
<file path=[Content_Types].xml><?xml version="1.0" encoding="utf-8"?>
<Types xmlns="http://schemas.openxmlformats.org/package/2006/content-types">
  <Override PartName="/xl/worksheets/sheet35.xml" ContentType="application/vnd.openxmlformats-officedocument.spreadsheetml.worksheet+xml"/>
  <Override PartName="/xl/charts/chart189.xml" ContentType="application/vnd.openxmlformats-officedocument.drawingml.chart+xml"/>
  <Override PartName="/xl/charts/chart536.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230.xml" ContentType="application/vnd.openxmlformats-officedocument.drawingml.chart+xml"/>
  <Override PartName="/xl/charts/chart328.xml" ContentType="application/vnd.openxmlformats-officedocument.drawingml.chart+xml"/>
  <Override PartName="/xl/charts/chart375.xml" ContentType="application/vnd.openxmlformats-officedocument.drawingml.chart+xml"/>
  <Override PartName="/xl/charts/chart514.xml" ContentType="application/vnd.openxmlformats-officedocument.drawingml.chart+xml"/>
  <Override PartName="/xl/charts/chart561.xml" ContentType="application/vnd.openxmlformats-officedocument.drawingml.chart+xml"/>
  <Override PartName="/xl/charts/chart167.xml" ContentType="application/vnd.openxmlformats-officedocument.drawingml.chart+xml"/>
  <Override PartName="/xl/charts/chart306.xml" ContentType="application/vnd.openxmlformats-officedocument.drawingml.chart+xml"/>
  <Override PartName="/xl/charts/chart353.xml" ContentType="application/vnd.openxmlformats-officedocument.drawingml.chart+xml"/>
  <Override PartName="/xl/charts/chart498.xml" ContentType="application/vnd.openxmlformats-officedocument.drawingml.chart+xml"/>
  <Override PartName="/xl/drawings/drawing17.xml" ContentType="application/vnd.openxmlformats-officedocument.drawing+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429.xml" ContentType="application/vnd.openxmlformats-officedocument.drawingml.chart+xml"/>
  <Override PartName="/xl/charts/chart476.xml" ContentType="application/vnd.openxmlformats-officedocument.drawingml.chart+xml"/>
  <Override PartName="/xl/charts/chart38.xml" ContentType="application/vnd.openxmlformats-officedocument.drawingml.chart+xml"/>
  <Override PartName="/xl/charts/chart85.xml" ContentType="application/vnd.openxmlformats-officedocument.drawingml.chart+xml"/>
  <Override PartName="/xl/charts/chart268.xml" ContentType="application/vnd.openxmlformats-officedocument.drawingml.chart+xml"/>
  <Override PartName="/xl/charts/chart331.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407.xml" ContentType="application/vnd.openxmlformats-officedocument.drawingml.chart+xml"/>
  <Override PartName="/xl/charts/chart454.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charts/chart432.xml" ContentType="application/vnd.openxmlformats-officedocument.drawingml.chart+xml"/>
  <Override PartName="/xl/charts/chart577.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71.xml" ContentType="application/vnd.openxmlformats-officedocument.drawingml.chart+xml"/>
  <Override PartName="/xl/charts/chart369.xml" ContentType="application/vnd.openxmlformats-officedocument.drawingml.chart+xml"/>
  <Override PartName="/xl/charts/chart508.xml" ContentType="application/vnd.openxmlformats-officedocument.drawingml.chart+xml"/>
  <Override PartName="/xl/charts/chart555.xml" ContentType="application/vnd.openxmlformats-officedocument.drawingml.chart+xml"/>
  <Override PartName="/xl/charts/chart347.xml" ContentType="application/vnd.openxmlformats-officedocument.drawingml.chart+xml"/>
  <Override PartName="/xl/charts/chart394.xml" ContentType="application/vnd.openxmlformats-officedocument.drawingml.chart+xml"/>
  <Override PartName="/xl/charts/chart410.xml" ContentType="application/vnd.openxmlformats-officedocument.drawingml.chart+xml"/>
  <Default Extension="png" ContentType="image/png"/>
  <Override PartName="/xl/worksheets/sheet32.xml" ContentType="application/vnd.openxmlformats-officedocument.spreadsheetml.worksheet+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charts/chart533.xml" ContentType="application/vnd.openxmlformats-officedocument.drawingml.chart+xml"/>
  <Override PartName="/xl/drawings/drawing7.xml" ContentType="application/vnd.openxmlformats-officedocument.drawing+xml"/>
  <Override PartName="/xl/charts/chart580.xml" ContentType="application/vnd.openxmlformats-officedocument.drawingml.chart+xml"/>
  <Override PartName="/xl/worksheets/sheet8.xml" ContentType="application/vnd.openxmlformats-officedocument.spreadsheetml.worksheet+xml"/>
  <Override PartName="/xl/charts/chart79.xml" ContentType="application/vnd.openxmlformats-officedocument.drawingml.chart+xml"/>
  <Override PartName="/xl/charts/chart325.xml" ContentType="application/vnd.openxmlformats-officedocument.drawingml.chart+xml"/>
  <Override PartName="/xl/charts/chart372.xml" ContentType="application/vnd.openxmlformats-officedocument.drawingml.chart+xml"/>
  <Default Extension="emf" ContentType="image/x-emf"/>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charts/chart448.xml" ContentType="application/vnd.openxmlformats-officedocument.drawingml.chart+xml"/>
  <Override PartName="/xl/charts/chart495.xml" ContentType="application/vnd.openxmlformats-officedocument.drawingml.chart+xml"/>
  <Override PartName="/xl/charts/chart511.xml" ContentType="application/vnd.openxmlformats-officedocument.drawingml.chart+xml"/>
  <Override PartName="/xl/charts/chart142.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0.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82.xml" ContentType="application/vnd.openxmlformats-officedocument.drawingml.chart+xml"/>
  <Override PartName="/xl/charts/chart426.xml" ContentType="application/vnd.openxmlformats-officedocument.drawingml.chart+xml"/>
  <Override PartName="/xl/charts/chart473.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265.xml" ContentType="application/vnd.openxmlformats-officedocument.drawingml.chart+xml"/>
  <Override PartName="/xl/charts/chart404.xml" ContentType="application/vnd.openxmlformats-officedocument.drawingml.chart+xml"/>
  <Override PartName="/xl/charts/chart451.xml" ContentType="application/vnd.openxmlformats-officedocument.drawingml.chart+xml"/>
  <Override PartName="/xl/charts/chart549.xml" ContentType="application/vnd.openxmlformats-officedocument.drawingml.chart+xml"/>
  <Override PartName="/xl/worksheets/sheet26.xml" ContentType="application/vnd.openxmlformats-officedocument.spreadsheetml.worksheet+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charts/chart388.xml" ContentType="application/vnd.openxmlformats-officedocument.drawingml.chart+xml"/>
  <Override PartName="/xl/charts/chart527.xml" ContentType="application/vnd.openxmlformats-officedocument.drawingml.chart+xml"/>
  <Override PartName="/xl/charts/chart574.xml" ContentType="application/vnd.openxmlformats-officedocument.drawingml.chart+xml"/>
  <Override PartName="/xl/theme/themeOverride6.xml" ContentType="application/vnd.openxmlformats-officedocument.themeOverride+xml"/>
  <Override PartName="/xl/charts/chart319.xml" ContentType="application/vnd.openxmlformats-officedocument.drawingml.chart+xml"/>
  <Override PartName="/xl/charts/chart366.xml" ContentType="application/vnd.openxmlformats-officedocument.drawingml.chart+xml"/>
  <Override PartName="/xl/charts/chart158.xml" ContentType="application/vnd.openxmlformats-officedocument.drawingml.chart+xml"/>
  <Override PartName="/xl/charts/chart221.xml" ContentType="application/vnd.openxmlformats-officedocument.drawingml.chart+xml"/>
  <Override PartName="/xl/charts/chart505.xml" ContentType="application/vnd.openxmlformats-officedocument.drawingml.chart+xml"/>
  <Override PartName="/xl/charts/chart552.xml" ContentType="application/vnd.openxmlformats-officedocument.drawingml.chart+xml"/>
  <Override PartName="/xl/tables/table2.xml" ContentType="application/vnd.openxmlformats-officedocument.spreadsheetml.table+xml"/>
  <Override PartName="/xl/charts/chart98.xml" ContentType="application/vnd.openxmlformats-officedocument.drawingml.chart+xml"/>
  <Override PartName="/xl/drawings/drawing4.xml" ContentType="application/vnd.openxmlformats-officedocument.drawing+xml"/>
  <Override PartName="/xl/charts/chart344.xml" ContentType="application/vnd.openxmlformats-officedocument.drawingml.chart+xml"/>
  <Override PartName="/xl/charts/chart391.xml" ContentType="application/vnd.openxmlformats-officedocument.drawingml.chart+xml"/>
  <Override PartName="/xl/charts/chart489.xml" ContentType="application/vnd.openxmlformats-officedocument.drawingml.chart+xml"/>
  <Override PartName="/xl/charts/chart530.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harts/chart322.xml" ContentType="application/vnd.openxmlformats-officedocument.drawingml.chart+xml"/>
  <Override PartName="/xl/charts/chart467.xml" ContentType="application/vnd.openxmlformats-officedocument.drawingml.chart+xml"/>
  <Override PartName="/xl/charts/chart114.xml" ContentType="application/vnd.openxmlformats-officedocument.drawingml.chart+xml"/>
  <Override PartName="/xl/charts/chart161.xml" ContentType="application/vnd.openxmlformats-officedocument.drawingml.chart+xml"/>
  <Override PartName="/xl/charts/chart259.xml" ContentType="application/vnd.openxmlformats-officedocument.drawingml.chart+xml"/>
  <Override PartName="/xl/charts/chart54.xml" ContentType="application/vnd.openxmlformats-officedocument.drawingml.chart+xml"/>
  <Override PartName="/xl/charts/chart300.xml" ContentType="application/vnd.openxmlformats-officedocument.drawingml.chart+xml"/>
  <Override PartName="/xl/charts/chart445.xml" ContentType="application/vnd.openxmlformats-officedocument.drawingml.chart+xml"/>
  <Override PartName="/xl/charts/chart492.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237.xml" ContentType="application/vnd.openxmlformats-officedocument.drawingml.chart+xml"/>
  <Override PartName="/xl/charts/chart284.xml" ContentType="application/vnd.openxmlformats-officedocument.drawingml.chart+xml"/>
  <Override PartName="/xl/charts/chart423.xml" ContentType="application/vnd.openxmlformats-officedocument.drawingml.chart+xml"/>
  <Override PartName="/xl/charts/chart470.xml" ContentType="application/vnd.openxmlformats-officedocument.drawingml.chart+xml"/>
  <Override PartName="/xl/charts/chart568.xml" ContentType="application/vnd.openxmlformats-officedocument.drawingml.chart+xml"/>
  <Override PartName="/xl/worksheets/sheet45.xml" ContentType="application/vnd.openxmlformats-officedocument.spreadsheetml.worksheet+xml"/>
  <Override PartName="/xl/charts/chart215.xml" ContentType="application/vnd.openxmlformats-officedocument.drawingml.chart+xml"/>
  <Override PartName="/xl/charts/chart262.xml" ContentType="application/vnd.openxmlformats-officedocument.drawingml.chart+xml"/>
  <Override PartName="/xl/charts/chart546.xml" ContentType="application/vnd.openxmlformats-officedocument.drawingml.chart+xml"/>
  <Override PartName="/xl/charts/chart10.xml" ContentType="application/vnd.openxmlformats-officedocument.drawingml.chart+xml"/>
  <Override PartName="/xl/charts/chart199.xml" ContentType="application/vnd.openxmlformats-officedocument.drawingml.chart+xml"/>
  <Override PartName="/xl/charts/chart338.xml" ContentType="application/vnd.openxmlformats-officedocument.drawingml.chart+xml"/>
  <Override PartName="/xl/charts/chart385.xml" ContentType="application/vnd.openxmlformats-officedocument.drawingml.chart+xml"/>
  <Override PartName="/xl/charts/chart401.xml" ContentType="application/vnd.openxmlformats-officedocument.drawingml.chart+xml"/>
  <Override PartName="/xl/worksheets/sheet23.xml" ContentType="application/vnd.openxmlformats-officedocument.spreadsheetml.worksheet+xml"/>
  <Override PartName="/xl/charts/chart177.xml" ContentType="application/vnd.openxmlformats-officedocument.drawingml.chart+xml"/>
  <Override PartName="/xl/charts/chart240.xml" ContentType="application/vnd.openxmlformats-officedocument.drawingml.chart+xml"/>
  <Override PartName="/xl/charts/chart524.xml" ContentType="application/vnd.openxmlformats-officedocument.drawingml.chart+xml"/>
  <Override PartName="/xl/theme/themeOverride3.xml" ContentType="application/vnd.openxmlformats-officedocument.themeOverride+xml"/>
  <Override PartName="/xl/charts/chart571.xml" ContentType="application/vnd.openxmlformats-officedocument.drawingml.chart+xml"/>
  <Override PartName="/xl/charts/chart316.xml" ContentType="application/vnd.openxmlformats-officedocument.drawingml.chart+xml"/>
  <Override PartName="/xl/charts/chart363.xml" ContentType="application/vnd.openxmlformats-officedocument.drawingml.chart+xml"/>
  <Override PartName="/xl/charts/chart502.xml" ContentType="application/vnd.openxmlformats-officedocument.drawingml.chart+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charts/chart341.xml" ContentType="application/vnd.openxmlformats-officedocument.drawingml.chart+xml"/>
  <Override PartName="/xl/charts/chart439.xml" ContentType="application/vnd.openxmlformats-officedocument.drawingml.chart+xml"/>
  <Override PartName="/xl/charts/chart486.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33.xml" ContentType="application/vnd.openxmlformats-officedocument.drawingml.chart+xml"/>
  <Override PartName="/xl/charts/chart180.xml" ContentType="application/vnd.openxmlformats-officedocument.drawingml.chart+xml"/>
  <Override PartName="/xl/charts/chart278.xml" ContentType="application/vnd.openxmlformats-officedocument.drawingml.chart+xml"/>
  <Override PartName="/xl/charts/chart417.xml" ContentType="application/vnd.openxmlformats-officedocument.drawingml.chart+xml"/>
  <Override PartName="/xl/charts/chart464.xml" ContentType="application/vnd.openxmlformats-officedocument.drawingml.chart+xml"/>
  <Override PartName="/xl/pivotCache/pivotCacheDefinition1.xml" ContentType="application/vnd.openxmlformats-officedocument.spreadsheetml.pivotCacheDefinition+xml"/>
  <Override PartName="/xl/charts/chart26.xml" ContentType="application/vnd.openxmlformats-officedocument.drawingml.chart+xml"/>
  <Override PartName="/xl/charts/chart73.xml" ContentType="application/vnd.openxmlformats-officedocument.drawingml.chart+xml"/>
  <Override PartName="/xl/charts/chart209.xml" ContentType="application/vnd.openxmlformats-officedocument.drawingml.chart+xml"/>
  <Override PartName="/xl/charts/chart256.xml" ContentType="application/vnd.openxmlformats-officedocument.drawingml.chart+xml"/>
  <Override PartName="/xl/worksheets/sheet39.xml" ContentType="application/vnd.openxmlformats-officedocument.spreadsheetml.worksheet+xml"/>
  <Override PartName="/xl/charts/chart51.xml" ContentType="application/vnd.openxmlformats-officedocument.drawingml.chart+xml"/>
  <Override PartName="/xl/charts/chart111.xml" ContentType="application/vnd.openxmlformats-officedocument.drawingml.chart+xml"/>
  <Override PartName="/xl/charts/chart442.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379.xml" ContentType="application/vnd.openxmlformats-officedocument.drawingml.chart+xml"/>
  <Override PartName="/xl/charts/chart518.xml" ContentType="application/vnd.openxmlformats-officedocument.drawingml.chart+xml"/>
  <Override PartName="/xl/charts/chart565.xml" ContentType="application/vnd.openxmlformats-officedocument.drawingml.chart+xml"/>
  <Override PartName="/xl/charts/chart357.xml" ContentType="application/vnd.openxmlformats-officedocument.drawingml.chart+xml"/>
  <Override PartName="/xl/charts/chart420.xml" ContentType="application/vnd.openxmlformats-officedocument.drawingml.chart+xml"/>
  <Override PartName="/xl/worksheets/sheet42.xml" ContentType="application/vnd.openxmlformats-officedocument.spreadsheetml.worksheet+xml"/>
  <Override PartName="/xl/charts/chart149.xml" ContentType="application/vnd.openxmlformats-officedocument.drawingml.chart+xml"/>
  <Override PartName="/xl/charts/chart196.xml" ContentType="application/vnd.openxmlformats-officedocument.drawingml.chart+xml"/>
  <Override PartName="/xl/charts/chart212.xml" ContentType="application/vnd.openxmlformats-officedocument.drawingml.chart+xml"/>
  <Override PartName="/xl/charts/chart543.xml" ContentType="application/vnd.openxmlformats-officedocument.drawingml.chart+xml"/>
  <Override PartName="/xl/worksheets/sheet20.xml" ContentType="application/vnd.openxmlformats-officedocument.spreadsheetml.worksheet+xml"/>
  <Override PartName="/xl/charts/chart89.xml" ContentType="application/vnd.openxmlformats-officedocument.drawingml.chart+xml"/>
  <Override PartName="/xl/charts/chart335.xml" ContentType="application/vnd.openxmlformats-officedocument.drawingml.chart+xml"/>
  <Override PartName="/xl/charts/chart382.xml" ContentType="application/vnd.openxmlformats-officedocument.drawingml.chart+xml"/>
  <Override PartName="/xl/charts/chart521.xml" ContentType="application/vnd.openxmlformats-officedocument.drawingml.chart+xml"/>
  <Override PartName="/xl/pivotTables/pivotTable2.xml" ContentType="application/vnd.openxmlformats-officedocument.spreadsheetml.pivotTable+xml"/>
  <Override PartName="/xl/charts/chart67.xml" ContentType="application/vnd.openxmlformats-officedocument.drawingml.chart+xml"/>
  <Override PartName="/xl/charts/chart127.xml" ContentType="application/vnd.openxmlformats-officedocument.drawingml.chart+xml"/>
  <Override PartName="/xl/charts/chart174.xml" ContentType="application/vnd.openxmlformats-officedocument.drawingml.chart+xml"/>
  <Override PartName="/xl/charts/chart313.xml" ContentType="application/vnd.openxmlformats-officedocument.drawingml.chart+xml"/>
  <Override PartName="/xl/charts/chart360.xml" ContentType="application/vnd.openxmlformats-officedocument.drawingml.chart+xml"/>
  <Override PartName="/xl/charts/chart458.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charts/chart436.xml" ContentType="application/vnd.openxmlformats-officedocument.drawingml.chart+xml"/>
  <Override PartName="/xl/charts/chart483.xml" ContentType="application/vnd.openxmlformats-officedocument.drawingml.chart+xml"/>
  <Override PartName="/xl/externalLinks/externalLink1.xml" ContentType="application/vnd.openxmlformats-officedocument.spreadsheetml.externalLink+xml"/>
  <Override PartName="/xl/charts/chart45.xml" ContentType="application/vnd.openxmlformats-officedocument.drawingml.chart+xml"/>
  <Override PartName="/xl/charts/chart92.xml" ContentType="application/vnd.openxmlformats-officedocument.drawingml.chart+xml"/>
  <Override PartName="/xl/charts/chart228.xml" ContentType="application/vnd.openxmlformats-officedocument.drawingml.chart+xml"/>
  <Override PartName="/xl/charts/chart275.xml" ContentType="application/vnd.openxmlformats-officedocument.drawingml.chart+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414.xml" ContentType="application/vnd.openxmlformats-officedocument.drawingml.chart+xml"/>
  <Override PartName="/xl/charts/chart461.xml" ContentType="application/vnd.openxmlformats-officedocument.drawingml.chart+xml"/>
  <Override PartName="/xl/charts/chart559.xml" ContentType="application/vnd.openxmlformats-officedocument.drawingml.chart+xml"/>
  <Override PartName="/xl/worksheets/sheet36.xml" ContentType="application/vnd.openxmlformats-officedocument.spreadsheetml.worksheet+xml"/>
  <Override PartName="/xl/charts/chart206.xml" ContentType="application/vnd.openxmlformats-officedocument.drawingml.chart+xml"/>
  <Override PartName="/xl/charts/chart253.xml" ContentType="application/vnd.openxmlformats-officedocument.drawingml.chart+xml"/>
  <Override PartName="/xl/charts/chart398.xml" ContentType="application/vnd.openxmlformats-officedocument.drawingml.chart+xml"/>
  <Override PartName="/xl/charts/chart537.xml" ContentType="application/vnd.openxmlformats-officedocument.drawingml.chart+xml"/>
  <Default Extension="bin" ContentType="application/vnd.openxmlformats-officedocument.spreadsheetml.printerSettings"/>
  <Override PartName="/xl/charts/chart231.xml" ContentType="application/vnd.openxmlformats-officedocument.drawingml.chart+xml"/>
  <Override PartName="/xl/charts/chart329.xml" ContentType="application/vnd.openxmlformats-officedocument.drawingml.chart+xml"/>
  <Override PartName="/xl/charts/chart376.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499.xml" ContentType="application/vnd.openxmlformats-officedocument.drawingml.chart+xml"/>
  <Override PartName="/xl/charts/chart515.xml" ContentType="application/vnd.openxmlformats-officedocument.drawingml.chart+xml"/>
  <Override PartName="/xl/charts/chart562.xml" ContentType="application/vnd.openxmlformats-officedocument.drawingml.chart+xml"/>
  <Override PartName="/xl/charts/chart307.xml" ContentType="application/vnd.openxmlformats-officedocument.drawingml.chart+xml"/>
  <Override PartName="/xl/charts/chart354.xml" ContentType="application/vnd.openxmlformats-officedocument.drawingml.chart+xml"/>
  <Override PartName="/xl/charts/chart540.xml" ContentType="application/vnd.openxmlformats-officedocument.drawingml.chart+xml"/>
  <Override PartName="/xl/drawings/drawing18.xml" ContentType="application/vnd.openxmlformats-officedocument.drawingml.chartshapes+xml"/>
  <Override PartName="/xl/charts/chart39.xml" ContentType="application/vnd.openxmlformats-officedocument.drawingml.chart+xml"/>
  <Override PartName="/xl/charts/chart86.xml" ContentType="application/vnd.openxmlformats-officedocument.drawingml.chart+xml"/>
  <Override PartName="/xl/charts/chart146.xml" ContentType="application/vnd.openxmlformats-officedocument.drawingml.chart+xml"/>
  <Override PartName="/xl/charts/chart193.xml" ContentType="application/vnd.openxmlformats-officedocument.drawingml.chart+xml"/>
  <Override PartName="/xl/charts/chart332.xml" ContentType="application/vnd.openxmlformats-officedocument.drawingml.chart+xml"/>
  <Override PartName="/xl/charts/chart477.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408.xml" ContentType="application/vnd.openxmlformats-officedocument.drawingml.chart+xml"/>
  <Override PartName="/xl/charts/chart455.xml" ContentType="application/vnd.openxmlformats-officedocument.drawingml.chart+xml"/>
  <Override PartName="/xl/charts/chart17.xml" ContentType="application/vnd.openxmlformats-officedocument.drawingml.chart+xml"/>
  <Override PartName="/xl/charts/chart64.xml" ContentType="application/vnd.openxmlformats-officedocument.drawingml.chart+xml"/>
  <Override PartName="/xl/charts/chart247.xml" ContentType="application/vnd.openxmlformats-officedocument.drawingml.chart+xml"/>
  <Override PartName="/xl/charts/chart294.xml" ContentType="application/vnd.openxmlformats-officedocument.drawingml.chart+xml"/>
  <Override PartName="/xl/charts/chart310.xml" ContentType="application/vnd.openxmlformats-officedocument.drawingml.chart+xml"/>
  <Override PartName="/xl/drawings/drawing21.xml" ContentType="application/vnd.openxmlformats-officedocument.drawing+xml"/>
  <Override PartName="/xl/charts/chart578.xml" ContentType="application/vnd.openxmlformats-officedocument.drawingml.chart+xml"/>
  <Override PartName="/xl/charts/chart42.xml" ContentType="application/vnd.openxmlformats-officedocument.drawingml.chart+xml"/>
  <Override PartName="/xl/charts/chart102.xml" ContentType="application/vnd.openxmlformats-officedocument.drawingml.chart+xml"/>
  <Override PartName="/xl/charts/chart433.xml" ContentType="application/vnd.openxmlformats-officedocument.drawingml.chart+xml"/>
  <Override PartName="/xl/charts/chart480.xml" ContentType="application/vnd.openxmlformats-officedocument.drawingml.chart+xml"/>
  <Override PartName="/xl/pivotCache/pivotCacheRecords1.xml" ContentType="application/vnd.openxmlformats-officedocument.spreadsheetml.pivotCacheRecords+xml"/>
  <Override PartName="/xl/charts/chart225.xml" ContentType="application/vnd.openxmlformats-officedocument.drawingml.chart+xml"/>
  <Override PartName="/xl/charts/chart272.xml" ContentType="application/vnd.openxmlformats-officedocument.drawingml.chart+xml"/>
  <Override PartName="/xl/charts/chart411.xml" ContentType="application/vnd.openxmlformats-officedocument.drawingml.chart+xml"/>
  <Override PartName="/xl/charts/chart509.xml" ContentType="application/vnd.openxmlformats-officedocument.drawingml.chart+xml"/>
  <Override PartName="/xl/charts/chart556.xml" ContentType="application/vnd.openxmlformats-officedocument.drawingml.chart+xml"/>
  <Override PartName="/xl/charts/chart20.xml" ContentType="application/vnd.openxmlformats-officedocument.drawingml.chart+xml"/>
  <Override PartName="/xl/charts/chart203.xml" ContentType="application/vnd.openxmlformats-officedocument.drawingml.chart+xml"/>
  <Override PartName="/xl/charts/chart250.xml" ContentType="application/vnd.openxmlformats-officedocument.drawingml.chart+xml"/>
  <Override PartName="/xl/charts/chart348.xml" ContentType="application/vnd.openxmlformats-officedocument.drawingml.chart+xml"/>
  <Override PartName="/xl/charts/chart395.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harts/chart187.xml" ContentType="application/vnd.openxmlformats-officedocument.drawingml.chart+xml"/>
  <Override PartName="/xl/charts/chart534.xml" ContentType="application/vnd.openxmlformats-officedocument.drawingml.chart+xml"/>
  <Override PartName="/xl/drawings/drawing8.xml" ContentType="application/vnd.openxmlformats-officedocument.drawing+xml"/>
  <Override PartName="/xl/charts/chart581.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315.xml" ContentType="application/vnd.openxmlformats-officedocument.drawingml.chart+xml"/>
  <Override PartName="/xl/charts/chart326.xml" ContentType="application/vnd.openxmlformats-officedocument.drawingml.chart+xml"/>
  <Override PartName="/xl/charts/chart362.xml" ContentType="application/vnd.openxmlformats-officedocument.drawingml.chart+xml"/>
  <Override PartName="/xl/charts/chart373.xml" ContentType="application/vnd.openxmlformats-officedocument.drawingml.chart+xml"/>
  <Override PartName="/xl/charts/chart512.xml" ContentType="application/vnd.openxmlformats-officedocument.drawingml.chart+xml"/>
  <Default Extension="xls" ContentType="application/vnd.ms-excel"/>
  <Default Extension="rels" ContentType="application/vnd.openxmlformats-package.relationships+xml"/>
  <Override PartName="/xl/charts/chart58.xml" ContentType="application/vnd.openxmlformats-officedocument.drawingml.chart+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304.xml" ContentType="application/vnd.openxmlformats-officedocument.drawingml.chart+xml"/>
  <Override PartName="/xl/charts/chart351.xml" ContentType="application/vnd.openxmlformats-officedocument.drawingml.chart+xml"/>
  <Override PartName="/xl/charts/chart438.xml" ContentType="application/vnd.openxmlformats-officedocument.drawingml.chart+xml"/>
  <Override PartName="/xl/charts/chart449.xml" ContentType="application/vnd.openxmlformats-officedocument.drawingml.chart+xml"/>
  <Override PartName="/xl/charts/chart485.xml" ContentType="application/vnd.openxmlformats-officedocument.drawingml.chart+xml"/>
  <Override PartName="/xl/charts/chart496.xml" ContentType="application/vnd.openxmlformats-officedocument.drawingml.chart+xml"/>
  <Override PartName="/xl/charts/chart501.xml" ContentType="application/vnd.openxmlformats-officedocument.drawingml.chart+xml"/>
  <Override PartName="/xl/drawings/drawing15.xml" ContentType="application/vnd.openxmlformats-officedocument.drawing+xml"/>
  <Override PartName="/xl/externalLinks/externalLink3.xml" ContentType="application/vnd.openxmlformats-officedocument.spreadsheetml.externalLink+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77.xml" ContentType="application/vnd.openxmlformats-officedocument.drawingml.chart+xml"/>
  <Override PartName="/xl/charts/chart288.xml" ContentType="application/vnd.openxmlformats-officedocument.drawingml.chart+xml"/>
  <Override PartName="/xl/charts/chart340.xml" ContentType="application/vnd.openxmlformats-officedocument.drawingml.chart+xml"/>
  <Override PartName="/xl/charts/chart427.xml" ContentType="application/vnd.openxmlformats-officedocument.drawingml.chart+xml"/>
  <Override PartName="/xl/charts/chart474.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charts/chart219.xml" ContentType="application/vnd.openxmlformats-officedocument.drawingml.chart+xml"/>
  <Override PartName="/xl/charts/chart266.xml" ContentType="application/vnd.openxmlformats-officedocument.drawingml.chart+xml"/>
  <Override PartName="/xl/charts/chart416.xml" ContentType="application/vnd.openxmlformats-officedocument.drawingml.chart+xml"/>
  <Override PartName="/xl/charts/chart463.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charts/chart389.xml" ContentType="application/vnd.openxmlformats-officedocument.drawingml.chart+xml"/>
  <Override PartName="/xl/charts/chart405.xml" ContentType="application/vnd.openxmlformats-officedocument.drawingml.chart+xml"/>
  <Override PartName="/xl/charts/chart452.xml" ContentType="application/vnd.openxmlformats-officedocument.drawingml.chart+xml"/>
  <Override PartName="/xl/charts/chart539.xml" ContentType="application/vnd.openxmlformats-officedocument.drawingml.chart+xml"/>
  <Override PartName="/xl/worksheets/sheet27.xml" ContentType="application/vnd.openxmlformats-officedocument.spreadsheetml.worksheet+xml"/>
  <Override PartName="/xl/charts/chart50.xml" ContentType="application/vnd.openxmlformats-officedocument.drawingml.chart+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291.xml" ContentType="application/vnd.openxmlformats-officedocument.drawingml.chart+xml"/>
  <Override PartName="/xl/charts/chart378.xml" ContentType="application/vnd.openxmlformats-officedocument.drawingml.chart+xml"/>
  <Override PartName="/xl/charts/chart430.xml" ContentType="application/vnd.openxmlformats-officedocument.drawingml.chart+xml"/>
  <Override PartName="/xl/charts/chart441.xml" ContentType="application/vnd.openxmlformats-officedocument.drawingml.chart+xml"/>
  <Override PartName="/xl/charts/chart528.xml" ContentType="application/vnd.openxmlformats-officedocument.drawingml.chart+xml"/>
  <Override PartName="/xl/charts/chart575.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222.xml" ContentType="application/vnd.openxmlformats-officedocument.drawingml.chart+xml"/>
  <Override PartName="/xl/charts/chart367.xml" ContentType="application/vnd.openxmlformats-officedocument.drawingml.chart+xml"/>
  <Override PartName="/xl/charts/chart506.xml" ContentType="application/vnd.openxmlformats-officedocument.drawingml.chart+xml"/>
  <Override PartName="/xl/charts/chart517.xml" ContentType="application/vnd.openxmlformats-officedocument.drawingml.chart+xml"/>
  <Override PartName="/xl/charts/chart553.xml" ContentType="application/vnd.openxmlformats-officedocument.drawingml.chart+xml"/>
  <Override PartName="/xl/tables/table3.xml" ContentType="application/vnd.openxmlformats-officedocument.spreadsheetml.table+xml"/>
  <Override PartName="/xl/charts/chart564.xml" ContentType="application/vnd.openxmlformats-officedocument.drawingml.chart+xml"/>
  <Override PartName="/xl/worksheets/sheet41.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charts/chart309.xml" ContentType="application/vnd.openxmlformats-officedocument.drawingml.chart+xml"/>
  <Override PartName="/xl/charts/chart345.xml" ContentType="application/vnd.openxmlformats-officedocument.drawingml.chart+xml"/>
  <Override PartName="/xl/charts/chart356.xml" ContentType="application/vnd.openxmlformats-officedocument.drawingml.chart+xml"/>
  <Override PartName="/xl/charts/chart392.xml" ContentType="application/vnd.openxmlformats-officedocument.drawingml.chart+xml"/>
  <Override PartName="/xl/charts/chart542.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charts/chart88.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charts/chart334.xml" ContentType="application/vnd.openxmlformats-officedocument.drawingml.chart+xml"/>
  <Override PartName="/xl/charts/chart381.xml" ContentType="application/vnd.openxmlformats-officedocument.drawingml.chart+xml"/>
  <Override PartName="/xl/charts/chart479.xml" ContentType="application/vnd.openxmlformats-officedocument.drawingml.chart+xml"/>
  <Override PartName="/xl/charts/chart531.xml" ContentType="application/vnd.openxmlformats-officedocument.drawingml.chart+xml"/>
  <Default Extension="jpeg" ContentType="image/jpeg"/>
  <Override PartName="/xl/charts/chart77.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323.xml" ContentType="application/vnd.openxmlformats-officedocument.drawingml.chart+xml"/>
  <Override PartName="/xl/charts/chart370.xml" ContentType="application/vnd.openxmlformats-officedocument.drawingml.chart+xml"/>
  <Override PartName="/xl/charts/chart457.xml" ContentType="application/vnd.openxmlformats-officedocument.drawingml.chart+xml"/>
  <Override PartName="/xl/charts/chart468.xml" ContentType="application/vnd.openxmlformats-officedocument.drawingml.chart+xml"/>
  <Override PartName="/xl/charts/chart520.xml" ContentType="application/vnd.openxmlformats-officedocument.drawingml.chart+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249.xml" ContentType="application/vnd.openxmlformats-officedocument.drawingml.chart+xml"/>
  <Override PartName="/xl/charts/chart296.xml" ContentType="application/vnd.openxmlformats-officedocument.drawingml.chart+xml"/>
  <Override PartName="/xl/charts/chart301.xml" ContentType="application/vnd.openxmlformats-officedocument.drawingml.chart+xml"/>
  <Override PartName="/xl/charts/chart312.xml" ContentType="application/vnd.openxmlformats-officedocument.drawingml.chart+xml"/>
  <Override PartName="/xl/charts/chart446.xml" ContentType="application/vnd.openxmlformats-officedocument.drawingml.chart+xml"/>
  <Override PartName="/xl/charts/chart493.xml" ContentType="application/vnd.openxmlformats-officedocument.drawingml.chart+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435.xml" ContentType="application/vnd.openxmlformats-officedocument.drawingml.chart+xml"/>
  <Override PartName="/xl/charts/chart482.xml" ContentType="application/vnd.openxmlformats-officedocument.drawingml.chart+xml"/>
  <Override PartName="/xl/drawings/drawing12.xml" ContentType="application/vnd.openxmlformats-officedocument.drawing+xml"/>
  <Override PartName="/xl/charts/chart569.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413.xml" ContentType="application/vnd.openxmlformats-officedocument.drawingml.chart+xml"/>
  <Override PartName="/xl/charts/chart424.xml" ContentType="application/vnd.openxmlformats-officedocument.drawingml.chart+xml"/>
  <Override PartName="/xl/charts/chart460.xml" ContentType="application/vnd.openxmlformats-officedocument.drawingml.chart+xml"/>
  <Override PartName="/xl/charts/chart471.xml" ContentType="application/vnd.openxmlformats-officedocument.drawingml.chart+xml"/>
  <Override PartName="/xl/charts/chart55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charts/chart397.xml" ContentType="application/vnd.openxmlformats-officedocument.drawingml.chart+xml"/>
  <Override PartName="/xl/charts/chart402.xml" ContentType="application/vnd.openxmlformats-officedocument.drawingml.chart+xml"/>
  <Override PartName="/xl/charts/chart547.xml" ContentType="application/vnd.openxmlformats-officedocument.drawingml.chart+xml"/>
  <Override PartName="/xl/worksheets/sheet24.xml" ContentType="application/vnd.openxmlformats-officedocument.spreadsheetml.worksheet+xml"/>
  <Override PartName="/xl/charts/chart241.xml" ContentType="application/vnd.openxmlformats-officedocument.drawingml.chart+xml"/>
  <Override PartName="/xl/charts/chart339.xml" ContentType="application/vnd.openxmlformats-officedocument.drawingml.chart+xml"/>
  <Override PartName="/xl/charts/chart386.xml" ContentType="application/vnd.openxmlformats-officedocument.drawingml.chart+xml"/>
  <Override PartName="/xl/charts/chart525.xml" ContentType="application/vnd.openxmlformats-officedocument.drawingml.chart+xml"/>
  <Override PartName="/xl/theme/themeOverride4.xml" ContentType="application/vnd.openxmlformats-officedocument.themeOverride+xml"/>
  <Override PartName="/xl/charts/chart572.xml" ContentType="application/vnd.openxmlformats-officedocument.drawingml.chart+xml"/>
  <Override PartName="/xl/charts/chart178.xml" ContentType="application/vnd.openxmlformats-officedocument.drawingml.chart+xml"/>
  <Override PartName="/xl/charts/chart317.xml" ContentType="application/vnd.openxmlformats-officedocument.drawingml.chart+xml"/>
  <Override PartName="/xl/charts/chart364.xml" ContentType="application/vnd.openxmlformats-officedocument.drawingml.chart+xml"/>
  <Override PartName="/xl/charts/chart109.xml" ContentType="application/vnd.openxmlformats-officedocument.drawingml.chart+xml"/>
  <Override PartName="/xl/charts/chart156.xml" ContentType="application/vnd.openxmlformats-officedocument.drawingml.chart+xml"/>
  <Override PartName="/xl/charts/chart487.xml" ContentType="application/vnd.openxmlformats-officedocument.drawingml.chart+xml"/>
  <Override PartName="/xl/charts/chart503.xml" ContentType="application/vnd.openxmlformats-officedocument.drawingml.chart+xml"/>
  <Override PartName="/xl/charts/chart550.xml" ContentType="application/vnd.openxmlformats-officedocument.drawingml.chart+xml"/>
  <Override PartName="/xl/charts/chart49.xml" ContentType="application/vnd.openxmlformats-officedocument.drawingml.chart+xml"/>
  <Override PartName="/xl/drawings/drawing2.xml" ContentType="application/vnd.openxmlformats-officedocument.drawing+xml"/>
  <Override PartName="/xl/charts/chart96.xml" ContentType="application/vnd.openxmlformats-officedocument.drawingml.chart+xml"/>
  <Override PartName="/xl/charts/chart279.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320.xml" ContentType="application/vnd.openxmlformats-officedocument.drawingml.chart+xml"/>
  <Override PartName="/xl/charts/chart418.xml" ContentType="application/vnd.openxmlformats-officedocument.drawingml.chart+xml"/>
  <Override PartName="/xl/charts/chart465.xml" ContentType="application/vnd.openxmlformats-officedocument.drawingml.chart+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charts/chart443.xml" ContentType="application/vnd.openxmlformats-officedocument.drawingml.chart+xml"/>
  <Override PartName="/xl/charts/chart490.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charts/chart421.xml" ContentType="application/vnd.openxmlformats-officedocument.drawingml.chart+xml"/>
  <Override PartName="/xl/charts/chart519.xml" ContentType="application/vnd.openxmlformats-officedocument.drawingml.chart+xml"/>
  <Override PartName="/xl/charts/chart566.xml" ContentType="application/vnd.openxmlformats-officedocument.drawingml.chart+xml"/>
  <Override PartName="/xl/worksheets/sheet43.xml" ContentType="application/vnd.openxmlformats-officedocument.spreadsheetml.worksheet+xml"/>
  <Override PartName="/xl/charts/chart213.xml" ContentType="application/vnd.openxmlformats-officedocument.drawingml.chart+xml"/>
  <Override PartName="/xl/charts/chart260.xml" ContentType="application/vnd.openxmlformats-officedocument.drawingml.chart+xml"/>
  <Override PartName="/xl/charts/chart358.xml" ContentType="application/vnd.openxmlformats-officedocument.drawingml.chart+xml"/>
  <Override PartName="/xl/charts/chart544.xml" ContentType="application/vnd.openxmlformats-officedocument.drawingml.chart+xml"/>
  <Override PartName="/xl/charts/chart197.xml" ContentType="application/vnd.openxmlformats-officedocument.drawingml.chart+xml"/>
  <Override PartName="/xl/charts/chart336.xml" ContentType="application/vnd.openxmlformats-officedocument.drawingml.chart+xml"/>
  <Override PartName="/xl/charts/chart383.xml" ContentType="application/vnd.openxmlformats-officedocument.drawingml.chart+xml"/>
  <Override PartName="/xl/pivotTables/pivotTable3.xml" ContentType="application/vnd.openxmlformats-officedocument.spreadsheetml.pivotTable+xml"/>
  <Override PartName="/xl/worksheets/sheet21.xml" ContentType="application/vnd.openxmlformats-officedocument.spreadsheetml.worksheet+xml"/>
  <Override PartName="/xl/charts/chart128.xml" ContentType="application/vnd.openxmlformats-officedocument.drawingml.chart+xml"/>
  <Override PartName="/xl/charts/chart175.xml" ContentType="application/vnd.openxmlformats-officedocument.drawingml.chart+xml"/>
  <Override PartName="/xl/charts/chart459.xml" ContentType="application/vnd.openxmlformats-officedocument.drawingml.chart+xml"/>
  <Override PartName="/xl/charts/chart522.xml" ContentType="application/vnd.openxmlformats-officedocument.drawingml.chart+xml"/>
  <Override PartName="/xl/theme/themeOverride1.xml" ContentType="application/vnd.openxmlformats-officedocument.themeOverride+xml"/>
  <Override PartName="/xl/charts/chart68.xml" ContentType="application/vnd.openxmlformats-officedocument.drawingml.chart+xml"/>
  <Override PartName="/xl/charts/chart298.xml" ContentType="application/vnd.openxmlformats-officedocument.drawingml.chart+xml"/>
  <Override PartName="/xl/charts/chart314.xml" ContentType="application/vnd.openxmlformats-officedocument.drawingml.chart+xml"/>
  <Override PartName="/xl/charts/chart361.xml" ContentType="application/vnd.openxmlformats-officedocument.drawingml.chart+xml"/>
  <Override PartName="/xl/charts/chart500.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charts/chart437.xml" ContentType="application/vnd.openxmlformats-officedocument.drawingml.chart+xml"/>
  <Override PartName="/xl/charts/chart484.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harts/chart415.xml" ContentType="application/vnd.openxmlformats-officedocument.drawingml.chart+xml"/>
  <Override PartName="/xl/charts/chart462.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charts/chart399.xml" ContentType="application/vnd.openxmlformats-officedocument.drawingml.chart+xml"/>
  <Override PartName="/xl/worksheets/sheet37.xml" ContentType="application/vnd.openxmlformats-officedocument.spreadsheetml.worksheet+xml"/>
  <Override PartName="/xl/charts/chart440.xml" ContentType="application/vnd.openxmlformats-officedocument.drawingml.chart+xml"/>
  <Override PartName="/xl/charts/chart538.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charts/chart232.xml" ContentType="application/vnd.openxmlformats-officedocument.drawingml.chart+xml"/>
  <Override PartName="/xl/charts/chart377.xml" ContentType="application/vnd.openxmlformats-officedocument.drawingml.chart+xml"/>
  <Override PartName="/xl/charts/chart516.xml" ContentType="application/vnd.openxmlformats-officedocument.drawingml.chart+xml"/>
  <Override PartName="/xl/charts/chart563.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charts/chart355.xml" ContentType="application/vnd.openxmlformats-officedocument.drawingml.chart+xml"/>
  <Override PartName="/xl/drawings/drawing19.xml" ContentType="application/vnd.openxmlformats-officedocument.drawing+xml"/>
  <Override PartName="/xl/worksheets/sheet40.xml" ContentType="application/vnd.openxmlformats-officedocument.spreadsheetml.worksheet+xml"/>
  <Override PartName="/xl/charts/chart147.xml" ContentType="application/vnd.openxmlformats-officedocument.drawingml.chart+xml"/>
  <Override PartName="/xl/charts/chart194.xml" ContentType="application/vnd.openxmlformats-officedocument.drawingml.chart+xml"/>
  <Override PartName="/xl/charts/chart478.xml" ContentType="application/vnd.openxmlformats-officedocument.drawingml.chart+xml"/>
  <Override PartName="/xl/charts/chart541.xml" ContentType="application/vnd.openxmlformats-officedocument.drawingml.chart+xml"/>
  <Override PartName="/xl/charts/chart87.xml" ContentType="application/vnd.openxmlformats-officedocument.drawingml.chart+xml"/>
  <Override PartName="/xl/charts/chart333.xml" ContentType="application/vnd.openxmlformats-officedocument.drawingml.chart+xml"/>
  <Override PartName="/xl/charts/chart380.xml" ContentType="application/vnd.openxmlformats-officedocument.drawingml.chart+xml"/>
  <Override PartName="/xl/charts/chart18.xml" ContentType="application/vnd.openxmlformats-officedocument.drawingml.chart+xml"/>
  <Override PartName="/xl/charts/chart65.xml" ContentType="application/vnd.openxmlformats-officedocument.drawingml.chart+xml"/>
  <Override PartName="/xl/charts/chart125.xml" ContentType="application/vnd.openxmlformats-officedocument.drawingml.chart+xml"/>
  <Override PartName="/xl/charts/chart172.xml" ContentType="application/vnd.openxmlformats-officedocument.drawingml.chart+xml"/>
  <Override PartName="/xl/charts/chart311.xml" ContentType="application/vnd.openxmlformats-officedocument.drawingml.chart+xml"/>
  <Override PartName="/xl/charts/chart409.xml" ContentType="application/vnd.openxmlformats-officedocument.drawingml.chart+xml"/>
  <Override PartName="/xl/charts/chart456.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434.xml" ContentType="application/vnd.openxmlformats-officedocument.drawingml.chart+xml"/>
  <Override PartName="/xl/charts/chart481.xml" ContentType="application/vnd.openxmlformats-officedocument.drawingml.chart+xml"/>
  <Override PartName="/xl/charts/chart579.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73.xml" ContentType="application/vnd.openxmlformats-officedocument.drawingml.chart+xml"/>
  <Override PartName="/xl/charts/chart21.xml" ContentType="application/vnd.openxmlformats-officedocument.drawingml.chart+xml"/>
  <Override PartName="/xl/charts/chart412.xml" ContentType="application/vnd.openxmlformats-officedocument.drawingml.chart+xml"/>
  <Override PartName="/xl/charts/chart557.xml" ContentType="application/vnd.openxmlformats-officedocument.drawingml.chart+xml"/>
  <Override PartName="/xl/worksheets/sheet34.xml" ContentType="application/vnd.openxmlformats-officedocument.spreadsheetml.worksheet+xml"/>
  <Override PartName="/xl/charts/chart188.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charts/chart349.xml" ContentType="application/vnd.openxmlformats-officedocument.drawingml.chart+xml"/>
  <Override PartName="/xl/charts/chart396.xml" ContentType="application/vnd.openxmlformats-officedocument.drawingml.chart+xml"/>
  <Override PartName="/xl/charts/chart535.xml" ContentType="application/vnd.openxmlformats-officedocument.drawingml.chart+xml"/>
  <Override PartName="/xl/drawings/drawing9.xml" ContentType="application/vnd.openxmlformats-officedocument.drawing+xml"/>
  <Override PartName="/xl/charts/chart582.xml" ContentType="application/vnd.openxmlformats-officedocument.drawingml.chart+xml"/>
  <Override PartName="/xl/charts/chart327.xml" ContentType="application/vnd.openxmlformats-officedocument.drawingml.chart+xml"/>
  <Override PartName="/xl/charts/chart374.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chart497.xml" ContentType="application/vnd.openxmlformats-officedocument.drawingml.chart+xml"/>
  <Override PartName="/xl/charts/chart513.xml" ContentType="application/vnd.openxmlformats-officedocument.drawingml.chart+xml"/>
  <Override PartName="/xl/charts/chart560.xml" ContentType="application/vnd.openxmlformats-officedocument.drawingml.chart+xml"/>
  <Override PartName="/xl/charts/chart289.xml" ContentType="application/vnd.openxmlformats-officedocument.drawingml.chart+xml"/>
  <Override PartName="/xl/charts/chart305.xml" ContentType="application/vnd.openxmlformats-officedocument.drawingml.chart+xml"/>
  <Override PartName="/xl/charts/chart352.xml" ContentType="application/vnd.openxmlformats-officedocument.drawingml.chart+xml"/>
  <Override PartName="/xl/drawings/drawing16.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charts/chart144.xml" ContentType="application/vnd.openxmlformats-officedocument.drawingml.chart+xml"/>
  <Override PartName="/xl/charts/chart191.xml" ContentType="application/vnd.openxmlformats-officedocument.drawingml.chart+xml"/>
  <Override PartName="/xl/charts/chart330.xml" ContentType="application/vnd.openxmlformats-officedocument.drawingml.chart+xml"/>
  <Override PartName="/xl/charts/chart428.xml" ContentType="application/vnd.openxmlformats-officedocument.drawingml.chart+xml"/>
  <Override PartName="/xl/charts/chart475.xml" ContentType="application/vnd.openxmlformats-officedocument.drawingml.chart+xml"/>
  <Override PartName="/xl/charts/chart122.xml" ContentType="application/vnd.openxmlformats-officedocument.drawingml.chart+xml"/>
  <Override PartName="/xl/charts/chart267.xml" ContentType="application/vnd.openxmlformats-officedocument.drawingml.chart+xml"/>
  <Override PartName="/xl/charts/chart406.xml" ContentType="application/vnd.openxmlformats-officedocument.drawingml.chart+xml"/>
  <Override PartName="/xl/charts/chart453.xml" ContentType="application/vnd.openxmlformats-officedocument.drawingml.chart+xml"/>
  <Override PartName="/xl/worksheets/sheet28.xml" ContentType="application/vnd.openxmlformats-officedocument.spreadsheetml.worksheet+xml"/>
  <Override PartName="/xl/charts/chart15.xml" ContentType="application/vnd.openxmlformats-officedocument.drawingml.chart+xml"/>
  <Override PartName="/xl/charts/chart62.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charts/chart529.xml" ContentType="application/vnd.openxmlformats-officedocument.drawingml.chart+xml"/>
  <Override PartName="/xl/charts/chart576.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368.xml" ContentType="application/vnd.openxmlformats-officedocument.drawingml.chart+xml"/>
  <Override PartName="/xl/charts/chart431.xml" ContentType="application/vnd.openxmlformats-officedocument.drawingml.chart+xml"/>
  <Override PartName="/xl/charts/chart223.xml" ContentType="application/vnd.openxmlformats-officedocument.drawingml.chart+xml"/>
  <Override PartName="/xl/charts/chart270.xml" ContentType="application/vnd.openxmlformats-officedocument.drawingml.chart+xml"/>
  <Override PartName="/xl/charts/chart507.xml" ContentType="application/vnd.openxmlformats-officedocument.drawingml.chart+xml"/>
  <Override PartName="/xl/charts/chart554.xml" ContentType="application/vnd.openxmlformats-officedocument.drawingml.chart+xml"/>
  <Override PartName="/xl/tables/table4.xml" ContentType="application/vnd.openxmlformats-officedocument.spreadsheetml.table+xml"/>
  <Override PartName="/xl/drawings/drawing6.xml" ContentType="application/vnd.openxmlformats-officedocument.drawing+xml"/>
  <Override PartName="/xl/charts/chart201.xml" ContentType="application/vnd.openxmlformats-officedocument.drawingml.chart+xml"/>
  <Override PartName="/xl/charts/chart346.xml" ContentType="application/vnd.openxmlformats-officedocument.drawingml.chart+xml"/>
  <Override PartName="/xl/charts/chart393.xml" ContentType="application/vnd.openxmlformats-officedocument.drawingml.chart+xml"/>
  <Override PartName="/xl/charts/chart532.xml" ContentType="application/vnd.openxmlformats-officedocument.drawingml.chart+xml"/>
  <Override PartName="/xl/worksheets/sheet7.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324.xml" ContentType="application/vnd.openxmlformats-officedocument.drawingml.chart+xml"/>
  <Override PartName="/xl/charts/chart371.xml" ContentType="application/vnd.openxmlformats-officedocument.drawingml.chart+xml"/>
  <Override PartName="/xl/charts/chart469.xml" ContentType="application/vnd.openxmlformats-officedocument.drawingml.chart+xml"/>
  <Override PartName="/xl/charts/chart116.xml" ContentType="application/vnd.openxmlformats-officedocument.drawingml.chart+xml"/>
  <Override PartName="/xl/charts/chart163.xml" ContentType="application/vnd.openxmlformats-officedocument.drawingml.chart+xml"/>
  <Override PartName="/xl/charts/chart510.xml" ContentType="application/vnd.openxmlformats-officedocument.drawingml.chart+xml"/>
  <Override PartName="/xl/charts/chart56.xml" ContentType="application/vnd.openxmlformats-officedocument.drawingml.chart+xml"/>
  <Override PartName="/xl/charts/chart302.xml" ContentType="application/vnd.openxmlformats-officedocument.drawingml.chart+xml"/>
  <Override PartName="/xl/charts/chart447.xml" ContentType="application/vnd.openxmlformats-officedocument.drawingml.chart+xml"/>
  <Override PartName="/xl/charts/chart494.xml" ContentType="application/vnd.openxmlformats-officedocument.drawingml.chart+xml"/>
  <Override PartName="/xl/drawings/drawing13.xml" ContentType="application/vnd.openxmlformats-officedocument.drawing+xml"/>
  <Override PartName="/xl/charts/chart34.xml" ContentType="application/vnd.openxmlformats-officedocument.drawingml.chart+xml"/>
  <Override PartName="/xl/charts/chart81.xml" ContentType="application/vnd.openxmlformats-officedocument.drawingml.chart+xml"/>
  <Override PartName="/xl/charts/chart141.xml" ContentType="application/vnd.openxmlformats-officedocument.drawingml.chart+xml"/>
  <Override PartName="/xl/charts/chart239.xml" ContentType="application/vnd.openxmlformats-officedocument.drawingml.chart+xml"/>
  <Override PartName="/xl/charts/chart286.xml" ContentType="application/vnd.openxmlformats-officedocument.drawingml.chart+xml"/>
  <Override PartName="/xl/charts/chart425.xml" ContentType="application/vnd.openxmlformats-officedocument.drawingml.chart+xml"/>
  <Override PartName="/xl/charts/chart472.xml" ContentType="application/vnd.openxmlformats-officedocument.drawingml.chart+xml"/>
  <Override PartName="/xl/sharedStrings.xml" ContentType="application/vnd.openxmlformats-officedocument.spreadsheetml.sharedStrings+xml"/>
  <Override PartName="/xl/charts/chart217.xml" ContentType="application/vnd.openxmlformats-officedocument.drawingml.chart+xml"/>
  <Override PartName="/xl/charts/chart264.xml" ContentType="application/vnd.openxmlformats-officedocument.drawingml.chart+xml"/>
  <Override PartName="/xl/charts/chart548.xml" ContentType="application/vnd.openxmlformats-officedocument.drawingml.chart+xml"/>
  <Override PartName="/xl/charts/chart12.xml" ContentType="application/vnd.openxmlformats-officedocument.drawingml.chart+xml"/>
  <Override PartName="/xl/charts/chart387.xml" ContentType="application/vnd.openxmlformats-officedocument.drawingml.chart+xml"/>
  <Override PartName="/xl/charts/chart403.xml" ContentType="application/vnd.openxmlformats-officedocument.drawingml.chart+xml"/>
  <Override PartName="/xl/charts/chart450.xml" ContentType="application/vnd.openxmlformats-officedocument.drawingml.chart+xml"/>
  <Override PartName="/xl/worksheets/sheet25.xml" ContentType="application/vnd.openxmlformats-officedocument.spreadsheetml.worksheet+xml"/>
  <Override PartName="/xl/charts/chart179.xml" ContentType="application/vnd.openxmlformats-officedocument.drawingml.chart+xml"/>
  <Override PartName="/xl/charts/chart242.xml" ContentType="application/vnd.openxmlformats-officedocument.drawingml.chart+xml"/>
  <Override PartName="/xl/charts/chart526.xml" ContentType="application/vnd.openxmlformats-officedocument.drawingml.chart+xml"/>
  <Override PartName="/xl/theme/themeOverride5.xml" ContentType="application/vnd.openxmlformats-officedocument.themeOverride+xml"/>
  <Override PartName="/xl/charts/chart573.xml" ContentType="application/vnd.openxmlformats-officedocument.drawingml.chart+xml"/>
  <Override PartName="/xl/charts/chart220.xml" ContentType="application/vnd.openxmlformats-officedocument.drawingml.chart+xml"/>
  <Override PartName="/xl/charts/chart318.xml" ContentType="application/vnd.openxmlformats-officedocument.drawingml.chart+xml"/>
  <Override PartName="/xl/charts/chart365.xml" ContentType="application/vnd.openxmlformats-officedocument.drawingml.chart+xml"/>
  <Override PartName="/xl/charts/chart504.xml" ContentType="application/vnd.openxmlformats-officedocument.drawingml.chart+xml"/>
  <Override PartName="/xl/charts/chart551.xml" ContentType="application/vnd.openxmlformats-officedocument.drawingml.chart+xml"/>
  <Override PartName="/xl/tables/table1.xml" ContentType="application/vnd.openxmlformats-officedocument.spreadsheetml.table+xml"/>
  <Override PartName="/xl/charts/chart97.xml" ContentType="application/vnd.openxmlformats-officedocument.drawingml.chart+xml"/>
  <Override PartName="/xl/charts/chart157.xml" ContentType="application/vnd.openxmlformats-officedocument.drawingml.chart+xml"/>
  <Override PartName="/xl/charts/chart343.xml" ContentType="application/vnd.openxmlformats-officedocument.drawingml.chart+xml"/>
  <Override PartName="/xl/charts/chart390.xml" ContentType="application/vnd.openxmlformats-officedocument.drawingml.chart+xml"/>
  <Override PartName="/xl/charts/chart488.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135.xml" ContentType="application/vnd.openxmlformats-officedocument.drawingml.chart+xml"/>
  <Override PartName="/xl/charts/chart182.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321.xml" ContentType="application/vnd.openxmlformats-officedocument.drawingml.chart+xml"/>
  <Override PartName="/xl/charts/chart419.xml" ContentType="application/vnd.openxmlformats-officedocument.drawingml.chart+xml"/>
  <Override PartName="/xl/charts/chart466.xml" ContentType="application/vnd.openxmlformats-officedocument.drawingml.chart+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58.xml" ContentType="application/vnd.openxmlformats-officedocument.drawingml.chart+xml"/>
  <Override PartName="/xl/charts/chart444.xml" ContentType="application/vnd.openxmlformats-officedocument.drawingml.chart+xml"/>
  <Override PartName="/xl/charts/chart491.xml" ContentType="application/vnd.openxmlformats-officedocument.drawingml.chart+xml"/>
  <Default Extension="vml" ContentType="application/vnd.openxmlformats-officedocument.vmlDrawing"/>
  <Override PartName="/xl/worksheets/sheet19.xml" ContentType="application/vnd.openxmlformats-officedocument.spreadsheetml.worksheet+xml"/>
  <Override PartName="/xl/charts/chart236.xml" ContentType="application/vnd.openxmlformats-officedocument.drawingml.chart+xml"/>
  <Override PartName="/xl/charts/chart283.xml" ContentType="application/vnd.openxmlformats-officedocument.drawingml.chart+xml"/>
  <Override PartName="/xl/drawings/drawing10.xml" ContentType="application/vnd.openxmlformats-officedocument.drawing+xml"/>
  <Override PartName="/xl/charts/chart567.xml" ContentType="application/vnd.openxmlformats-officedocument.drawingml.chart+xml"/>
  <Override PartName="/xl/charts/chart31.xml" ContentType="application/vnd.openxmlformats-officedocument.drawingml.chart+xml"/>
  <Override PartName="/xl/charts/chart359.xml" ContentType="application/vnd.openxmlformats-officedocument.drawingml.chart+xml"/>
  <Override PartName="/xl/charts/chart422.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198.xml" ContentType="application/vnd.openxmlformats-officedocument.drawingml.chart+xml"/>
  <Override PartName="/xl/charts/chart214.xml" ContentType="application/vnd.openxmlformats-officedocument.drawingml.chart+xml"/>
  <Override PartName="/xl/charts/chart261.xml" ContentType="application/vnd.openxmlformats-officedocument.drawingml.chart+xml"/>
  <Override PartName="/xl/charts/chart400.xml" ContentType="application/vnd.openxmlformats-officedocument.drawingml.chart+xml"/>
  <Override PartName="/xl/charts/chart545.xml" ContentType="application/vnd.openxmlformats-officedocument.drawingml.chart+xml"/>
  <Override PartName="/xl/worksheets/sheet22.xml" ContentType="application/vnd.openxmlformats-officedocument.spreadsheetml.worksheet+xml"/>
  <Override PartName="/xl/charts/chart337.xml" ContentType="application/vnd.openxmlformats-officedocument.drawingml.chart+xml"/>
  <Override PartName="/xl/charts/chart384.xml" ContentType="application/vnd.openxmlformats-officedocument.drawingml.chart+xml"/>
  <Override PartName="/xl/charts/chart523.xml" ContentType="application/vnd.openxmlformats-officedocument.drawingml.chart+xml"/>
  <Override PartName="/xl/theme/themeOverride2.xml" ContentType="application/vnd.openxmlformats-officedocument.themeOverride+xml"/>
  <Override PartName="/xl/charts/chart57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425" yWindow="285" windowWidth="13710" windowHeight="8415" tabRatio="596" activeTab="2"/>
  </bookViews>
  <sheets>
    <sheet name="อัตราป่วย" sheetId="4" r:id="rId1"/>
    <sheet name="ป่วยจำแนกรายเดือน" sheetId="7" r:id="rId2"/>
    <sheet name="จำนวนป่วยรายสัปดาห์" sheetId="19" r:id="rId3"/>
    <sheet name="กราฟเทียบอำเภอ" sheetId="48" r:id="rId4"/>
    <sheet name="รอวางอัตราป่วย_สัปดาห์" sheetId="51" r:id="rId5"/>
    <sheet name="อัตราป่วยเทียบรายสัปดาห์" sheetId="50" r:id="rId6"/>
    <sheet name="จำนวนป่วยแยกพื้นที่" sheetId="28" r:id="rId7"/>
    <sheet name="กราฟเทียบอำเภอ_2" sheetId="49" r:id="rId8"/>
    <sheet name="เฝ้าระวังพิเศษ &gt;=2รายใน 28 day" sheetId="29" r:id="rId9"/>
    <sheet name="จำแนกตามตัวแปรต่างๆ" sheetId="17" r:id="rId10"/>
    <sheet name="Sheet1" sheetId="8" r:id="rId11"/>
    <sheet name="รอวางป่วยรายเดือน" sheetId="6" r:id="rId12"/>
    <sheet name="รอวางอัตราป่วย" sheetId="2" r:id="rId13"/>
    <sheet name="รอวางป่วบรายสัปดาห์" sheetId="9" r:id="rId14"/>
    <sheet name="TblAgeBar" sheetId="16" r:id="rId15"/>
    <sheet name="Attack rate" sheetId="22" r:id="rId16"/>
    <sheet name="occupation" sheetId="21" r:id="rId17"/>
    <sheet name="Age" sheetId="20" r:id="rId18"/>
    <sheet name="รอวางสถานการณ์" sheetId="14" r:id="rId19"/>
    <sheet name="รอวางสถานการณ์สำนักระบาด" sheetId="23" r:id="rId20"/>
    <sheet name="สถานการณ์จริง" sheetId="15" r:id="rId21"/>
    <sheet name="รอวางลำดับอัตราป่วยระดับประเทศ" sheetId="24" r:id="rId22"/>
    <sheet name="รอวางลำดับป่วยทุกเขต" sheetId="33" r:id="rId23"/>
    <sheet name="รอวางลำดับป่วยภาค" sheetId="25" r:id="rId24"/>
    <sheet name="รอวางลำดับป่วยเขต" sheetId="30" r:id="rId25"/>
    <sheet name="Sheet3" sheetId="42" r:id="rId26"/>
    <sheet name="Sheet4" sheetId="43" r:id="rId27"/>
    <sheet name="Sheet5" sheetId="44" r:id="rId28"/>
    <sheet name="Sheet2" sheetId="41" r:id="rId29"/>
    <sheet name="Sheet7" sheetId="46" r:id="rId30"/>
    <sheet name="Sheet6" sheetId="45" r:id="rId31"/>
    <sheet name="รอวางผู้ป่วยทั้งหมด" sheetId="26" r:id="rId32"/>
    <sheet name="Zone6" sheetId="39" r:id="rId33"/>
    <sheet name="Zone5" sheetId="38" r:id="rId34"/>
    <sheet name="Zone4" sheetId="37" r:id="rId35"/>
    <sheet name="Zone3" sheetId="36" r:id="rId36"/>
    <sheet name="Zone2" sheetId="35" r:id="rId37"/>
    <sheet name="Zone1-6" sheetId="40" r:id="rId38"/>
    <sheet name="Zone1" sheetId="34" r:id="rId39"/>
    <sheet name="กราฟอัตราป่วยจังหวัด" sheetId="27" r:id="rId40"/>
    <sheet name="One Page" sheetId="31" state="hidden" r:id="rId41"/>
    <sheet name="กราฟอัตราป่วยจังหวัด (2)" sheetId="47" r:id="rId42"/>
    <sheet name="กราฟอัตราป่วยรายสัปดาห์" sheetId="52" r:id="rId43"/>
    <sheet name="รอวางประเทศ" sheetId="32" r:id="rId44"/>
    <sheet name="สรุปสถานการณ์" sheetId="53" r:id="rId45"/>
  </sheets>
  <externalReferences>
    <externalReference r:id="rId46"/>
    <externalReference r:id="rId47"/>
    <externalReference r:id="rId48"/>
  </externalReferences>
  <definedNames>
    <definedName name="_xlnm._FilterDatabase" localSheetId="16" hidden="1">occupation!$C$1:$C$15</definedName>
    <definedName name="_xlnm._FilterDatabase" localSheetId="35" hidden="1">Zone3!$E$1:$E$4</definedName>
    <definedName name="_xlnm._FilterDatabase" localSheetId="34" hidden="1">Zone4!$E$1:$E$4</definedName>
    <definedName name="_xlnm._FilterDatabase" localSheetId="39" hidden="1">กราฟอัตราป่วยจังหวัด!$B$1:$B$23</definedName>
    <definedName name="_xlnm._FilterDatabase" localSheetId="31" hidden="1">รอวางผู้ป่วยทั้งหมด!$A$1:$AO$10</definedName>
    <definedName name="_GoBack" localSheetId="18">รอวางสถานการณ์!$A$12</definedName>
    <definedName name="Area">OFFSET(TblAgeBar!$R$2,0,0,COUNTA(TblAgeBar!$R$1:$R$65536)-1)</definedName>
    <definedName name="Case">OFFSET(TblAgeBar!$S$2,0,0,COUNTA(TblAgeBar!$S$1:$S$65536)-1)</definedName>
    <definedName name="TblAgeBar">TblAgeBar!$A$3:$C$12</definedName>
  </definedNames>
  <calcPr calcId="124519"/>
  <pivotCaches>
    <pivotCache cacheId="0" r:id="rId49"/>
  </pivotCaches>
</workbook>
</file>

<file path=xl/calcChain.xml><?xml version="1.0" encoding="utf-8"?>
<calcChain xmlns="http://schemas.openxmlformats.org/spreadsheetml/2006/main">
  <c r="BF7" i="50"/>
  <c r="BF8"/>
  <c r="BF9"/>
  <c r="BF10"/>
  <c r="BF11"/>
  <c r="BF12"/>
  <c r="BF13"/>
  <c r="BF14"/>
  <c r="BF15"/>
  <c r="BF16"/>
  <c r="BF17"/>
  <c r="BF18"/>
  <c r="BF19"/>
  <c r="BF20"/>
  <c r="BF21"/>
  <c r="BF22"/>
  <c r="BF23"/>
  <c r="BF24"/>
  <c r="BF25"/>
  <c r="BF26"/>
  <c r="BF27"/>
  <c r="BF28"/>
  <c r="BF6"/>
  <c r="BC7"/>
  <c r="BC8"/>
  <c r="BC9"/>
  <c r="BC10"/>
  <c r="BC11"/>
  <c r="BC12"/>
  <c r="BC13"/>
  <c r="BC14"/>
  <c r="BC15"/>
  <c r="BC16"/>
  <c r="BC17"/>
  <c r="BC18"/>
  <c r="BC19"/>
  <c r="BC20"/>
  <c r="BC21"/>
  <c r="BC22"/>
  <c r="BC23"/>
  <c r="BC24"/>
  <c r="BC25"/>
  <c r="BC26"/>
  <c r="BC27"/>
  <c r="BC28"/>
  <c r="BC6"/>
  <c r="AR35" i="48"/>
  <c r="H49" i="53"/>
  <c r="AR57" i="48"/>
  <c r="AR36"/>
  <c r="AR37"/>
  <c r="AR38"/>
  <c r="AR39"/>
  <c r="AR40"/>
  <c r="AR41"/>
  <c r="AR42"/>
  <c r="AR43"/>
  <c r="AR44"/>
  <c r="AR45"/>
  <c r="AR46"/>
  <c r="AR47"/>
  <c r="AR48"/>
  <c r="AR49"/>
  <c r="AR50"/>
  <c r="AR51"/>
  <c r="AR52"/>
  <c r="AR53"/>
  <c r="AR54"/>
  <c r="AR55"/>
  <c r="AR56"/>
  <c r="C24" i="50"/>
  <c r="C6"/>
  <c r="B373" i="53" l="1"/>
  <c r="B399"/>
  <c r="B341"/>
  <c r="B315"/>
  <c r="B284"/>
  <c r="B258"/>
  <c r="B230"/>
  <c r="B203" l="1"/>
  <c r="B172"/>
  <c r="B145"/>
  <c r="B113"/>
  <c r="B86"/>
  <c r="B52"/>
  <c r="H44" l="1"/>
  <c r="G44"/>
  <c r="F44"/>
  <c r="E44"/>
  <c r="G49"/>
  <c r="F49"/>
  <c r="E49"/>
  <c r="H47"/>
  <c r="G47"/>
  <c r="F47"/>
  <c r="E47"/>
  <c r="H41"/>
  <c r="G41"/>
  <c r="F41"/>
  <c r="E41"/>
  <c r="B12" i="47" l="1"/>
  <c r="B1"/>
  <c r="B10"/>
  <c r="B13"/>
  <c r="B14"/>
  <c r="B4"/>
  <c r="B9"/>
  <c r="B6"/>
  <c r="B5"/>
  <c r="B15"/>
  <c r="B2"/>
  <c r="B8"/>
  <c r="B16"/>
  <c r="B3"/>
  <c r="B17"/>
  <c r="B18"/>
  <c r="B19"/>
  <c r="B20"/>
  <c r="B7"/>
  <c r="B21"/>
  <c r="B22"/>
  <c r="B11"/>
  <c r="A11"/>
  <c r="B2" i="52"/>
  <c r="C12"/>
  <c r="C1"/>
  <c r="C10"/>
  <c r="C13"/>
  <c r="C14"/>
  <c r="C4"/>
  <c r="C9"/>
  <c r="C6"/>
  <c r="C5"/>
  <c r="C15"/>
  <c r="C2"/>
  <c r="C8"/>
  <c r="C16"/>
  <c r="C3"/>
  <c r="C17"/>
  <c r="C18"/>
  <c r="C19"/>
  <c r="C20"/>
  <c r="C7"/>
  <c r="C21"/>
  <c r="C22"/>
  <c r="B12"/>
  <c r="B1"/>
  <c r="B10"/>
  <c r="B13"/>
  <c r="B14"/>
  <c r="B4"/>
  <c r="B9"/>
  <c r="B6"/>
  <c r="B5"/>
  <c r="B15"/>
  <c r="B8"/>
  <c r="B16"/>
  <c r="B3"/>
  <c r="B17"/>
  <c r="B18"/>
  <c r="B19"/>
  <c r="B20"/>
  <c r="B7"/>
  <c r="B21"/>
  <c r="B22"/>
  <c r="C11"/>
  <c r="B11"/>
  <c r="A11"/>
  <c r="A12"/>
  <c r="A1"/>
  <c r="A10"/>
  <c r="A13"/>
  <c r="A14"/>
  <c r="A4"/>
  <c r="A9"/>
  <c r="A6"/>
  <c r="A5"/>
  <c r="A15"/>
  <c r="A2"/>
  <c r="A8"/>
  <c r="A16"/>
  <c r="A3"/>
  <c r="A17"/>
  <c r="A18"/>
  <c r="A19"/>
  <c r="A20"/>
  <c r="A7"/>
  <c r="A21"/>
  <c r="A22"/>
  <c r="F6" i="50"/>
  <c r="EZ4" i="48" l="1"/>
  <c r="GJ4"/>
  <c r="GH4"/>
  <c r="GG4"/>
  <c r="GD4"/>
  <c r="GA4"/>
  <c r="FX4"/>
  <c r="GI4"/>
  <c r="FU4"/>
  <c r="FR4"/>
  <c r="FO4"/>
  <c r="FL4"/>
  <c r="FI4"/>
  <c r="FF4"/>
  <c r="FC4"/>
  <c r="GE4"/>
  <c r="GB4"/>
  <c r="FY4"/>
  <c r="FV4"/>
  <c r="FS4"/>
  <c r="FP4"/>
  <c r="FM4"/>
  <c r="FJ4"/>
  <c r="FG4"/>
  <c r="FD4"/>
  <c r="FA4"/>
  <c r="GF4"/>
  <c r="GC5"/>
  <c r="GC6"/>
  <c r="GC7"/>
  <c r="GC8"/>
  <c r="GC9"/>
  <c r="GC10"/>
  <c r="GC11"/>
  <c r="GC12"/>
  <c r="GC13"/>
  <c r="GC14"/>
  <c r="GC15"/>
  <c r="GC16"/>
  <c r="GC17"/>
  <c r="GC18"/>
  <c r="GC19"/>
  <c r="GC20"/>
  <c r="GC21"/>
  <c r="GC22"/>
  <c r="GC23"/>
  <c r="GC24"/>
  <c r="GC25"/>
  <c r="GC26"/>
  <c r="GC4"/>
  <c r="GJ5"/>
  <c r="GJ6"/>
  <c r="GJ7"/>
  <c r="GJ8"/>
  <c r="GJ9"/>
  <c r="GJ10"/>
  <c r="GJ11"/>
  <c r="GJ12"/>
  <c r="GJ13"/>
  <c r="GJ14"/>
  <c r="GJ15"/>
  <c r="GJ16"/>
  <c r="GJ17"/>
  <c r="GJ18"/>
  <c r="GJ19"/>
  <c r="GJ20"/>
  <c r="GJ21"/>
  <c r="GJ22"/>
  <c r="GJ23"/>
  <c r="GJ24"/>
  <c r="GJ25"/>
  <c r="GJ26"/>
  <c r="GH5"/>
  <c r="GH6"/>
  <c r="GH7"/>
  <c r="GH8"/>
  <c r="GH9"/>
  <c r="GH10"/>
  <c r="GH11"/>
  <c r="GH12"/>
  <c r="GH13"/>
  <c r="GH14"/>
  <c r="GH15"/>
  <c r="GH16"/>
  <c r="GH17"/>
  <c r="GH18"/>
  <c r="GH19"/>
  <c r="GH20"/>
  <c r="GH21"/>
  <c r="GH22"/>
  <c r="GH23"/>
  <c r="GH24"/>
  <c r="GH25"/>
  <c r="GH26"/>
  <c r="GG5"/>
  <c r="GG6"/>
  <c r="GG7"/>
  <c r="GG8"/>
  <c r="GG9"/>
  <c r="GG10"/>
  <c r="GG11"/>
  <c r="GG12"/>
  <c r="GG13"/>
  <c r="GG14"/>
  <c r="GG15"/>
  <c r="GG16"/>
  <c r="GG17"/>
  <c r="GG18"/>
  <c r="GG19"/>
  <c r="GG20"/>
  <c r="GG21"/>
  <c r="GG22"/>
  <c r="GG23"/>
  <c r="GG24"/>
  <c r="GG25"/>
  <c r="GG26"/>
  <c r="GE5"/>
  <c r="GE6"/>
  <c r="GE7"/>
  <c r="GE8"/>
  <c r="GE9"/>
  <c r="GE10"/>
  <c r="GE11"/>
  <c r="GE12"/>
  <c r="GE13"/>
  <c r="GE14"/>
  <c r="GE15"/>
  <c r="GE16"/>
  <c r="GE17"/>
  <c r="GE18"/>
  <c r="GE19"/>
  <c r="GE20"/>
  <c r="GE21"/>
  <c r="GE22"/>
  <c r="GE23"/>
  <c r="GE24"/>
  <c r="GE25"/>
  <c r="GE26"/>
  <c r="GD5"/>
  <c r="GD6"/>
  <c r="GD7"/>
  <c r="GD8"/>
  <c r="GD9"/>
  <c r="GD10"/>
  <c r="GD11"/>
  <c r="GD12"/>
  <c r="GD13"/>
  <c r="GD14"/>
  <c r="GD15"/>
  <c r="GD16"/>
  <c r="GD17"/>
  <c r="GD18"/>
  <c r="GD19"/>
  <c r="GD20"/>
  <c r="GD21"/>
  <c r="GD22"/>
  <c r="GD23"/>
  <c r="GD24"/>
  <c r="GD25"/>
  <c r="GD26"/>
  <c r="GB5"/>
  <c r="GB6"/>
  <c r="GB7"/>
  <c r="GB8"/>
  <c r="GB9"/>
  <c r="GB10"/>
  <c r="GB11"/>
  <c r="GB12"/>
  <c r="GB13"/>
  <c r="GB14"/>
  <c r="GB15"/>
  <c r="GB16"/>
  <c r="GB17"/>
  <c r="GB18"/>
  <c r="GB19"/>
  <c r="GB20"/>
  <c r="GB21"/>
  <c r="GB22"/>
  <c r="GB23"/>
  <c r="GB24"/>
  <c r="GB25"/>
  <c r="GB26"/>
  <c r="GA5"/>
  <c r="GA6"/>
  <c r="GA7"/>
  <c r="GA8"/>
  <c r="GA9"/>
  <c r="GA10"/>
  <c r="GA11"/>
  <c r="GA12"/>
  <c r="GA13"/>
  <c r="GA14"/>
  <c r="GA15"/>
  <c r="GA16"/>
  <c r="GA17"/>
  <c r="GA18"/>
  <c r="GA19"/>
  <c r="GA20"/>
  <c r="GA21"/>
  <c r="GA22"/>
  <c r="GA23"/>
  <c r="GA24"/>
  <c r="GA25"/>
  <c r="GA26"/>
  <c r="FX5"/>
  <c r="FX6"/>
  <c r="FX7"/>
  <c r="FX8"/>
  <c r="FX9"/>
  <c r="FX10"/>
  <c r="FX11"/>
  <c r="FX12"/>
  <c r="FX13"/>
  <c r="FX14"/>
  <c r="FX15"/>
  <c r="FX16"/>
  <c r="FX17"/>
  <c r="FX18"/>
  <c r="FX19"/>
  <c r="FX20"/>
  <c r="FX21"/>
  <c r="FX22"/>
  <c r="FX23"/>
  <c r="FX24"/>
  <c r="FX25"/>
  <c r="FX26"/>
  <c r="FY5"/>
  <c r="FY6"/>
  <c r="FY7"/>
  <c r="FY8"/>
  <c r="FY9"/>
  <c r="FY10"/>
  <c r="FY11"/>
  <c r="FY12"/>
  <c r="FY13"/>
  <c r="FY14"/>
  <c r="FY15"/>
  <c r="FY16"/>
  <c r="FY17"/>
  <c r="FY18"/>
  <c r="FY19"/>
  <c r="FY20"/>
  <c r="FY21"/>
  <c r="FY22"/>
  <c r="FY23"/>
  <c r="FY24"/>
  <c r="FY25"/>
  <c r="FY26"/>
  <c r="FV5"/>
  <c r="FV6"/>
  <c r="FV7"/>
  <c r="FV8"/>
  <c r="FV9"/>
  <c r="FV10"/>
  <c r="FV11"/>
  <c r="FV12"/>
  <c r="FV13"/>
  <c r="FV14"/>
  <c r="FV15"/>
  <c r="FV16"/>
  <c r="FV17"/>
  <c r="FV18"/>
  <c r="FV19"/>
  <c r="FV20"/>
  <c r="FV21"/>
  <c r="FV22"/>
  <c r="FV23"/>
  <c r="FV24"/>
  <c r="FV25"/>
  <c r="FV26"/>
  <c r="FU5"/>
  <c r="FU6"/>
  <c r="FU7"/>
  <c r="FU8"/>
  <c r="FU9"/>
  <c r="FU10"/>
  <c r="FU11"/>
  <c r="FU12"/>
  <c r="FU13"/>
  <c r="FU14"/>
  <c r="FU15"/>
  <c r="FU16"/>
  <c r="FU17"/>
  <c r="FU18"/>
  <c r="FU19"/>
  <c r="FU20"/>
  <c r="FU21"/>
  <c r="FU22"/>
  <c r="FU23"/>
  <c r="FU24"/>
  <c r="FU25"/>
  <c r="FU26"/>
  <c r="FS5"/>
  <c r="FS6"/>
  <c r="FS7"/>
  <c r="FS8"/>
  <c r="FS9"/>
  <c r="FS10"/>
  <c r="FS11"/>
  <c r="FS12"/>
  <c r="FS13"/>
  <c r="FS14"/>
  <c r="FS15"/>
  <c r="FS16"/>
  <c r="FS17"/>
  <c r="FS18"/>
  <c r="FS19"/>
  <c r="FS20"/>
  <c r="FS21"/>
  <c r="FS22"/>
  <c r="FS23"/>
  <c r="FS24"/>
  <c r="FS25"/>
  <c r="FS26"/>
  <c r="FR5"/>
  <c r="FR6"/>
  <c r="FR7"/>
  <c r="FR8"/>
  <c r="FR9"/>
  <c r="FR10"/>
  <c r="FR11"/>
  <c r="FR12"/>
  <c r="FR13"/>
  <c r="FR14"/>
  <c r="FR15"/>
  <c r="FR16"/>
  <c r="FR17"/>
  <c r="FR18"/>
  <c r="FR19"/>
  <c r="FR20"/>
  <c r="FR21"/>
  <c r="FR22"/>
  <c r="FR23"/>
  <c r="FR24"/>
  <c r="FR25"/>
  <c r="FR26"/>
  <c r="FP5"/>
  <c r="FP6"/>
  <c r="FP7"/>
  <c r="FP8"/>
  <c r="FP9"/>
  <c r="FP10"/>
  <c r="FP11"/>
  <c r="FP12"/>
  <c r="FP13"/>
  <c r="FP14"/>
  <c r="FP15"/>
  <c r="FP16"/>
  <c r="FP17"/>
  <c r="FP18"/>
  <c r="FP19"/>
  <c r="FP20"/>
  <c r="FP21"/>
  <c r="FP22"/>
  <c r="FP23"/>
  <c r="FP24"/>
  <c r="FP25"/>
  <c r="FP26"/>
  <c r="FO5"/>
  <c r="FO6"/>
  <c r="FO7"/>
  <c r="FO8"/>
  <c r="FO9"/>
  <c r="FO10"/>
  <c r="FO11"/>
  <c r="FO12"/>
  <c r="FO13"/>
  <c r="FO14"/>
  <c r="FO15"/>
  <c r="FO16"/>
  <c r="FO17"/>
  <c r="FO18"/>
  <c r="FO19"/>
  <c r="FO20"/>
  <c r="FO21"/>
  <c r="FO22"/>
  <c r="FO23"/>
  <c r="FO24"/>
  <c r="FO25"/>
  <c r="FO26"/>
  <c r="FM5"/>
  <c r="FM6"/>
  <c r="FM7"/>
  <c r="FM8"/>
  <c r="FM9"/>
  <c r="FM10"/>
  <c r="FM11"/>
  <c r="FM12"/>
  <c r="FM13"/>
  <c r="FM14"/>
  <c r="FM15"/>
  <c r="FM16"/>
  <c r="FM17"/>
  <c r="FM18"/>
  <c r="FM19"/>
  <c r="FM20"/>
  <c r="FM21"/>
  <c r="FM22"/>
  <c r="FM23"/>
  <c r="FM24"/>
  <c r="FM25"/>
  <c r="FM26"/>
  <c r="FL5"/>
  <c r="FL6"/>
  <c r="FL7"/>
  <c r="FL8"/>
  <c r="FL9"/>
  <c r="FL10"/>
  <c r="FL11"/>
  <c r="FL12"/>
  <c r="FL13"/>
  <c r="FL14"/>
  <c r="FL15"/>
  <c r="FL16"/>
  <c r="FL17"/>
  <c r="FL18"/>
  <c r="FL19"/>
  <c r="FL20"/>
  <c r="FL21"/>
  <c r="FL22"/>
  <c r="FL23"/>
  <c r="FL24"/>
  <c r="FL25"/>
  <c r="FL26"/>
  <c r="FJ5"/>
  <c r="FJ6"/>
  <c r="FJ7"/>
  <c r="FJ8"/>
  <c r="FJ9"/>
  <c r="FJ10"/>
  <c r="FJ11"/>
  <c r="FJ12"/>
  <c r="FJ13"/>
  <c r="FJ14"/>
  <c r="FJ15"/>
  <c r="FJ16"/>
  <c r="FJ17"/>
  <c r="FJ18"/>
  <c r="FJ19"/>
  <c r="FJ20"/>
  <c r="FJ21"/>
  <c r="FJ22"/>
  <c r="FJ23"/>
  <c r="FJ24"/>
  <c r="FJ25"/>
  <c r="FJ26"/>
  <c r="FI5"/>
  <c r="FI6"/>
  <c r="FI7"/>
  <c r="FI8"/>
  <c r="FI9"/>
  <c r="FI10"/>
  <c r="FI11"/>
  <c r="FI12"/>
  <c r="FI13"/>
  <c r="FI14"/>
  <c r="FI15"/>
  <c r="FI16"/>
  <c r="FI17"/>
  <c r="FI18"/>
  <c r="FI19"/>
  <c r="FI20"/>
  <c r="FI21"/>
  <c r="FI22"/>
  <c r="FI23"/>
  <c r="FI24"/>
  <c r="FI25"/>
  <c r="FI26"/>
  <c r="FG5"/>
  <c r="FG6"/>
  <c r="FG7"/>
  <c r="FG8"/>
  <c r="FG9"/>
  <c r="FG10"/>
  <c r="FG11"/>
  <c r="FG12"/>
  <c r="FG13"/>
  <c r="FG14"/>
  <c r="FG15"/>
  <c r="FG16"/>
  <c r="FG17"/>
  <c r="FG18"/>
  <c r="FG19"/>
  <c r="FG20"/>
  <c r="FG21"/>
  <c r="FG22"/>
  <c r="FG23"/>
  <c r="FG24"/>
  <c r="FG25"/>
  <c r="FG26"/>
  <c r="FF5"/>
  <c r="FF6"/>
  <c r="FF7"/>
  <c r="FF8"/>
  <c r="FF9"/>
  <c r="FF10"/>
  <c r="FF11"/>
  <c r="FF12"/>
  <c r="FF13"/>
  <c r="FF14"/>
  <c r="FF15"/>
  <c r="FF16"/>
  <c r="FF17"/>
  <c r="FF18"/>
  <c r="FF19"/>
  <c r="FF20"/>
  <c r="FF21"/>
  <c r="FF22"/>
  <c r="FF23"/>
  <c r="FF24"/>
  <c r="FF25"/>
  <c r="FF26"/>
  <c r="FD5"/>
  <c r="FD6"/>
  <c r="FD7"/>
  <c r="FD8"/>
  <c r="FD9"/>
  <c r="FD10"/>
  <c r="FD11"/>
  <c r="FD12"/>
  <c r="FD13"/>
  <c r="FD14"/>
  <c r="FD15"/>
  <c r="FD16"/>
  <c r="FD17"/>
  <c r="FD18"/>
  <c r="FD19"/>
  <c r="FD20"/>
  <c r="FD21"/>
  <c r="FD22"/>
  <c r="FD23"/>
  <c r="FD24"/>
  <c r="FD25"/>
  <c r="FD26"/>
  <c r="FC5"/>
  <c r="FC6"/>
  <c r="FC7"/>
  <c r="FC8"/>
  <c r="FC9"/>
  <c r="FC10"/>
  <c r="FC11"/>
  <c r="FC12"/>
  <c r="FC13"/>
  <c r="FC14"/>
  <c r="FC15"/>
  <c r="FC16"/>
  <c r="FC17"/>
  <c r="FC18"/>
  <c r="FC19"/>
  <c r="FC20"/>
  <c r="FC21"/>
  <c r="FC22"/>
  <c r="FC23"/>
  <c r="FC24"/>
  <c r="FC25"/>
  <c r="FC26"/>
  <c r="FA5"/>
  <c r="EZ5"/>
  <c r="FA26"/>
  <c r="FA6"/>
  <c r="FA7"/>
  <c r="FA8"/>
  <c r="FA9"/>
  <c r="FA10"/>
  <c r="FA11"/>
  <c r="FA12"/>
  <c r="FA13"/>
  <c r="FA14"/>
  <c r="FA15"/>
  <c r="FA16"/>
  <c r="FA17"/>
  <c r="FA18"/>
  <c r="FA19"/>
  <c r="FA20"/>
  <c r="FA21"/>
  <c r="FA22"/>
  <c r="FA23"/>
  <c r="FA24"/>
  <c r="FA25"/>
  <c r="EZ6"/>
  <c r="EZ7"/>
  <c r="EZ8"/>
  <c r="EZ9"/>
  <c r="EZ10"/>
  <c r="EZ11"/>
  <c r="EZ12"/>
  <c r="EZ13"/>
  <c r="EZ14"/>
  <c r="EZ15"/>
  <c r="EZ16"/>
  <c r="EZ17"/>
  <c r="EZ18"/>
  <c r="EZ19"/>
  <c r="EZ20"/>
  <c r="EZ21"/>
  <c r="EZ22"/>
  <c r="EZ23"/>
  <c r="EZ24"/>
  <c r="EZ25"/>
  <c r="EZ26"/>
  <c r="GF5"/>
  <c r="GI5"/>
  <c r="GF6"/>
  <c r="GI6"/>
  <c r="GF7"/>
  <c r="GI7"/>
  <c r="GF8"/>
  <c r="GI8"/>
  <c r="GF9"/>
  <c r="GI9"/>
  <c r="GF10"/>
  <c r="GI10"/>
  <c r="GF11"/>
  <c r="GI11"/>
  <c r="GF12"/>
  <c r="GI12"/>
  <c r="GF13"/>
  <c r="GI13"/>
  <c r="GF14"/>
  <c r="GI14"/>
  <c r="GF15"/>
  <c r="GI15"/>
  <c r="GF16"/>
  <c r="GI16"/>
  <c r="GF17"/>
  <c r="GI17"/>
  <c r="GF18"/>
  <c r="GI18"/>
  <c r="GF19"/>
  <c r="GI19"/>
  <c r="GF20"/>
  <c r="GI20"/>
  <c r="GF21"/>
  <c r="GI21"/>
  <c r="GF22"/>
  <c r="GI22"/>
  <c r="GF23"/>
  <c r="GI23"/>
  <c r="GF24"/>
  <c r="GI24"/>
  <c r="GF25"/>
  <c r="GI25"/>
  <c r="GF26"/>
  <c r="GI26"/>
  <c r="EY26"/>
  <c r="B6" i="50" l="1"/>
  <c r="BE6" s="1"/>
  <c r="G28"/>
  <c r="C28"/>
  <c r="B28"/>
  <c r="G27"/>
  <c r="C27"/>
  <c r="B27"/>
  <c r="G26"/>
  <c r="C26"/>
  <c r="B26"/>
  <c r="G25"/>
  <c r="C25"/>
  <c r="B25"/>
  <c r="G24"/>
  <c r="B24"/>
  <c r="G23"/>
  <c r="C23"/>
  <c r="B23"/>
  <c r="G22"/>
  <c r="C22"/>
  <c r="B22"/>
  <c r="G21"/>
  <c r="C21"/>
  <c r="B21"/>
  <c r="G20"/>
  <c r="C20"/>
  <c r="B20"/>
  <c r="G19"/>
  <c r="C19"/>
  <c r="B19"/>
  <c r="G18"/>
  <c r="C18"/>
  <c r="B18"/>
  <c r="G17"/>
  <c r="C17"/>
  <c r="B17"/>
  <c r="G16"/>
  <c r="C16"/>
  <c r="B16"/>
  <c r="G15"/>
  <c r="C15"/>
  <c r="B15"/>
  <c r="G14"/>
  <c r="C14"/>
  <c r="B14"/>
  <c r="G13"/>
  <c r="C13"/>
  <c r="B13"/>
  <c r="G12"/>
  <c r="C12"/>
  <c r="B12"/>
  <c r="G11"/>
  <c r="C11"/>
  <c r="B11"/>
  <c r="G10"/>
  <c r="C10"/>
  <c r="B10"/>
  <c r="G9"/>
  <c r="C9"/>
  <c r="B9"/>
  <c r="G8"/>
  <c r="C8"/>
  <c r="B8"/>
  <c r="G7"/>
  <c r="C7"/>
  <c r="B7"/>
  <c r="G6"/>
  <c r="A2"/>
  <c r="BE10" l="1"/>
  <c r="BE18"/>
  <c r="BE20"/>
  <c r="BE22"/>
  <c r="BE24"/>
  <c r="BE25"/>
  <c r="BE27"/>
  <c r="BE8"/>
  <c r="BE12"/>
  <c r="BE14"/>
  <c r="BE16"/>
  <c r="BE7"/>
  <c r="BE9"/>
  <c r="BE11"/>
  <c r="BE13"/>
  <c r="BE15"/>
  <c r="BE17"/>
  <c r="BE19"/>
  <c r="BE21"/>
  <c r="BE23"/>
  <c r="BE26"/>
  <c r="BE28"/>
  <c r="E17"/>
  <c r="E19"/>
  <c r="E21"/>
  <c r="E23"/>
  <c r="E25"/>
  <c r="E27"/>
  <c r="E6"/>
  <c r="E7"/>
  <c r="E9"/>
  <c r="E11"/>
  <c r="E13"/>
  <c r="E15"/>
  <c r="E8"/>
  <c r="E10"/>
  <c r="E12"/>
  <c r="E14"/>
  <c r="E16"/>
  <c r="E18"/>
  <c r="E20"/>
  <c r="E22"/>
  <c r="E24"/>
  <c r="E26"/>
  <c r="E28"/>
  <c r="F7"/>
  <c r="F11"/>
  <c r="F19"/>
  <c r="F23"/>
  <c r="F27"/>
  <c r="F10"/>
  <c r="F14"/>
  <c r="F18"/>
  <c r="F22"/>
  <c r="F26"/>
  <c r="F9"/>
  <c r="F13"/>
  <c r="F17"/>
  <c r="F21"/>
  <c r="F25"/>
  <c r="F8"/>
  <c r="F12"/>
  <c r="F16"/>
  <c r="F20"/>
  <c r="F24"/>
  <c r="F28"/>
  <c r="F15"/>
  <c r="G28" i="4"/>
  <c r="E4" i="19" l="1"/>
  <c r="D4"/>
  <c r="C4"/>
  <c r="B4"/>
  <c r="BD82" i="48"/>
  <c r="BC82"/>
  <c r="BB82"/>
  <c r="BA82"/>
  <c r="AZ82"/>
  <c r="AY82"/>
  <c r="AX82"/>
  <c r="AW82"/>
  <c r="Z107" s="1"/>
  <c r="AV82"/>
  <c r="AU82"/>
  <c r="AT82"/>
  <c r="AS82"/>
  <c r="AN86" i="49"/>
  <c r="AN87"/>
  <c r="AN88"/>
  <c r="AN89"/>
  <c r="AN90"/>
  <c r="AN91"/>
  <c r="AN92"/>
  <c r="AN93"/>
  <c r="AN94"/>
  <c r="AN95"/>
  <c r="AN96"/>
  <c r="AN97"/>
  <c r="AN98"/>
  <c r="AN99"/>
  <c r="AN100"/>
  <c r="AN101"/>
  <c r="AN102"/>
  <c r="AN103"/>
  <c r="AN104"/>
  <c r="AN105"/>
  <c r="AN106"/>
  <c r="AN107"/>
  <c r="AM86"/>
  <c r="AM87"/>
  <c r="AM88"/>
  <c r="AM89"/>
  <c r="AM90"/>
  <c r="AM91"/>
  <c r="AM92"/>
  <c r="AM93"/>
  <c r="AM94"/>
  <c r="AM95"/>
  <c r="AM96"/>
  <c r="AM97"/>
  <c r="AM98"/>
  <c r="AM99"/>
  <c r="AM100"/>
  <c r="AM101"/>
  <c r="AM102"/>
  <c r="AM103"/>
  <c r="AM104"/>
  <c r="AM105"/>
  <c r="AM106"/>
  <c r="AM107"/>
  <c r="AL86"/>
  <c r="AL87"/>
  <c r="AL88"/>
  <c r="AL89"/>
  <c r="AL90"/>
  <c r="AL91"/>
  <c r="AL92"/>
  <c r="AL93"/>
  <c r="AL94"/>
  <c r="AL95"/>
  <c r="AL96"/>
  <c r="AL97"/>
  <c r="AL98"/>
  <c r="AL99"/>
  <c r="AL100"/>
  <c r="AL101"/>
  <c r="AL102"/>
  <c r="AL103"/>
  <c r="AL104"/>
  <c r="AL105"/>
  <c r="AL106"/>
  <c r="AL107"/>
  <c r="AK86"/>
  <c r="AK87"/>
  <c r="AK88"/>
  <c r="AK89"/>
  <c r="AK90"/>
  <c r="AK91"/>
  <c r="AK92"/>
  <c r="AK93"/>
  <c r="AK94"/>
  <c r="AK95"/>
  <c r="AK96"/>
  <c r="AK97"/>
  <c r="AK98"/>
  <c r="AK99"/>
  <c r="AK100"/>
  <c r="AK101"/>
  <c r="AK102"/>
  <c r="AK103"/>
  <c r="AK104"/>
  <c r="AK105"/>
  <c r="AK106"/>
  <c r="AK107"/>
  <c r="AJ86"/>
  <c r="AJ87"/>
  <c r="AJ88"/>
  <c r="AJ89"/>
  <c r="AJ90"/>
  <c r="AJ91"/>
  <c r="AJ92"/>
  <c r="AJ93"/>
  <c r="AJ94"/>
  <c r="AJ95"/>
  <c r="AJ96"/>
  <c r="AJ97"/>
  <c r="AJ98"/>
  <c r="AJ99"/>
  <c r="AJ100"/>
  <c r="AJ101"/>
  <c r="AJ102"/>
  <c r="AJ103"/>
  <c r="AJ104"/>
  <c r="AJ105"/>
  <c r="AJ106"/>
  <c r="AJ107"/>
  <c r="AI86"/>
  <c r="AI87"/>
  <c r="AI88"/>
  <c r="AI89"/>
  <c r="AI90"/>
  <c r="AI91"/>
  <c r="AI92"/>
  <c r="AI93"/>
  <c r="AI94"/>
  <c r="AI95"/>
  <c r="AI96"/>
  <c r="AI97"/>
  <c r="AI98"/>
  <c r="AI99"/>
  <c r="AI100"/>
  <c r="AI101"/>
  <c r="AI102"/>
  <c r="AI103"/>
  <c r="AI104"/>
  <c r="AI105"/>
  <c r="AI106"/>
  <c r="AI107"/>
  <c r="AH86"/>
  <c r="AH87"/>
  <c r="AH88"/>
  <c r="AH89"/>
  <c r="AH90"/>
  <c r="AH91"/>
  <c r="AH92"/>
  <c r="AH93"/>
  <c r="AH94"/>
  <c r="AH95"/>
  <c r="AH96"/>
  <c r="AH97"/>
  <c r="AH98"/>
  <c r="AH99"/>
  <c r="AH100"/>
  <c r="AH101"/>
  <c r="AH102"/>
  <c r="AH103"/>
  <c r="AH104"/>
  <c r="AH105"/>
  <c r="AH106"/>
  <c r="AH107"/>
  <c r="AG86"/>
  <c r="AG87"/>
  <c r="AG88"/>
  <c r="AG89"/>
  <c r="AG90"/>
  <c r="AG91"/>
  <c r="AG92"/>
  <c r="AG93"/>
  <c r="AG94"/>
  <c r="AG95"/>
  <c r="AG96"/>
  <c r="AG97"/>
  <c r="AG98"/>
  <c r="AG99"/>
  <c r="AG100"/>
  <c r="AG101"/>
  <c r="AG102"/>
  <c r="AG103"/>
  <c r="AG104"/>
  <c r="AG105"/>
  <c r="AG106"/>
  <c r="AG107"/>
  <c r="AF86"/>
  <c r="AF87"/>
  <c r="AF88"/>
  <c r="AF89"/>
  <c r="AF90"/>
  <c r="AF91"/>
  <c r="AF92"/>
  <c r="AF93"/>
  <c r="AF94"/>
  <c r="AF95"/>
  <c r="AF96"/>
  <c r="AF97"/>
  <c r="AF98"/>
  <c r="AF99"/>
  <c r="AF100"/>
  <c r="AF101"/>
  <c r="AF102"/>
  <c r="AF103"/>
  <c r="AF104"/>
  <c r="AF105"/>
  <c r="AF106"/>
  <c r="AF107"/>
  <c r="AE86"/>
  <c r="AE87"/>
  <c r="AE88"/>
  <c r="AE89"/>
  <c r="AE90"/>
  <c r="AE91"/>
  <c r="AE92"/>
  <c r="AE93"/>
  <c r="AE94"/>
  <c r="AE95"/>
  <c r="AE96"/>
  <c r="AE97"/>
  <c r="AE98"/>
  <c r="AE99"/>
  <c r="AE100"/>
  <c r="AE101"/>
  <c r="AE102"/>
  <c r="AE103"/>
  <c r="AE104"/>
  <c r="AE105"/>
  <c r="AE106"/>
  <c r="AE107"/>
  <c r="AD86"/>
  <c r="AD87"/>
  <c r="AD88"/>
  <c r="AD89"/>
  <c r="AD90"/>
  <c r="AD91"/>
  <c r="AD92"/>
  <c r="AD93"/>
  <c r="AD94"/>
  <c r="AD95"/>
  <c r="AD96"/>
  <c r="AD97"/>
  <c r="AD98"/>
  <c r="AD99"/>
  <c r="AD100"/>
  <c r="AD101"/>
  <c r="AD102"/>
  <c r="AD103"/>
  <c r="AD104"/>
  <c r="AD105"/>
  <c r="AD106"/>
  <c r="AD107"/>
  <c r="AN85"/>
  <c r="AM85"/>
  <c r="AL85"/>
  <c r="AK85"/>
  <c r="AJ85"/>
  <c r="AI85"/>
  <c r="AH85"/>
  <c r="AG85"/>
  <c r="AF85"/>
  <c r="AE85"/>
  <c r="AD85"/>
  <c r="B7"/>
  <c r="AC7" s="1"/>
  <c r="D7"/>
  <c r="BD82"/>
  <c r="BC82"/>
  <c r="BB82"/>
  <c r="BA82"/>
  <c r="AZ82"/>
  <c r="AY82"/>
  <c r="AX82"/>
  <c r="AW82"/>
  <c r="AV82"/>
  <c r="AU82"/>
  <c r="AT82"/>
  <c r="AS82"/>
  <c r="BD81"/>
  <c r="BC81"/>
  <c r="BB81"/>
  <c r="BA81"/>
  <c r="AZ81"/>
  <c r="AY81"/>
  <c r="AX81"/>
  <c r="AW81"/>
  <c r="AV81"/>
  <c r="AU81"/>
  <c r="AT81"/>
  <c r="AS81"/>
  <c r="BD80"/>
  <c r="BC80"/>
  <c r="BB80"/>
  <c r="BA80"/>
  <c r="AZ80"/>
  <c r="AY80"/>
  <c r="AX80"/>
  <c r="AW80"/>
  <c r="AV80"/>
  <c r="AU80"/>
  <c r="AT80"/>
  <c r="AS80"/>
  <c r="BD79"/>
  <c r="BC79"/>
  <c r="BB79"/>
  <c r="BA79"/>
  <c r="AZ79"/>
  <c r="AY79"/>
  <c r="AX79"/>
  <c r="AW79"/>
  <c r="AV79"/>
  <c r="AU79"/>
  <c r="AT79"/>
  <c r="AS79"/>
  <c r="BD78"/>
  <c r="BC78"/>
  <c r="BB78"/>
  <c r="BA78"/>
  <c r="AZ78"/>
  <c r="AY78"/>
  <c r="AX78"/>
  <c r="AW78"/>
  <c r="AV78"/>
  <c r="AU78"/>
  <c r="AT78"/>
  <c r="AS78"/>
  <c r="BD77"/>
  <c r="BC77"/>
  <c r="BB77"/>
  <c r="BA77"/>
  <c r="AZ77"/>
  <c r="AY77"/>
  <c r="AX77"/>
  <c r="AW77"/>
  <c r="AV77"/>
  <c r="AU77"/>
  <c r="AT77"/>
  <c r="AS77"/>
  <c r="BD76"/>
  <c r="BC76"/>
  <c r="BB76"/>
  <c r="BA76"/>
  <c r="AZ76"/>
  <c r="AY76"/>
  <c r="AX76"/>
  <c r="AW76"/>
  <c r="AV76"/>
  <c r="AU76"/>
  <c r="AT76"/>
  <c r="AS76"/>
  <c r="BD75"/>
  <c r="BC75"/>
  <c r="BB75"/>
  <c r="BA75"/>
  <c r="AZ75"/>
  <c r="AY75"/>
  <c r="AX75"/>
  <c r="AW75"/>
  <c r="AV75"/>
  <c r="AU75"/>
  <c r="AT75"/>
  <c r="AS75"/>
  <c r="BD74"/>
  <c r="BC74"/>
  <c r="BB74"/>
  <c r="BA74"/>
  <c r="AZ74"/>
  <c r="AY74"/>
  <c r="AX74"/>
  <c r="AW74"/>
  <c r="AV74"/>
  <c r="AU74"/>
  <c r="AT74"/>
  <c r="AS74"/>
  <c r="BD73"/>
  <c r="BC73"/>
  <c r="BB73"/>
  <c r="BA73"/>
  <c r="AZ73"/>
  <c r="AY73"/>
  <c r="AX73"/>
  <c r="AW73"/>
  <c r="AV73"/>
  <c r="AU73"/>
  <c r="AT73"/>
  <c r="AS73"/>
  <c r="BD72"/>
  <c r="BC72"/>
  <c r="BB72"/>
  <c r="BA72"/>
  <c r="AZ72"/>
  <c r="AY72"/>
  <c r="AX72"/>
  <c r="AW72"/>
  <c r="AV72"/>
  <c r="AU72"/>
  <c r="AT72"/>
  <c r="AS72"/>
  <c r="BD71"/>
  <c r="BC71"/>
  <c r="BB71"/>
  <c r="BA71"/>
  <c r="AZ71"/>
  <c r="AY71"/>
  <c r="AX71"/>
  <c r="AW71"/>
  <c r="AV71"/>
  <c r="AU71"/>
  <c r="AT71"/>
  <c r="AS71"/>
  <c r="BD70"/>
  <c r="BC70"/>
  <c r="BB70"/>
  <c r="BA70"/>
  <c r="AZ70"/>
  <c r="AY70"/>
  <c r="AX70"/>
  <c r="AW70"/>
  <c r="AV70"/>
  <c r="AU70"/>
  <c r="AT70"/>
  <c r="AS70"/>
  <c r="BD69"/>
  <c r="BC69"/>
  <c r="BB69"/>
  <c r="BA69"/>
  <c r="AZ69"/>
  <c r="AY69"/>
  <c r="AX69"/>
  <c r="AW69"/>
  <c r="AV69"/>
  <c r="AU69"/>
  <c r="AT69"/>
  <c r="AS69"/>
  <c r="BD68"/>
  <c r="BC68"/>
  <c r="BB68"/>
  <c r="BA68"/>
  <c r="AZ68"/>
  <c r="AY68"/>
  <c r="AX68"/>
  <c r="AW68"/>
  <c r="AV68"/>
  <c r="AU68"/>
  <c r="AT68"/>
  <c r="AS68"/>
  <c r="BD67"/>
  <c r="BC67"/>
  <c r="BB67"/>
  <c r="BA67"/>
  <c r="AZ67"/>
  <c r="AY67"/>
  <c r="AX67"/>
  <c r="AW67"/>
  <c r="AV67"/>
  <c r="AU67"/>
  <c r="AT67"/>
  <c r="AS67"/>
  <c r="BD66"/>
  <c r="BC66"/>
  <c r="BB66"/>
  <c r="BA66"/>
  <c r="AZ66"/>
  <c r="AY66"/>
  <c r="AX66"/>
  <c r="AW66"/>
  <c r="AV66"/>
  <c r="AU66"/>
  <c r="AT66"/>
  <c r="AS66"/>
  <c r="BD65"/>
  <c r="BC65"/>
  <c r="BB65"/>
  <c r="BA65"/>
  <c r="AZ65"/>
  <c r="AY65"/>
  <c r="AX65"/>
  <c r="AW65"/>
  <c r="AV65"/>
  <c r="AU65"/>
  <c r="AT65"/>
  <c r="AS65"/>
  <c r="BD64"/>
  <c r="BC64"/>
  <c r="BB64"/>
  <c r="BA64"/>
  <c r="AZ64"/>
  <c r="AY64"/>
  <c r="AX64"/>
  <c r="AW64"/>
  <c r="AV64"/>
  <c r="AU64"/>
  <c r="AT64"/>
  <c r="AS64"/>
  <c r="BD63"/>
  <c r="BC63"/>
  <c r="BB63"/>
  <c r="BA63"/>
  <c r="AZ63"/>
  <c r="AY63"/>
  <c r="AX63"/>
  <c r="AW63"/>
  <c r="AV63"/>
  <c r="AU63"/>
  <c r="AT63"/>
  <c r="AS63"/>
  <c r="BD62"/>
  <c r="BC62"/>
  <c r="BB62"/>
  <c r="BA62"/>
  <c r="AZ62"/>
  <c r="AY62"/>
  <c r="AX62"/>
  <c r="AW62"/>
  <c r="AV62"/>
  <c r="AU62"/>
  <c r="AT62"/>
  <c r="AS62"/>
  <c r="BD61"/>
  <c r="BC61"/>
  <c r="BB61"/>
  <c r="BA61"/>
  <c r="AZ61"/>
  <c r="AY61"/>
  <c r="AX61"/>
  <c r="AW61"/>
  <c r="AV61"/>
  <c r="AU61"/>
  <c r="AT61"/>
  <c r="AS61"/>
  <c r="BD60"/>
  <c r="BC60"/>
  <c r="BB60"/>
  <c r="BA60"/>
  <c r="AZ60"/>
  <c r="AY60"/>
  <c r="AX60"/>
  <c r="AW60"/>
  <c r="AV60"/>
  <c r="AU60"/>
  <c r="AT60"/>
  <c r="AS60"/>
  <c r="BE57"/>
  <c r="AR57"/>
  <c r="BE56"/>
  <c r="AR56"/>
  <c r="BE55"/>
  <c r="AR55"/>
  <c r="BE54"/>
  <c r="AR54"/>
  <c r="BE53"/>
  <c r="AR53"/>
  <c r="BE52"/>
  <c r="AR52"/>
  <c r="BE51"/>
  <c r="AR51"/>
  <c r="BE50"/>
  <c r="AR50"/>
  <c r="BE49"/>
  <c r="AR49"/>
  <c r="BE48"/>
  <c r="AR48"/>
  <c r="BE47"/>
  <c r="AR47"/>
  <c r="BE46"/>
  <c r="AR46"/>
  <c r="BE45"/>
  <c r="AR45"/>
  <c r="BE44"/>
  <c r="AR44"/>
  <c r="BE43"/>
  <c r="AR43"/>
  <c r="BE42"/>
  <c r="AR42"/>
  <c r="BE41"/>
  <c r="AR41"/>
  <c r="BE40"/>
  <c r="AR40"/>
  <c r="BE39"/>
  <c r="AR39"/>
  <c r="BE38"/>
  <c r="AR38"/>
  <c r="BE37"/>
  <c r="AR37"/>
  <c r="BE36"/>
  <c r="AR36"/>
  <c r="BE35"/>
  <c r="AR35"/>
  <c r="AA28"/>
  <c r="Z28"/>
  <c r="Y28"/>
  <c r="X28"/>
  <c r="W28"/>
  <c r="V28"/>
  <c r="U28"/>
  <c r="T28"/>
  <c r="S28"/>
  <c r="R28"/>
  <c r="Q28"/>
  <c r="P28"/>
  <c r="O28"/>
  <c r="N28"/>
  <c r="M28"/>
  <c r="L28"/>
  <c r="K28"/>
  <c r="J28"/>
  <c r="I28"/>
  <c r="H28"/>
  <c r="G28"/>
  <c r="F28"/>
  <c r="E28"/>
  <c r="D28"/>
  <c r="C28"/>
  <c r="B28"/>
  <c r="AC28" s="1"/>
  <c r="A28"/>
  <c r="AA27"/>
  <c r="Z27"/>
  <c r="Y27"/>
  <c r="X27"/>
  <c r="W27"/>
  <c r="V27"/>
  <c r="U27"/>
  <c r="T27"/>
  <c r="S27"/>
  <c r="R27"/>
  <c r="Q27"/>
  <c r="P27"/>
  <c r="O27"/>
  <c r="N27"/>
  <c r="M27"/>
  <c r="L27"/>
  <c r="K27"/>
  <c r="J27"/>
  <c r="I27"/>
  <c r="H27"/>
  <c r="G27"/>
  <c r="F27"/>
  <c r="E27"/>
  <c r="D27"/>
  <c r="C27"/>
  <c r="B27"/>
  <c r="AC27" s="1"/>
  <c r="A27"/>
  <c r="AA26"/>
  <c r="Z26"/>
  <c r="Y26"/>
  <c r="X26"/>
  <c r="W26"/>
  <c r="V26"/>
  <c r="U26"/>
  <c r="T26"/>
  <c r="S26"/>
  <c r="R26"/>
  <c r="Q26"/>
  <c r="P26"/>
  <c r="O26"/>
  <c r="N26"/>
  <c r="M26"/>
  <c r="L26"/>
  <c r="K26"/>
  <c r="J26"/>
  <c r="I26"/>
  <c r="H26"/>
  <c r="G26"/>
  <c r="F26"/>
  <c r="E26"/>
  <c r="D26"/>
  <c r="C26"/>
  <c r="B26"/>
  <c r="AC26" s="1"/>
  <c r="A26"/>
  <c r="AA25"/>
  <c r="Z25"/>
  <c r="Y25"/>
  <c r="X25"/>
  <c r="W25"/>
  <c r="V25"/>
  <c r="U25"/>
  <c r="T25"/>
  <c r="S25"/>
  <c r="R25"/>
  <c r="Q25"/>
  <c r="P25"/>
  <c r="O25"/>
  <c r="N25"/>
  <c r="M25"/>
  <c r="L25"/>
  <c r="K25"/>
  <c r="J25"/>
  <c r="I25"/>
  <c r="H25"/>
  <c r="G25"/>
  <c r="F25"/>
  <c r="E25"/>
  <c r="D25"/>
  <c r="C25"/>
  <c r="B25"/>
  <c r="AC25" s="1"/>
  <c r="A25"/>
  <c r="AA24"/>
  <c r="Z24"/>
  <c r="Y24"/>
  <c r="X24"/>
  <c r="W24"/>
  <c r="V24"/>
  <c r="U24"/>
  <c r="T24"/>
  <c r="S24"/>
  <c r="R24"/>
  <c r="Q24"/>
  <c r="P24"/>
  <c r="O24"/>
  <c r="N24"/>
  <c r="M24"/>
  <c r="L24"/>
  <c r="K24"/>
  <c r="J24"/>
  <c r="I24"/>
  <c r="H24"/>
  <c r="G24"/>
  <c r="F24"/>
  <c r="E24"/>
  <c r="D24"/>
  <c r="C24"/>
  <c r="B24"/>
  <c r="AC24" s="1"/>
  <c r="A24"/>
  <c r="AA23"/>
  <c r="Z23"/>
  <c r="Y23"/>
  <c r="X23"/>
  <c r="W23"/>
  <c r="V23"/>
  <c r="U23"/>
  <c r="T23"/>
  <c r="S23"/>
  <c r="R23"/>
  <c r="Q23"/>
  <c r="P23"/>
  <c r="O23"/>
  <c r="N23"/>
  <c r="M23"/>
  <c r="L23"/>
  <c r="K23"/>
  <c r="J23"/>
  <c r="I23"/>
  <c r="H23"/>
  <c r="G23"/>
  <c r="F23"/>
  <c r="E23"/>
  <c r="D23"/>
  <c r="C23"/>
  <c r="B23"/>
  <c r="AC23" s="1"/>
  <c r="A23"/>
  <c r="AA22"/>
  <c r="Z22"/>
  <c r="Y22"/>
  <c r="X22"/>
  <c r="W22"/>
  <c r="V22"/>
  <c r="U22"/>
  <c r="T22"/>
  <c r="S22"/>
  <c r="R22"/>
  <c r="Q22"/>
  <c r="P22"/>
  <c r="O22"/>
  <c r="N22"/>
  <c r="M22"/>
  <c r="L22"/>
  <c r="K22"/>
  <c r="J22"/>
  <c r="I22"/>
  <c r="H22"/>
  <c r="G22"/>
  <c r="F22"/>
  <c r="E22"/>
  <c r="D22"/>
  <c r="C22"/>
  <c r="B22"/>
  <c r="AC22" s="1"/>
  <c r="A22"/>
  <c r="AA21"/>
  <c r="Z21"/>
  <c r="Y21"/>
  <c r="X21"/>
  <c r="W21"/>
  <c r="V21"/>
  <c r="U21"/>
  <c r="T21"/>
  <c r="S21"/>
  <c r="R21"/>
  <c r="Q21"/>
  <c r="P21"/>
  <c r="O21"/>
  <c r="N21"/>
  <c r="M21"/>
  <c r="L21"/>
  <c r="K21"/>
  <c r="J21"/>
  <c r="I21"/>
  <c r="H21"/>
  <c r="G21"/>
  <c r="F21"/>
  <c r="E21"/>
  <c r="D21"/>
  <c r="C21"/>
  <c r="B21"/>
  <c r="AC21" s="1"/>
  <c r="A21"/>
  <c r="AA20"/>
  <c r="Z20"/>
  <c r="Y20"/>
  <c r="X20"/>
  <c r="W20"/>
  <c r="V20"/>
  <c r="U20"/>
  <c r="T20"/>
  <c r="S20"/>
  <c r="R20"/>
  <c r="Q20"/>
  <c r="P20"/>
  <c r="O20"/>
  <c r="N20"/>
  <c r="M20"/>
  <c r="L20"/>
  <c r="K20"/>
  <c r="J20"/>
  <c r="I20"/>
  <c r="H20"/>
  <c r="G20"/>
  <c r="F20"/>
  <c r="E20"/>
  <c r="D20"/>
  <c r="C20"/>
  <c r="B20"/>
  <c r="AC20" s="1"/>
  <c r="A20"/>
  <c r="AA19"/>
  <c r="Z19"/>
  <c r="Y19"/>
  <c r="X19"/>
  <c r="W19"/>
  <c r="V19"/>
  <c r="U19"/>
  <c r="T19"/>
  <c r="S19"/>
  <c r="R19"/>
  <c r="Q19"/>
  <c r="P19"/>
  <c r="O19"/>
  <c r="N19"/>
  <c r="M19"/>
  <c r="L19"/>
  <c r="K19"/>
  <c r="J19"/>
  <c r="I19"/>
  <c r="H19"/>
  <c r="G19"/>
  <c r="F19"/>
  <c r="E19"/>
  <c r="D19"/>
  <c r="C19"/>
  <c r="B19"/>
  <c r="AC19" s="1"/>
  <c r="A19"/>
  <c r="AA18"/>
  <c r="Z18"/>
  <c r="Y18"/>
  <c r="X18"/>
  <c r="W18"/>
  <c r="V18"/>
  <c r="U18"/>
  <c r="T18"/>
  <c r="S18"/>
  <c r="R18"/>
  <c r="Q18"/>
  <c r="P18"/>
  <c r="O18"/>
  <c r="N18"/>
  <c r="M18"/>
  <c r="L18"/>
  <c r="K18"/>
  <c r="J18"/>
  <c r="I18"/>
  <c r="H18"/>
  <c r="G18"/>
  <c r="F18"/>
  <c r="E18"/>
  <c r="D18"/>
  <c r="C18"/>
  <c r="B18"/>
  <c r="AC18" s="1"/>
  <c r="A18"/>
  <c r="AA17"/>
  <c r="Z17"/>
  <c r="Y17"/>
  <c r="X17"/>
  <c r="W17"/>
  <c r="V17"/>
  <c r="U17"/>
  <c r="T17"/>
  <c r="S17"/>
  <c r="R17"/>
  <c r="Q17"/>
  <c r="P17"/>
  <c r="O17"/>
  <c r="N17"/>
  <c r="M17"/>
  <c r="L17"/>
  <c r="K17"/>
  <c r="J17"/>
  <c r="I17"/>
  <c r="H17"/>
  <c r="G17"/>
  <c r="F17"/>
  <c r="E17"/>
  <c r="D17"/>
  <c r="C17"/>
  <c r="B17"/>
  <c r="AC17" s="1"/>
  <c r="A17"/>
  <c r="AA16"/>
  <c r="Z16"/>
  <c r="Y16"/>
  <c r="X16"/>
  <c r="W16"/>
  <c r="V16"/>
  <c r="U16"/>
  <c r="T16"/>
  <c r="S16"/>
  <c r="R16"/>
  <c r="Q16"/>
  <c r="P16"/>
  <c r="O16"/>
  <c r="N16"/>
  <c r="M16"/>
  <c r="L16"/>
  <c r="K16"/>
  <c r="J16"/>
  <c r="I16"/>
  <c r="H16"/>
  <c r="G16"/>
  <c r="F16"/>
  <c r="E16"/>
  <c r="D16"/>
  <c r="C16"/>
  <c r="B16"/>
  <c r="AC16" s="1"/>
  <c r="A16"/>
  <c r="AA15"/>
  <c r="Z15"/>
  <c r="Y15"/>
  <c r="X15"/>
  <c r="W15"/>
  <c r="V15"/>
  <c r="U15"/>
  <c r="T15"/>
  <c r="S15"/>
  <c r="R15"/>
  <c r="Q15"/>
  <c r="P15"/>
  <c r="O15"/>
  <c r="N15"/>
  <c r="M15"/>
  <c r="L15"/>
  <c r="K15"/>
  <c r="J15"/>
  <c r="I15"/>
  <c r="H15"/>
  <c r="G15"/>
  <c r="F15"/>
  <c r="E15"/>
  <c r="D15"/>
  <c r="C15"/>
  <c r="B15"/>
  <c r="AC15" s="1"/>
  <c r="A15"/>
  <c r="AA14"/>
  <c r="Z14"/>
  <c r="Y14"/>
  <c r="X14"/>
  <c r="W14"/>
  <c r="V14"/>
  <c r="U14"/>
  <c r="T14"/>
  <c r="S14"/>
  <c r="R14"/>
  <c r="Q14"/>
  <c r="P14"/>
  <c r="O14"/>
  <c r="N14"/>
  <c r="M14"/>
  <c r="L14"/>
  <c r="K14"/>
  <c r="J14"/>
  <c r="I14"/>
  <c r="H14"/>
  <c r="G14"/>
  <c r="F14"/>
  <c r="E14"/>
  <c r="D14"/>
  <c r="C14"/>
  <c r="B14"/>
  <c r="AC14" s="1"/>
  <c r="A14"/>
  <c r="AA13"/>
  <c r="Z13"/>
  <c r="Y13"/>
  <c r="X13"/>
  <c r="W13"/>
  <c r="V13"/>
  <c r="U13"/>
  <c r="T13"/>
  <c r="S13"/>
  <c r="R13"/>
  <c r="Q13"/>
  <c r="P13"/>
  <c r="O13"/>
  <c r="N13"/>
  <c r="M13"/>
  <c r="L13"/>
  <c r="K13"/>
  <c r="J13"/>
  <c r="I13"/>
  <c r="H13"/>
  <c r="G13"/>
  <c r="F13"/>
  <c r="E13"/>
  <c r="D13"/>
  <c r="C13"/>
  <c r="B13"/>
  <c r="AC13" s="1"/>
  <c r="A13"/>
  <c r="AA12"/>
  <c r="Z12"/>
  <c r="Y12"/>
  <c r="X12"/>
  <c r="W12"/>
  <c r="V12"/>
  <c r="U12"/>
  <c r="T12"/>
  <c r="S12"/>
  <c r="R12"/>
  <c r="Q12"/>
  <c r="P12"/>
  <c r="O12"/>
  <c r="N12"/>
  <c r="M12"/>
  <c r="L12"/>
  <c r="K12"/>
  <c r="J12"/>
  <c r="I12"/>
  <c r="H12"/>
  <c r="G12"/>
  <c r="F12"/>
  <c r="E12"/>
  <c r="D12"/>
  <c r="C12"/>
  <c r="B12"/>
  <c r="AC12" s="1"/>
  <c r="A12"/>
  <c r="AA11"/>
  <c r="Z11"/>
  <c r="Y11"/>
  <c r="X11"/>
  <c r="W11"/>
  <c r="V11"/>
  <c r="U11"/>
  <c r="T11"/>
  <c r="S11"/>
  <c r="R11"/>
  <c r="Q11"/>
  <c r="P11"/>
  <c r="O11"/>
  <c r="N11"/>
  <c r="M11"/>
  <c r="L11"/>
  <c r="K11"/>
  <c r="J11"/>
  <c r="I11"/>
  <c r="H11"/>
  <c r="G11"/>
  <c r="F11"/>
  <c r="E11"/>
  <c r="D11"/>
  <c r="C11"/>
  <c r="B11"/>
  <c r="AC11" s="1"/>
  <c r="A11"/>
  <c r="AA10"/>
  <c r="Z10"/>
  <c r="Y10"/>
  <c r="X10"/>
  <c r="W10"/>
  <c r="V10"/>
  <c r="U10"/>
  <c r="T10"/>
  <c r="S10"/>
  <c r="R10"/>
  <c r="Q10"/>
  <c r="P10"/>
  <c r="O10"/>
  <c r="N10"/>
  <c r="M10"/>
  <c r="L10"/>
  <c r="K10"/>
  <c r="J10"/>
  <c r="I10"/>
  <c r="H10"/>
  <c r="G10"/>
  <c r="F10"/>
  <c r="E10"/>
  <c r="D10"/>
  <c r="C10"/>
  <c r="B10"/>
  <c r="AC10" s="1"/>
  <c r="A10"/>
  <c r="AA9"/>
  <c r="Z9"/>
  <c r="Y9"/>
  <c r="X9"/>
  <c r="W9"/>
  <c r="V9"/>
  <c r="U9"/>
  <c r="T9"/>
  <c r="S9"/>
  <c r="R9"/>
  <c r="Q9"/>
  <c r="P9"/>
  <c r="O9"/>
  <c r="N9"/>
  <c r="M9"/>
  <c r="L9"/>
  <c r="K9"/>
  <c r="J9"/>
  <c r="I9"/>
  <c r="H9"/>
  <c r="G9"/>
  <c r="F9"/>
  <c r="E9"/>
  <c r="D9"/>
  <c r="C9"/>
  <c r="B9"/>
  <c r="AC9" s="1"/>
  <c r="A9"/>
  <c r="AA8"/>
  <c r="Z8"/>
  <c r="Y8"/>
  <c r="X8"/>
  <c r="W8"/>
  <c r="V8"/>
  <c r="U8"/>
  <c r="T8"/>
  <c r="S8"/>
  <c r="R8"/>
  <c r="Q8"/>
  <c r="P8"/>
  <c r="O8"/>
  <c r="N8"/>
  <c r="M8"/>
  <c r="L8"/>
  <c r="K8"/>
  <c r="J8"/>
  <c r="I8"/>
  <c r="H8"/>
  <c r="G8"/>
  <c r="F8"/>
  <c r="E8"/>
  <c r="D8"/>
  <c r="C8"/>
  <c r="B8"/>
  <c r="AC8" s="1"/>
  <c r="A8"/>
  <c r="AA7"/>
  <c r="Z7"/>
  <c r="Y7"/>
  <c r="X7"/>
  <c r="W7"/>
  <c r="V7"/>
  <c r="U7"/>
  <c r="T7"/>
  <c r="S7"/>
  <c r="R7"/>
  <c r="Q7"/>
  <c r="P7"/>
  <c r="O7"/>
  <c r="N7"/>
  <c r="M7"/>
  <c r="L7"/>
  <c r="K7"/>
  <c r="J7"/>
  <c r="I7"/>
  <c r="H7"/>
  <c r="G7"/>
  <c r="F7"/>
  <c r="E7"/>
  <c r="C7"/>
  <c r="A7"/>
  <c r="A2"/>
  <c r="BE35" i="48"/>
  <c r="GK4" s="1"/>
  <c r="BE39"/>
  <c r="GK8" s="1"/>
  <c r="BD61"/>
  <c r="BD62"/>
  <c r="BD63"/>
  <c r="BD64"/>
  <c r="BD65"/>
  <c r="BD66"/>
  <c r="BD67"/>
  <c r="BD68"/>
  <c r="BD69"/>
  <c r="BD70"/>
  <c r="BD71"/>
  <c r="BD72"/>
  <c r="BD73"/>
  <c r="BD74"/>
  <c r="BD75"/>
  <c r="BD76"/>
  <c r="BD77"/>
  <c r="BD78"/>
  <c r="BD79"/>
  <c r="BD80"/>
  <c r="BD81"/>
  <c r="BC61"/>
  <c r="BC62"/>
  <c r="BC63"/>
  <c r="BC64"/>
  <c r="BC65"/>
  <c r="BC66"/>
  <c r="BC67"/>
  <c r="BC68"/>
  <c r="BC69"/>
  <c r="BC70"/>
  <c r="BC71"/>
  <c r="BC72"/>
  <c r="BC73"/>
  <c r="BC74"/>
  <c r="BC75"/>
  <c r="BC76"/>
  <c r="BC77"/>
  <c r="BC78"/>
  <c r="BC79"/>
  <c r="BC80"/>
  <c r="BC81"/>
  <c r="BB61"/>
  <c r="BB62"/>
  <c r="BB63"/>
  <c r="BB64"/>
  <c r="BB65"/>
  <c r="BB66"/>
  <c r="BB67"/>
  <c r="BB68"/>
  <c r="BB69"/>
  <c r="BB70"/>
  <c r="BB71"/>
  <c r="BB72"/>
  <c r="BB73"/>
  <c r="BB74"/>
  <c r="BB75"/>
  <c r="BB76"/>
  <c r="BB77"/>
  <c r="BB78"/>
  <c r="BB79"/>
  <c r="BB80"/>
  <c r="BB81"/>
  <c r="BA61"/>
  <c r="BA62"/>
  <c r="BA63"/>
  <c r="BA64"/>
  <c r="BA65"/>
  <c r="BA66"/>
  <c r="BA67"/>
  <c r="BA68"/>
  <c r="BA69"/>
  <c r="BA70"/>
  <c r="BA71"/>
  <c r="BA72"/>
  <c r="BA73"/>
  <c r="BA74"/>
  <c r="BA75"/>
  <c r="BA76"/>
  <c r="BA77"/>
  <c r="BA78"/>
  <c r="BA79"/>
  <c r="BA80"/>
  <c r="BA81"/>
  <c r="AZ61"/>
  <c r="AZ62"/>
  <c r="AZ63"/>
  <c r="AZ64"/>
  <c r="AZ65"/>
  <c r="AZ66"/>
  <c r="AZ67"/>
  <c r="AZ68"/>
  <c r="AZ69"/>
  <c r="AZ70"/>
  <c r="AZ71"/>
  <c r="AZ72"/>
  <c r="AZ73"/>
  <c r="AZ74"/>
  <c r="AZ75"/>
  <c r="AZ76"/>
  <c r="AZ77"/>
  <c r="AZ78"/>
  <c r="AZ79"/>
  <c r="AZ80"/>
  <c r="AZ81"/>
  <c r="AY61"/>
  <c r="AY62"/>
  <c r="AY63"/>
  <c r="AY64"/>
  <c r="AY65"/>
  <c r="AY66"/>
  <c r="AY67"/>
  <c r="AY68"/>
  <c r="AY69"/>
  <c r="AY70"/>
  <c r="AY71"/>
  <c r="AY72"/>
  <c r="AY73"/>
  <c r="AY74"/>
  <c r="AY75"/>
  <c r="AY76"/>
  <c r="AY77"/>
  <c r="AY78"/>
  <c r="AY79"/>
  <c r="AY80"/>
  <c r="AY81"/>
  <c r="AX61"/>
  <c r="AX62"/>
  <c r="AX63"/>
  <c r="AX64"/>
  <c r="AX65"/>
  <c r="AX66"/>
  <c r="AX67"/>
  <c r="AX68"/>
  <c r="AX69"/>
  <c r="AX70"/>
  <c r="AX71"/>
  <c r="AX72"/>
  <c r="AX73"/>
  <c r="AX74"/>
  <c r="AX75"/>
  <c r="AX76"/>
  <c r="AX77"/>
  <c r="AX78"/>
  <c r="AX79"/>
  <c r="AX80"/>
  <c r="AX81"/>
  <c r="AW61"/>
  <c r="Z86" s="1"/>
  <c r="AW62"/>
  <c r="Z87" s="1"/>
  <c r="AW63"/>
  <c r="Z88" s="1"/>
  <c r="AW64"/>
  <c r="Z89" s="1"/>
  <c r="AW65"/>
  <c r="Z90" s="1"/>
  <c r="AW66"/>
  <c r="Z91" s="1"/>
  <c r="AW67"/>
  <c r="Z92" s="1"/>
  <c r="AW68"/>
  <c r="Z93" s="1"/>
  <c r="AW69"/>
  <c r="Z94" s="1"/>
  <c r="AW70"/>
  <c r="Z95" s="1"/>
  <c r="AW71"/>
  <c r="Z96" s="1"/>
  <c r="AW72"/>
  <c r="Z97" s="1"/>
  <c r="AW73"/>
  <c r="Z98" s="1"/>
  <c r="AW74"/>
  <c r="Z99" s="1"/>
  <c r="AW75"/>
  <c r="Z100" s="1"/>
  <c r="AW76"/>
  <c r="Z101" s="1"/>
  <c r="AW77"/>
  <c r="Z102" s="1"/>
  <c r="AW78"/>
  <c r="Z103" s="1"/>
  <c r="AW79"/>
  <c r="Z104" s="1"/>
  <c r="AW80"/>
  <c r="Z105" s="1"/>
  <c r="AW81"/>
  <c r="Z106" s="1"/>
  <c r="AV61"/>
  <c r="AV62"/>
  <c r="AV63"/>
  <c r="AV64"/>
  <c r="AV65"/>
  <c r="AV66"/>
  <c r="AV67"/>
  <c r="AV68"/>
  <c r="AV69"/>
  <c r="AV70"/>
  <c r="AV71"/>
  <c r="AV72"/>
  <c r="AV73"/>
  <c r="AV74"/>
  <c r="AV75"/>
  <c r="AV76"/>
  <c r="AV77"/>
  <c r="AV78"/>
  <c r="AV79"/>
  <c r="AV80"/>
  <c r="AV81"/>
  <c r="AU61"/>
  <c r="AU62"/>
  <c r="AU63"/>
  <c r="AU64"/>
  <c r="AU65"/>
  <c r="AU66"/>
  <c r="AU67"/>
  <c r="AU68"/>
  <c r="AU69"/>
  <c r="AU70"/>
  <c r="AU71"/>
  <c r="AU72"/>
  <c r="AU73"/>
  <c r="AU74"/>
  <c r="AU75"/>
  <c r="AU76"/>
  <c r="AU77"/>
  <c r="AU78"/>
  <c r="AU79"/>
  <c r="AU80"/>
  <c r="AU81"/>
  <c r="AT61"/>
  <c r="AT62"/>
  <c r="AT63"/>
  <c r="AT64"/>
  <c r="AT65"/>
  <c r="AT66"/>
  <c r="AT67"/>
  <c r="AT68"/>
  <c r="AT69"/>
  <c r="AT70"/>
  <c r="AT71"/>
  <c r="AT72"/>
  <c r="AT73"/>
  <c r="AT74"/>
  <c r="AT75"/>
  <c r="AT76"/>
  <c r="AT77"/>
  <c r="AT78"/>
  <c r="AT79"/>
  <c r="AT80"/>
  <c r="AT81"/>
  <c r="AS61"/>
  <c r="AS62"/>
  <c r="AS63"/>
  <c r="AS64"/>
  <c r="AS65"/>
  <c r="AS66"/>
  <c r="AS67"/>
  <c r="AS68"/>
  <c r="AS69"/>
  <c r="AS70"/>
  <c r="AS71"/>
  <c r="AS72"/>
  <c r="AS73"/>
  <c r="AS74"/>
  <c r="AS75"/>
  <c r="AS76"/>
  <c r="AS77"/>
  <c r="AS78"/>
  <c r="AS79"/>
  <c r="AS80"/>
  <c r="AS81"/>
  <c r="BD60"/>
  <c r="BC60"/>
  <c r="BB60"/>
  <c r="BA60"/>
  <c r="AZ60"/>
  <c r="AY60"/>
  <c r="AX60"/>
  <c r="AW60"/>
  <c r="Z85" s="1"/>
  <c r="AV60"/>
  <c r="AU60"/>
  <c r="AT60"/>
  <c r="AS60"/>
  <c r="B7"/>
  <c r="AC7" s="1"/>
  <c r="FB4" s="1"/>
  <c r="A2"/>
  <c r="BE36"/>
  <c r="GK5" s="1"/>
  <c r="BE37"/>
  <c r="GK6" s="1"/>
  <c r="BE38"/>
  <c r="GK7" s="1"/>
  <c r="BE40"/>
  <c r="GK9" s="1"/>
  <c r="BE41"/>
  <c r="GK10" s="1"/>
  <c r="BE42"/>
  <c r="GK11" s="1"/>
  <c r="BE43"/>
  <c r="GK12" s="1"/>
  <c r="BE44"/>
  <c r="GK13" s="1"/>
  <c r="BE45"/>
  <c r="GK14" s="1"/>
  <c r="BE46"/>
  <c r="GK15" s="1"/>
  <c r="BE47"/>
  <c r="GK16" s="1"/>
  <c r="BE48"/>
  <c r="GK17" s="1"/>
  <c r="BE49"/>
  <c r="GK18" s="1"/>
  <c r="BE50"/>
  <c r="GK19" s="1"/>
  <c r="BE51"/>
  <c r="GK20" s="1"/>
  <c r="BE52"/>
  <c r="GK21" s="1"/>
  <c r="BE53"/>
  <c r="GK22" s="1"/>
  <c r="BE54"/>
  <c r="GK23" s="1"/>
  <c r="BE55"/>
  <c r="GK24" s="1"/>
  <c r="BE56"/>
  <c r="GK25" s="1"/>
  <c r="BE57"/>
  <c r="GK26" s="1"/>
  <c r="AA28"/>
  <c r="Z28"/>
  <c r="Y28"/>
  <c r="X28"/>
  <c r="W28"/>
  <c r="V28"/>
  <c r="U28"/>
  <c r="T28"/>
  <c r="S28"/>
  <c r="R28"/>
  <c r="Q28"/>
  <c r="P28"/>
  <c r="O28"/>
  <c r="N28"/>
  <c r="AI28" s="1"/>
  <c r="M28"/>
  <c r="L28"/>
  <c r="AH28" s="1"/>
  <c r="FQ25" s="1"/>
  <c r="K28"/>
  <c r="J28"/>
  <c r="AG28" s="1"/>
  <c r="FN25" s="1"/>
  <c r="I28"/>
  <c r="H28"/>
  <c r="AF28" s="1"/>
  <c r="G28"/>
  <c r="F28"/>
  <c r="AE28" s="1"/>
  <c r="FH25" s="1"/>
  <c r="E28"/>
  <c r="D28"/>
  <c r="AD28" s="1"/>
  <c r="FE25" s="1"/>
  <c r="C28"/>
  <c r="B28"/>
  <c r="AC28" s="1"/>
  <c r="FB25" s="1"/>
  <c r="A28"/>
  <c r="EY25" s="1"/>
  <c r="AA27"/>
  <c r="Z27"/>
  <c r="Y27"/>
  <c r="X27"/>
  <c r="W27"/>
  <c r="V27"/>
  <c r="U27"/>
  <c r="T27"/>
  <c r="S27"/>
  <c r="R27"/>
  <c r="Q27"/>
  <c r="P27"/>
  <c r="O27"/>
  <c r="N27"/>
  <c r="AI27" s="1"/>
  <c r="M27"/>
  <c r="L27"/>
  <c r="AH27" s="1"/>
  <c r="FQ24" s="1"/>
  <c r="K27"/>
  <c r="J27"/>
  <c r="AG27" s="1"/>
  <c r="FN24" s="1"/>
  <c r="I27"/>
  <c r="H27"/>
  <c r="AF27" s="1"/>
  <c r="G27"/>
  <c r="F27"/>
  <c r="AE27" s="1"/>
  <c r="FH24" s="1"/>
  <c r="E27"/>
  <c r="D27"/>
  <c r="AD27" s="1"/>
  <c r="FE24" s="1"/>
  <c r="C27"/>
  <c r="B27"/>
  <c r="AC27" s="1"/>
  <c r="FB24" s="1"/>
  <c r="A27"/>
  <c r="EY24" s="1"/>
  <c r="AA26"/>
  <c r="Z26"/>
  <c r="Y26"/>
  <c r="X26"/>
  <c r="W26"/>
  <c r="V26"/>
  <c r="U26"/>
  <c r="T26"/>
  <c r="S26"/>
  <c r="R26"/>
  <c r="Q26"/>
  <c r="P26"/>
  <c r="O26"/>
  <c r="N26"/>
  <c r="AI26" s="1"/>
  <c r="M26"/>
  <c r="L26"/>
  <c r="AH26" s="1"/>
  <c r="FQ23" s="1"/>
  <c r="K26"/>
  <c r="J26"/>
  <c r="AG26" s="1"/>
  <c r="FN23" s="1"/>
  <c r="I26"/>
  <c r="H26"/>
  <c r="AF26" s="1"/>
  <c r="G26"/>
  <c r="F26"/>
  <c r="AE26" s="1"/>
  <c r="FH23" s="1"/>
  <c r="E26"/>
  <c r="D26"/>
  <c r="AD26" s="1"/>
  <c r="FE23" s="1"/>
  <c r="C26"/>
  <c r="B26"/>
  <c r="AC26" s="1"/>
  <c r="FB23" s="1"/>
  <c r="A26"/>
  <c r="EY23" s="1"/>
  <c r="AA25"/>
  <c r="Z25"/>
  <c r="Y25"/>
  <c r="X25"/>
  <c r="W25"/>
  <c r="V25"/>
  <c r="U25"/>
  <c r="T25"/>
  <c r="S25"/>
  <c r="R25"/>
  <c r="Q25"/>
  <c r="P25"/>
  <c r="O25"/>
  <c r="N25"/>
  <c r="AI25" s="1"/>
  <c r="M25"/>
  <c r="L25"/>
  <c r="AH25" s="1"/>
  <c r="FQ22" s="1"/>
  <c r="K25"/>
  <c r="J25"/>
  <c r="AG25" s="1"/>
  <c r="FN22" s="1"/>
  <c r="I25"/>
  <c r="H25"/>
  <c r="AF25" s="1"/>
  <c r="G25"/>
  <c r="F25"/>
  <c r="AE25" s="1"/>
  <c r="FH22" s="1"/>
  <c r="E25"/>
  <c r="D25"/>
  <c r="AD25" s="1"/>
  <c r="FE22" s="1"/>
  <c r="C25"/>
  <c r="B25"/>
  <c r="AC25" s="1"/>
  <c r="FB22" s="1"/>
  <c r="A25"/>
  <c r="EY22" s="1"/>
  <c r="AA24"/>
  <c r="Z24"/>
  <c r="Y24"/>
  <c r="X24"/>
  <c r="W24"/>
  <c r="V24"/>
  <c r="U24"/>
  <c r="T24"/>
  <c r="S24"/>
  <c r="R24"/>
  <c r="Q24"/>
  <c r="P24"/>
  <c r="O24"/>
  <c r="N24"/>
  <c r="AI24" s="1"/>
  <c r="M24"/>
  <c r="L24"/>
  <c r="AH24" s="1"/>
  <c r="FQ21" s="1"/>
  <c r="K24"/>
  <c r="J24"/>
  <c r="AG24" s="1"/>
  <c r="FN21" s="1"/>
  <c r="I24"/>
  <c r="H24"/>
  <c r="AF24" s="1"/>
  <c r="G24"/>
  <c r="F24"/>
  <c r="AE24" s="1"/>
  <c r="FH21" s="1"/>
  <c r="E24"/>
  <c r="D24"/>
  <c r="AD24" s="1"/>
  <c r="FE21" s="1"/>
  <c r="C24"/>
  <c r="B24"/>
  <c r="AC24" s="1"/>
  <c r="FB21" s="1"/>
  <c r="A24"/>
  <c r="EY21" s="1"/>
  <c r="AA23"/>
  <c r="Z23"/>
  <c r="Y23"/>
  <c r="X23"/>
  <c r="W23"/>
  <c r="V23"/>
  <c r="U23"/>
  <c r="T23"/>
  <c r="S23"/>
  <c r="R23"/>
  <c r="Q23"/>
  <c r="P23"/>
  <c r="O23"/>
  <c r="N23"/>
  <c r="AI23" s="1"/>
  <c r="M23"/>
  <c r="L23"/>
  <c r="AH23" s="1"/>
  <c r="FQ20" s="1"/>
  <c r="K23"/>
  <c r="J23"/>
  <c r="AG23" s="1"/>
  <c r="FN20" s="1"/>
  <c r="I23"/>
  <c r="H23"/>
  <c r="AF23" s="1"/>
  <c r="G23"/>
  <c r="F23"/>
  <c r="AE23" s="1"/>
  <c r="FH20" s="1"/>
  <c r="E23"/>
  <c r="D23"/>
  <c r="AD23" s="1"/>
  <c r="FE20" s="1"/>
  <c r="C23"/>
  <c r="B23"/>
  <c r="AC23" s="1"/>
  <c r="FB20" s="1"/>
  <c r="A23"/>
  <c r="EY20" s="1"/>
  <c r="AA22"/>
  <c r="Z22"/>
  <c r="Y22"/>
  <c r="X22"/>
  <c r="W22"/>
  <c r="V22"/>
  <c r="U22"/>
  <c r="T22"/>
  <c r="S22"/>
  <c r="R22"/>
  <c r="Q22"/>
  <c r="P22"/>
  <c r="O22"/>
  <c r="N22"/>
  <c r="AI22" s="1"/>
  <c r="M22"/>
  <c r="L22"/>
  <c r="AH22" s="1"/>
  <c r="FQ19" s="1"/>
  <c r="K22"/>
  <c r="J22"/>
  <c r="AG22" s="1"/>
  <c r="FN19" s="1"/>
  <c r="I22"/>
  <c r="H22"/>
  <c r="AF22" s="1"/>
  <c r="G22"/>
  <c r="F22"/>
  <c r="AE22" s="1"/>
  <c r="FH19" s="1"/>
  <c r="E22"/>
  <c r="D22"/>
  <c r="AD22" s="1"/>
  <c r="FE19" s="1"/>
  <c r="C22"/>
  <c r="B22"/>
  <c r="AC22" s="1"/>
  <c r="FB19" s="1"/>
  <c r="A22"/>
  <c r="EY19" s="1"/>
  <c r="AA21"/>
  <c r="Z21"/>
  <c r="Y21"/>
  <c r="X21"/>
  <c r="W21"/>
  <c r="V21"/>
  <c r="U21"/>
  <c r="T21"/>
  <c r="S21"/>
  <c r="R21"/>
  <c r="Q21"/>
  <c r="P21"/>
  <c r="O21"/>
  <c r="N21"/>
  <c r="AI21" s="1"/>
  <c r="M21"/>
  <c r="L21"/>
  <c r="AH21" s="1"/>
  <c r="FQ18" s="1"/>
  <c r="K21"/>
  <c r="J21"/>
  <c r="AG21" s="1"/>
  <c r="FN18" s="1"/>
  <c r="I21"/>
  <c r="H21"/>
  <c r="AF21" s="1"/>
  <c r="G21"/>
  <c r="F21"/>
  <c r="AE21" s="1"/>
  <c r="FH18" s="1"/>
  <c r="E21"/>
  <c r="D21"/>
  <c r="AD21" s="1"/>
  <c r="FE18" s="1"/>
  <c r="C21"/>
  <c r="B21"/>
  <c r="AC21" s="1"/>
  <c r="FB18" s="1"/>
  <c r="A21"/>
  <c r="EY18" s="1"/>
  <c r="AA20"/>
  <c r="Z20"/>
  <c r="Y20"/>
  <c r="X20"/>
  <c r="W20"/>
  <c r="V20"/>
  <c r="U20"/>
  <c r="T20"/>
  <c r="S20"/>
  <c r="R20"/>
  <c r="Q20"/>
  <c r="P20"/>
  <c r="O20"/>
  <c r="N20"/>
  <c r="AI20" s="1"/>
  <c r="M20"/>
  <c r="L20"/>
  <c r="AH20" s="1"/>
  <c r="FQ17" s="1"/>
  <c r="K20"/>
  <c r="J20"/>
  <c r="AG20" s="1"/>
  <c r="FN17" s="1"/>
  <c r="I20"/>
  <c r="H20"/>
  <c r="AF20" s="1"/>
  <c r="G20"/>
  <c r="F20"/>
  <c r="AE20" s="1"/>
  <c r="FH17" s="1"/>
  <c r="E20"/>
  <c r="D20"/>
  <c r="AD20" s="1"/>
  <c r="FE17" s="1"/>
  <c r="C20"/>
  <c r="B20"/>
  <c r="AC20" s="1"/>
  <c r="FB17" s="1"/>
  <c r="A20"/>
  <c r="EY17" s="1"/>
  <c r="AA19"/>
  <c r="Z19"/>
  <c r="Y19"/>
  <c r="X19"/>
  <c r="W19"/>
  <c r="V19"/>
  <c r="U19"/>
  <c r="T19"/>
  <c r="S19"/>
  <c r="R19"/>
  <c r="Q19"/>
  <c r="P19"/>
  <c r="O19"/>
  <c r="N19"/>
  <c r="AI19" s="1"/>
  <c r="M19"/>
  <c r="L19"/>
  <c r="AH19" s="1"/>
  <c r="FQ16" s="1"/>
  <c r="K19"/>
  <c r="J19"/>
  <c r="AG19" s="1"/>
  <c r="FN16" s="1"/>
  <c r="I19"/>
  <c r="H19"/>
  <c r="AF19" s="1"/>
  <c r="G19"/>
  <c r="F19"/>
  <c r="AE19" s="1"/>
  <c r="FH16" s="1"/>
  <c r="E19"/>
  <c r="D19"/>
  <c r="AD19" s="1"/>
  <c r="FE16" s="1"/>
  <c r="C19"/>
  <c r="B19"/>
  <c r="AC19" s="1"/>
  <c r="FB16" s="1"/>
  <c r="A19"/>
  <c r="EY16" s="1"/>
  <c r="AA18"/>
  <c r="Z18"/>
  <c r="Y18"/>
  <c r="X18"/>
  <c r="W18"/>
  <c r="V18"/>
  <c r="U18"/>
  <c r="T18"/>
  <c r="S18"/>
  <c r="R18"/>
  <c r="Q18"/>
  <c r="P18"/>
  <c r="O18"/>
  <c r="N18"/>
  <c r="AI18" s="1"/>
  <c r="M18"/>
  <c r="L18"/>
  <c r="AH18" s="1"/>
  <c r="FQ15" s="1"/>
  <c r="K18"/>
  <c r="J18"/>
  <c r="AG18" s="1"/>
  <c r="FN15" s="1"/>
  <c r="I18"/>
  <c r="H18"/>
  <c r="AF18" s="1"/>
  <c r="G18"/>
  <c r="F18"/>
  <c r="AE18" s="1"/>
  <c r="FH15" s="1"/>
  <c r="E18"/>
  <c r="D18"/>
  <c r="AD18" s="1"/>
  <c r="FE15" s="1"/>
  <c r="C18"/>
  <c r="B18"/>
  <c r="AC18" s="1"/>
  <c r="FB15" s="1"/>
  <c r="A18"/>
  <c r="EY15" s="1"/>
  <c r="AA17"/>
  <c r="Z17"/>
  <c r="Y17"/>
  <c r="X17"/>
  <c r="W17"/>
  <c r="V17"/>
  <c r="U17"/>
  <c r="T17"/>
  <c r="S17"/>
  <c r="R17"/>
  <c r="Q17"/>
  <c r="P17"/>
  <c r="O17"/>
  <c r="N17"/>
  <c r="AI17" s="1"/>
  <c r="M17"/>
  <c r="L17"/>
  <c r="AH17" s="1"/>
  <c r="FQ14" s="1"/>
  <c r="K17"/>
  <c r="J17"/>
  <c r="AG17" s="1"/>
  <c r="FN14" s="1"/>
  <c r="I17"/>
  <c r="H17"/>
  <c r="AF17" s="1"/>
  <c r="G17"/>
  <c r="F17"/>
  <c r="AE17" s="1"/>
  <c r="FH14" s="1"/>
  <c r="E17"/>
  <c r="D17"/>
  <c r="AD17" s="1"/>
  <c r="FE14" s="1"/>
  <c r="C17"/>
  <c r="B17"/>
  <c r="AC17" s="1"/>
  <c r="FB14" s="1"/>
  <c r="A17"/>
  <c r="EY14" s="1"/>
  <c r="AA16"/>
  <c r="Z16"/>
  <c r="Y16"/>
  <c r="X16"/>
  <c r="W16"/>
  <c r="V16"/>
  <c r="U16"/>
  <c r="T16"/>
  <c r="S16"/>
  <c r="R16"/>
  <c r="Q16"/>
  <c r="P16"/>
  <c r="O16"/>
  <c r="N16"/>
  <c r="AI16" s="1"/>
  <c r="M16"/>
  <c r="L16"/>
  <c r="AH16" s="1"/>
  <c r="FQ13" s="1"/>
  <c r="K16"/>
  <c r="J16"/>
  <c r="AG16" s="1"/>
  <c r="FN13" s="1"/>
  <c r="I16"/>
  <c r="H16"/>
  <c r="AF16" s="1"/>
  <c r="G16"/>
  <c r="F16"/>
  <c r="AE16" s="1"/>
  <c r="FH13" s="1"/>
  <c r="E16"/>
  <c r="D16"/>
  <c r="AD16" s="1"/>
  <c r="FE13" s="1"/>
  <c r="C16"/>
  <c r="B16"/>
  <c r="AC16" s="1"/>
  <c r="FB13" s="1"/>
  <c r="A16"/>
  <c r="EY13" s="1"/>
  <c r="AA15"/>
  <c r="Z15"/>
  <c r="Y15"/>
  <c r="X15"/>
  <c r="W15"/>
  <c r="V15"/>
  <c r="U15"/>
  <c r="T15"/>
  <c r="S15"/>
  <c r="R15"/>
  <c r="Q15"/>
  <c r="P15"/>
  <c r="O15"/>
  <c r="N15"/>
  <c r="AI15" s="1"/>
  <c r="M15"/>
  <c r="L15"/>
  <c r="AH15" s="1"/>
  <c r="FQ12" s="1"/>
  <c r="K15"/>
  <c r="J15"/>
  <c r="AG15" s="1"/>
  <c r="FN12" s="1"/>
  <c r="I15"/>
  <c r="H15"/>
  <c r="AF15" s="1"/>
  <c r="G15"/>
  <c r="F15"/>
  <c r="AE15" s="1"/>
  <c r="FH12" s="1"/>
  <c r="E15"/>
  <c r="D15"/>
  <c r="AD15" s="1"/>
  <c r="FE12" s="1"/>
  <c r="C15"/>
  <c r="B15"/>
  <c r="AC15" s="1"/>
  <c r="FB12" s="1"/>
  <c r="A15"/>
  <c r="EY12" s="1"/>
  <c r="AA14"/>
  <c r="Z14"/>
  <c r="Y14"/>
  <c r="X14"/>
  <c r="W14"/>
  <c r="V14"/>
  <c r="U14"/>
  <c r="T14"/>
  <c r="S14"/>
  <c r="R14"/>
  <c r="Q14"/>
  <c r="P14"/>
  <c r="O14"/>
  <c r="N14"/>
  <c r="AI14" s="1"/>
  <c r="M14"/>
  <c r="L14"/>
  <c r="AH14" s="1"/>
  <c r="FQ11" s="1"/>
  <c r="K14"/>
  <c r="J14"/>
  <c r="AG14" s="1"/>
  <c r="FN11" s="1"/>
  <c r="I14"/>
  <c r="H14"/>
  <c r="AF14" s="1"/>
  <c r="G14"/>
  <c r="F14"/>
  <c r="AE14" s="1"/>
  <c r="FH11" s="1"/>
  <c r="E14"/>
  <c r="D14"/>
  <c r="AD14" s="1"/>
  <c r="FE11" s="1"/>
  <c r="C14"/>
  <c r="B14"/>
  <c r="AC14" s="1"/>
  <c r="FB11" s="1"/>
  <c r="A14"/>
  <c r="EY11" s="1"/>
  <c r="AA13"/>
  <c r="Z13"/>
  <c r="Y13"/>
  <c r="X13"/>
  <c r="W13"/>
  <c r="V13"/>
  <c r="U13"/>
  <c r="T13"/>
  <c r="S13"/>
  <c r="R13"/>
  <c r="Q13"/>
  <c r="P13"/>
  <c r="O13"/>
  <c r="N13"/>
  <c r="AI13" s="1"/>
  <c r="M13"/>
  <c r="L13"/>
  <c r="AH13" s="1"/>
  <c r="FQ10" s="1"/>
  <c r="K13"/>
  <c r="J13"/>
  <c r="AG13" s="1"/>
  <c r="FN10" s="1"/>
  <c r="I13"/>
  <c r="H13"/>
  <c r="AF13" s="1"/>
  <c r="G13"/>
  <c r="F13"/>
  <c r="AE13" s="1"/>
  <c r="FH10" s="1"/>
  <c r="E13"/>
  <c r="D13"/>
  <c r="AD13" s="1"/>
  <c r="FE10" s="1"/>
  <c r="C13"/>
  <c r="B13"/>
  <c r="AC13" s="1"/>
  <c r="FB10" s="1"/>
  <c r="A13"/>
  <c r="EY10" s="1"/>
  <c r="AA12"/>
  <c r="Z12"/>
  <c r="Y12"/>
  <c r="X12"/>
  <c r="W12"/>
  <c r="V12"/>
  <c r="U12"/>
  <c r="T12"/>
  <c r="S12"/>
  <c r="R12"/>
  <c r="Q12"/>
  <c r="P12"/>
  <c r="O12"/>
  <c r="N12"/>
  <c r="AI12" s="1"/>
  <c r="M12"/>
  <c r="L12"/>
  <c r="AH12" s="1"/>
  <c r="FQ9" s="1"/>
  <c r="K12"/>
  <c r="J12"/>
  <c r="AG12" s="1"/>
  <c r="FN9" s="1"/>
  <c r="I12"/>
  <c r="H12"/>
  <c r="AF12" s="1"/>
  <c r="G12"/>
  <c r="F12"/>
  <c r="AE12" s="1"/>
  <c r="FH9" s="1"/>
  <c r="E12"/>
  <c r="D12"/>
  <c r="AD12" s="1"/>
  <c r="FE9" s="1"/>
  <c r="C12"/>
  <c r="B12"/>
  <c r="AC12" s="1"/>
  <c r="FB9" s="1"/>
  <c r="A12"/>
  <c r="EY9" s="1"/>
  <c r="AA11"/>
  <c r="Z11"/>
  <c r="Y11"/>
  <c r="X11"/>
  <c r="W11"/>
  <c r="V11"/>
  <c r="U11"/>
  <c r="T11"/>
  <c r="S11"/>
  <c r="R11"/>
  <c r="Q11"/>
  <c r="P11"/>
  <c r="O11"/>
  <c r="N11"/>
  <c r="AI11" s="1"/>
  <c r="M11"/>
  <c r="L11"/>
  <c r="AH11" s="1"/>
  <c r="FQ8" s="1"/>
  <c r="K11"/>
  <c r="J11"/>
  <c r="AG11" s="1"/>
  <c r="FN8" s="1"/>
  <c r="I11"/>
  <c r="H11"/>
  <c r="AF11" s="1"/>
  <c r="G11"/>
  <c r="F11"/>
  <c r="AE11" s="1"/>
  <c r="FH8" s="1"/>
  <c r="E11"/>
  <c r="D11"/>
  <c r="AD11" s="1"/>
  <c r="FE8" s="1"/>
  <c r="C11"/>
  <c r="B11"/>
  <c r="AC11" s="1"/>
  <c r="FB8" s="1"/>
  <c r="A11"/>
  <c r="EY8" s="1"/>
  <c r="AA10"/>
  <c r="Z10"/>
  <c r="Y10"/>
  <c r="X10"/>
  <c r="W10"/>
  <c r="V10"/>
  <c r="U10"/>
  <c r="T10"/>
  <c r="S10"/>
  <c r="R10"/>
  <c r="Q10"/>
  <c r="P10"/>
  <c r="O10"/>
  <c r="N10"/>
  <c r="AI10" s="1"/>
  <c r="M10"/>
  <c r="L10"/>
  <c r="AH10" s="1"/>
  <c r="FQ7" s="1"/>
  <c r="K10"/>
  <c r="J10"/>
  <c r="AG10" s="1"/>
  <c r="FN7" s="1"/>
  <c r="I10"/>
  <c r="H10"/>
  <c r="AF10" s="1"/>
  <c r="G10"/>
  <c r="F10"/>
  <c r="AE10" s="1"/>
  <c r="FH7" s="1"/>
  <c r="E10"/>
  <c r="D10"/>
  <c r="AD10" s="1"/>
  <c r="FE7" s="1"/>
  <c r="C10"/>
  <c r="B10"/>
  <c r="AC10" s="1"/>
  <c r="FB7" s="1"/>
  <c r="A10"/>
  <c r="EY7" s="1"/>
  <c r="AA9"/>
  <c r="Z9"/>
  <c r="Y9"/>
  <c r="X9"/>
  <c r="W9"/>
  <c r="V9"/>
  <c r="U9"/>
  <c r="T9"/>
  <c r="S9"/>
  <c r="R9"/>
  <c r="Q9"/>
  <c r="P9"/>
  <c r="O9"/>
  <c r="N9"/>
  <c r="AI9" s="1"/>
  <c r="M9"/>
  <c r="L9"/>
  <c r="AH9" s="1"/>
  <c r="FQ6" s="1"/>
  <c r="K9"/>
  <c r="J9"/>
  <c r="AG9" s="1"/>
  <c r="FN6" s="1"/>
  <c r="I9"/>
  <c r="H9"/>
  <c r="AF9" s="1"/>
  <c r="G9"/>
  <c r="F9"/>
  <c r="AE9" s="1"/>
  <c r="FH6" s="1"/>
  <c r="E9"/>
  <c r="D9"/>
  <c r="AD9" s="1"/>
  <c r="FE6" s="1"/>
  <c r="C9"/>
  <c r="B9"/>
  <c r="AC9" s="1"/>
  <c r="FB6" s="1"/>
  <c r="A9"/>
  <c r="EY6" s="1"/>
  <c r="AA8"/>
  <c r="Z8"/>
  <c r="Y8"/>
  <c r="X8"/>
  <c r="W8"/>
  <c r="V8"/>
  <c r="U8"/>
  <c r="T8"/>
  <c r="S8"/>
  <c r="R8"/>
  <c r="Q8"/>
  <c r="P8"/>
  <c r="O8"/>
  <c r="N8"/>
  <c r="AI8" s="1"/>
  <c r="M8"/>
  <c r="L8"/>
  <c r="AH8" s="1"/>
  <c r="FQ5" s="1"/>
  <c r="K8"/>
  <c r="J8"/>
  <c r="AG8" s="1"/>
  <c r="FN5" s="1"/>
  <c r="I8"/>
  <c r="H8"/>
  <c r="AF8" s="1"/>
  <c r="G8"/>
  <c r="F8"/>
  <c r="AE8" s="1"/>
  <c r="FH5" s="1"/>
  <c r="E8"/>
  <c r="D8"/>
  <c r="AD8" s="1"/>
  <c r="FE5" s="1"/>
  <c r="C8"/>
  <c r="B8"/>
  <c r="AC8" s="1"/>
  <c r="FB5" s="1"/>
  <c r="A8"/>
  <c r="EY5" s="1"/>
  <c r="AA7"/>
  <c r="Z7"/>
  <c r="Y7"/>
  <c r="X7"/>
  <c r="W7"/>
  <c r="V7"/>
  <c r="U7"/>
  <c r="T7"/>
  <c r="S7"/>
  <c r="R7"/>
  <c r="Q7"/>
  <c r="P7"/>
  <c r="O7"/>
  <c r="N7"/>
  <c r="AI7" s="1"/>
  <c r="M7"/>
  <c r="L7"/>
  <c r="K7"/>
  <c r="J7"/>
  <c r="AG7" s="1"/>
  <c r="FN4" s="1"/>
  <c r="I7"/>
  <c r="H7"/>
  <c r="AF7" s="1"/>
  <c r="G7"/>
  <c r="F7"/>
  <c r="AE7" s="1"/>
  <c r="FH4" s="1"/>
  <c r="E7"/>
  <c r="D7"/>
  <c r="AD7" s="1"/>
  <c r="FE4" s="1"/>
  <c r="C7"/>
  <c r="A7"/>
  <c r="EY4" s="1"/>
  <c r="A1" i="15"/>
  <c r="A2"/>
  <c r="A3"/>
  <c r="A4"/>
  <c r="C2" i="39"/>
  <c r="D21" i="22"/>
  <c r="C3" i="34"/>
  <c r="L3" i="39"/>
  <c r="K3"/>
  <c r="J3"/>
  <c r="I3"/>
  <c r="H3"/>
  <c r="G3"/>
  <c r="D21" i="40" s="1"/>
  <c r="F3" i="39"/>
  <c r="E3"/>
  <c r="C21" i="40" s="1"/>
  <c r="D3" i="39"/>
  <c r="C3"/>
  <c r="B3"/>
  <c r="B21" i="40" s="1"/>
  <c r="A3" i="39"/>
  <c r="L4"/>
  <c r="K4"/>
  <c r="J4"/>
  <c r="I4"/>
  <c r="H4"/>
  <c r="G4"/>
  <c r="D22" i="40" s="1"/>
  <c r="F4" i="39"/>
  <c r="E4"/>
  <c r="C22" i="40" s="1"/>
  <c r="D4" i="39"/>
  <c r="C4"/>
  <c r="B4"/>
  <c r="B22" i="40" s="1"/>
  <c r="A4" i="39"/>
  <c r="L1"/>
  <c r="K1"/>
  <c r="J1"/>
  <c r="I1"/>
  <c r="H1"/>
  <c r="G1"/>
  <c r="D19" i="40" s="1"/>
  <c r="F1" i="39"/>
  <c r="E1"/>
  <c r="C19" i="40" s="1"/>
  <c r="D1" i="39"/>
  <c r="C1"/>
  <c r="B1"/>
  <c r="B19" i="40" s="1"/>
  <c r="A1" i="39"/>
  <c r="L2"/>
  <c r="K2"/>
  <c r="J2"/>
  <c r="I2"/>
  <c r="H2"/>
  <c r="G2"/>
  <c r="D20" i="40" s="1"/>
  <c r="F2" i="39"/>
  <c r="E2"/>
  <c r="C20" i="40" s="1"/>
  <c r="D2" i="39"/>
  <c r="B2"/>
  <c r="B20" i="40" s="1"/>
  <c r="A2" i="39"/>
  <c r="L3" i="38"/>
  <c r="K3"/>
  <c r="J3"/>
  <c r="I3"/>
  <c r="H3"/>
  <c r="G3"/>
  <c r="D17" i="40" s="1"/>
  <c r="F3" i="38"/>
  <c r="E3"/>
  <c r="C17" i="40" s="1"/>
  <c r="D3" i="38"/>
  <c r="C3"/>
  <c r="B3"/>
  <c r="B17" i="40" s="1"/>
  <c r="A3" i="38"/>
  <c r="L4"/>
  <c r="K4"/>
  <c r="J4"/>
  <c r="I4"/>
  <c r="H4"/>
  <c r="G4"/>
  <c r="D18" i="40" s="1"/>
  <c r="F4" i="38"/>
  <c r="E4"/>
  <c r="C18" i="40" s="1"/>
  <c r="D4" i="38"/>
  <c r="C4"/>
  <c r="B4"/>
  <c r="B18" i="40" s="1"/>
  <c r="A4" i="38"/>
  <c r="L2"/>
  <c r="K2"/>
  <c r="J2"/>
  <c r="I2"/>
  <c r="H2"/>
  <c r="G2"/>
  <c r="D16" i="40" s="1"/>
  <c r="F2" i="38"/>
  <c r="E2"/>
  <c r="C16" i="40" s="1"/>
  <c r="D2" i="38"/>
  <c r="C2"/>
  <c r="B2"/>
  <c r="B16" i="40" s="1"/>
  <c r="A2" i="38"/>
  <c r="L1"/>
  <c r="K1"/>
  <c r="J1"/>
  <c r="I1"/>
  <c r="H1"/>
  <c r="G1"/>
  <c r="D15" i="40" s="1"/>
  <c r="F1" i="38"/>
  <c r="E1"/>
  <c r="C15" i="40" s="1"/>
  <c r="D1" i="38"/>
  <c r="C1"/>
  <c r="B1"/>
  <c r="B15" i="40" s="1"/>
  <c r="A1" i="38"/>
  <c r="L1" i="37"/>
  <c r="K1"/>
  <c r="J1"/>
  <c r="I1"/>
  <c r="H1"/>
  <c r="G1"/>
  <c r="D11" i="40" s="1"/>
  <c r="F1" i="37"/>
  <c r="E1"/>
  <c r="C11" i="40" s="1"/>
  <c r="D1" i="37"/>
  <c r="C1"/>
  <c r="B1"/>
  <c r="B11" i="40" s="1"/>
  <c r="A1" i="37"/>
  <c r="L4"/>
  <c r="K4"/>
  <c r="J4"/>
  <c r="I4"/>
  <c r="H4"/>
  <c r="G4"/>
  <c r="D14" i="40" s="1"/>
  <c r="F4" i="37"/>
  <c r="E4"/>
  <c r="C14" i="40" s="1"/>
  <c r="D4" i="37"/>
  <c r="C4"/>
  <c r="B4"/>
  <c r="B14" i="40" s="1"/>
  <c r="A4" i="37"/>
  <c r="L2"/>
  <c r="K2"/>
  <c r="J2"/>
  <c r="I2"/>
  <c r="H2"/>
  <c r="G2"/>
  <c r="D12" i="40" s="1"/>
  <c r="F2" i="37"/>
  <c r="E2"/>
  <c r="C12" i="40" s="1"/>
  <c r="D2" i="37"/>
  <c r="C2"/>
  <c r="B2"/>
  <c r="B12" i="40" s="1"/>
  <c r="A2" i="37"/>
  <c r="L3"/>
  <c r="K3"/>
  <c r="J3"/>
  <c r="I3"/>
  <c r="H3"/>
  <c r="G3"/>
  <c r="D13" i="40" s="1"/>
  <c r="F3" i="37"/>
  <c r="E3"/>
  <c r="C13" i="40" s="1"/>
  <c r="D3" i="37"/>
  <c r="C3"/>
  <c r="B3"/>
  <c r="B13" i="40" s="1"/>
  <c r="A3" i="37"/>
  <c r="L3" i="36"/>
  <c r="K3"/>
  <c r="J3"/>
  <c r="I3"/>
  <c r="H3"/>
  <c r="D9" i="40" s="1"/>
  <c r="G3" i="36"/>
  <c r="F3"/>
  <c r="E3"/>
  <c r="C9" i="40" s="1"/>
  <c r="D3" i="36"/>
  <c r="C3"/>
  <c r="B3"/>
  <c r="B9" i="40" s="1"/>
  <c r="A3" i="36"/>
  <c r="L4"/>
  <c r="K4"/>
  <c r="J4"/>
  <c r="I4"/>
  <c r="H4"/>
  <c r="D10" i="40" s="1"/>
  <c r="G4" i="36"/>
  <c r="F4"/>
  <c r="E4"/>
  <c r="C10" i="40" s="1"/>
  <c r="D4" i="36"/>
  <c r="C4"/>
  <c r="B4"/>
  <c r="B10" i="40" s="1"/>
  <c r="A4" i="36"/>
  <c r="L2"/>
  <c r="K2"/>
  <c r="J2"/>
  <c r="I2"/>
  <c r="H2"/>
  <c r="D8" i="40" s="1"/>
  <c r="G2" i="36"/>
  <c r="F2"/>
  <c r="E2"/>
  <c r="C8" i="40" s="1"/>
  <c r="D2" i="36"/>
  <c r="C2"/>
  <c r="B2"/>
  <c r="B8" i="40" s="1"/>
  <c r="A2" i="36"/>
  <c r="L1"/>
  <c r="K1"/>
  <c r="J1"/>
  <c r="I1"/>
  <c r="H1"/>
  <c r="D7" i="40" s="1"/>
  <c r="G1" i="36"/>
  <c r="F1"/>
  <c r="E1"/>
  <c r="C7" i="40" s="1"/>
  <c r="D1" i="36"/>
  <c r="C1"/>
  <c r="B1"/>
  <c r="B7" i="40" s="1"/>
  <c r="A1" i="36"/>
  <c r="L3" i="35"/>
  <c r="K3"/>
  <c r="J3"/>
  <c r="I3"/>
  <c r="H3"/>
  <c r="G3"/>
  <c r="D6" i="40" s="1"/>
  <c r="F3" i="35"/>
  <c r="E3"/>
  <c r="C6" i="40" s="1"/>
  <c r="D3" i="35"/>
  <c r="C3"/>
  <c r="B3"/>
  <c r="B6" i="40" s="1"/>
  <c r="A3" i="35"/>
  <c r="L1"/>
  <c r="K1"/>
  <c r="J1"/>
  <c r="I1"/>
  <c r="H1"/>
  <c r="G1"/>
  <c r="D4" i="40" s="1"/>
  <c r="F1" i="35"/>
  <c r="E1"/>
  <c r="C4" i="40" s="1"/>
  <c r="D1" i="35"/>
  <c r="C1"/>
  <c r="B1"/>
  <c r="B4" i="40" s="1"/>
  <c r="A1" i="35"/>
  <c r="L2"/>
  <c r="K2"/>
  <c r="J2"/>
  <c r="I2"/>
  <c r="H2"/>
  <c r="G2"/>
  <c r="D5" i="40" s="1"/>
  <c r="F2" i="35"/>
  <c r="E2"/>
  <c r="C5" i="40" s="1"/>
  <c r="D2" i="35"/>
  <c r="C2"/>
  <c r="B2"/>
  <c r="B5" i="40" s="1"/>
  <c r="A2" i="35"/>
  <c r="B3" i="34"/>
  <c r="B3" i="40" s="1"/>
  <c r="D3" i="34"/>
  <c r="A1"/>
  <c r="B1"/>
  <c r="B1" i="40" s="1"/>
  <c r="C1" i="34"/>
  <c r="D1"/>
  <c r="E1"/>
  <c r="C1" i="40" s="1"/>
  <c r="F1" i="34"/>
  <c r="G1"/>
  <c r="D1" i="40" s="1"/>
  <c r="H1" i="34"/>
  <c r="I1"/>
  <c r="J1"/>
  <c r="K1"/>
  <c r="L1"/>
  <c r="A2"/>
  <c r="B2"/>
  <c r="B2" i="40" s="1"/>
  <c r="C2" i="34"/>
  <c r="D2"/>
  <c r="E2"/>
  <c r="C2" i="40" s="1"/>
  <c r="F2" i="34"/>
  <c r="G2"/>
  <c r="D2" i="40" s="1"/>
  <c r="H2" i="34"/>
  <c r="I2"/>
  <c r="J2"/>
  <c r="K2"/>
  <c r="L2"/>
  <c r="E3"/>
  <c r="C3" i="40" s="1"/>
  <c r="F3" i="34"/>
  <c r="G3"/>
  <c r="D3" i="40" s="1"/>
  <c r="H3" i="34"/>
  <c r="I3"/>
  <c r="J3"/>
  <c r="K3"/>
  <c r="L3"/>
  <c r="A3"/>
  <c r="A2" i="4"/>
  <c r="FW5" i="48" l="1"/>
  <c r="FZ5"/>
  <c r="FW7"/>
  <c r="FZ7"/>
  <c r="FW9"/>
  <c r="FZ9"/>
  <c r="FW11"/>
  <c r="FZ11"/>
  <c r="FW13"/>
  <c r="FZ13"/>
  <c r="FW15"/>
  <c r="FZ15"/>
  <c r="FW17"/>
  <c r="FZ17"/>
  <c r="FW19"/>
  <c r="FZ19"/>
  <c r="FW21"/>
  <c r="FZ21"/>
  <c r="FW23"/>
  <c r="FZ23"/>
  <c r="FW25"/>
  <c r="FZ25"/>
  <c r="AH7"/>
  <c r="FQ4" s="1"/>
  <c r="FZ4"/>
  <c r="FW4"/>
  <c r="FW6"/>
  <c r="FZ6"/>
  <c r="FW8"/>
  <c r="FZ8"/>
  <c r="FW10"/>
  <c r="FZ10"/>
  <c r="FW12"/>
  <c r="FZ12"/>
  <c r="FW14"/>
  <c r="FZ14"/>
  <c r="FW16"/>
  <c r="FZ16"/>
  <c r="FW18"/>
  <c r="FZ18"/>
  <c r="FW20"/>
  <c r="FZ20"/>
  <c r="FW22"/>
  <c r="FZ22"/>
  <c r="FW24"/>
  <c r="FZ24"/>
  <c r="FT4"/>
  <c r="FK4"/>
  <c r="FT6"/>
  <c r="FK6"/>
  <c r="FT8"/>
  <c r="FK10"/>
  <c r="FT12"/>
  <c r="FK14"/>
  <c r="FT16"/>
  <c r="FK18"/>
  <c r="FT20"/>
  <c r="FK22"/>
  <c r="FT24"/>
  <c r="FK5"/>
  <c r="FT7"/>
  <c r="FK9"/>
  <c r="FT11"/>
  <c r="FK13"/>
  <c r="FT15"/>
  <c r="FK17"/>
  <c r="FT19"/>
  <c r="FK21"/>
  <c r="FT23"/>
  <c r="FK25"/>
  <c r="FK8"/>
  <c r="FT10"/>
  <c r="FK12"/>
  <c r="FT14"/>
  <c r="FK16"/>
  <c r="FT18"/>
  <c r="FK20"/>
  <c r="FT22"/>
  <c r="FK24"/>
  <c r="FT5"/>
  <c r="FK7"/>
  <c r="FT9"/>
  <c r="FK11"/>
  <c r="FT13"/>
  <c r="FK15"/>
  <c r="FT17"/>
  <c r="FK19"/>
  <c r="FT21"/>
  <c r="FK23"/>
  <c r="FT25"/>
  <c r="H29" i="49"/>
  <c r="L29"/>
  <c r="P29"/>
  <c r="T29"/>
  <c r="X29"/>
  <c r="AO7" i="48"/>
  <c r="GL4" s="1"/>
  <c r="GM4" s="1"/>
  <c r="AC60"/>
  <c r="AC85" s="1"/>
  <c r="AE62"/>
  <c r="AE87" s="1"/>
  <c r="AE66"/>
  <c r="AE91" s="1"/>
  <c r="AE70"/>
  <c r="AE61"/>
  <c r="AE86" s="1"/>
  <c r="AE65"/>
  <c r="AE90" s="1"/>
  <c r="AE69"/>
  <c r="AE73"/>
  <c r="AE77"/>
  <c r="AE102" s="1"/>
  <c r="AE81"/>
  <c r="AE74"/>
  <c r="AE78"/>
  <c r="F29" i="49"/>
  <c r="J29"/>
  <c r="N29"/>
  <c r="R29"/>
  <c r="V29"/>
  <c r="Z29"/>
  <c r="AE60" i="48"/>
  <c r="AE85" s="1"/>
  <c r="AE64"/>
  <c r="AE68"/>
  <c r="AE93" s="1"/>
  <c r="AE72"/>
  <c r="AE97" s="1"/>
  <c r="AE76"/>
  <c r="AE80"/>
  <c r="AE105" s="1"/>
  <c r="AE63"/>
  <c r="AE88" s="1"/>
  <c r="AE67"/>
  <c r="AE92" s="1"/>
  <c r="AE71"/>
  <c r="AE75"/>
  <c r="AE79"/>
  <c r="AE104" s="1"/>
  <c r="AD80"/>
  <c r="AD105" s="1"/>
  <c r="AD76"/>
  <c r="AD72"/>
  <c r="AD97" s="1"/>
  <c r="AD68"/>
  <c r="AD93" s="1"/>
  <c r="AD64"/>
  <c r="AD89" s="1"/>
  <c r="AD60"/>
  <c r="AD85" s="1"/>
  <c r="AD79"/>
  <c r="AD104" s="1"/>
  <c r="AD75"/>
  <c r="AD100" s="1"/>
  <c r="AD71"/>
  <c r="AD96" s="1"/>
  <c r="AD67"/>
  <c r="AD63"/>
  <c r="AD88" s="1"/>
  <c r="AD78"/>
  <c r="AD103" s="1"/>
  <c r="AD74"/>
  <c r="AD70"/>
  <c r="AD95" s="1"/>
  <c r="AD66"/>
  <c r="AD91" s="1"/>
  <c r="AD62"/>
  <c r="AD87" s="1"/>
  <c r="AC85" i="49"/>
  <c r="AM110" s="1"/>
  <c r="AD81" i="48"/>
  <c r="AD77"/>
  <c r="AD102" s="1"/>
  <c r="AD73"/>
  <c r="AD98" s="1"/>
  <c r="AD69"/>
  <c r="AD65"/>
  <c r="AD61"/>
  <c r="AD86" s="1"/>
  <c r="E29" i="49"/>
  <c r="G29"/>
  <c r="I29"/>
  <c r="K29"/>
  <c r="M29"/>
  <c r="O29"/>
  <c r="Q29"/>
  <c r="S29"/>
  <c r="U29"/>
  <c r="W29"/>
  <c r="Y29"/>
  <c r="AA29"/>
  <c r="C29"/>
  <c r="AC106"/>
  <c r="AC104"/>
  <c r="AC102"/>
  <c r="AC100"/>
  <c r="AC98"/>
  <c r="AC96"/>
  <c r="AC94"/>
  <c r="AC92"/>
  <c r="AC90"/>
  <c r="AC88"/>
  <c r="AC86"/>
  <c r="AF110"/>
  <c r="AC105"/>
  <c r="AC103"/>
  <c r="AC101"/>
  <c r="AC99"/>
  <c r="AC97"/>
  <c r="AC95"/>
  <c r="AC93"/>
  <c r="AC91"/>
  <c r="AC89"/>
  <c r="AC87"/>
  <c r="AE110"/>
  <c r="AD60"/>
  <c r="AG60"/>
  <c r="AE60"/>
  <c r="AH60"/>
  <c r="AF60"/>
  <c r="AC60"/>
  <c r="D29"/>
  <c r="AN60"/>
  <c r="AL60"/>
  <c r="AJ60"/>
  <c r="AM60"/>
  <c r="AK60"/>
  <c r="AI60"/>
  <c r="AO7"/>
  <c r="AN61"/>
  <c r="AL61"/>
  <c r="AJ61"/>
  <c r="AH61"/>
  <c r="AF61"/>
  <c r="AD61"/>
  <c r="AO8"/>
  <c r="AM61"/>
  <c r="AK61"/>
  <c r="AI61"/>
  <c r="AG61"/>
  <c r="AE61"/>
  <c r="AC61"/>
  <c r="AN62"/>
  <c r="AL62"/>
  <c r="AJ62"/>
  <c r="AH62"/>
  <c r="AF62"/>
  <c r="AD62"/>
  <c r="AM62"/>
  <c r="AK62"/>
  <c r="AI62"/>
  <c r="AG62"/>
  <c r="AE62"/>
  <c r="AC62"/>
  <c r="AO9"/>
  <c r="AM63"/>
  <c r="AK63"/>
  <c r="AI63"/>
  <c r="AG63"/>
  <c r="AN63"/>
  <c r="AJ63"/>
  <c r="AF63"/>
  <c r="AD63"/>
  <c r="AO10"/>
  <c r="AL63"/>
  <c r="AH63"/>
  <c r="AE63"/>
  <c r="AC63"/>
  <c r="AM64"/>
  <c r="AK64"/>
  <c r="AI64"/>
  <c r="AG64"/>
  <c r="AE64"/>
  <c r="AC64"/>
  <c r="AN64"/>
  <c r="AJ64"/>
  <c r="AF64"/>
  <c r="AL64"/>
  <c r="AH64"/>
  <c r="AD64"/>
  <c r="AO11"/>
  <c r="AM65"/>
  <c r="AK65"/>
  <c r="AI65"/>
  <c r="AG65"/>
  <c r="AE65"/>
  <c r="AC65"/>
  <c r="AN65"/>
  <c r="AJ65"/>
  <c r="AF65"/>
  <c r="AO12"/>
  <c r="AL65"/>
  <c r="AH65"/>
  <c r="AD65"/>
  <c r="AM66"/>
  <c r="AK66"/>
  <c r="AI66"/>
  <c r="AG66"/>
  <c r="AE66"/>
  <c r="AC66"/>
  <c r="AN66"/>
  <c r="AJ66"/>
  <c r="AF66"/>
  <c r="AL66"/>
  <c r="AH66"/>
  <c r="AD66"/>
  <c r="AO13"/>
  <c r="AM67"/>
  <c r="AK67"/>
  <c r="AI67"/>
  <c r="AG67"/>
  <c r="AE67"/>
  <c r="AC67"/>
  <c r="AN67"/>
  <c r="AJ67"/>
  <c r="AF67"/>
  <c r="AO14"/>
  <c r="AL67"/>
  <c r="AH67"/>
  <c r="AD67"/>
  <c r="AM68"/>
  <c r="AK68"/>
  <c r="AI68"/>
  <c r="AG68"/>
  <c r="AE68"/>
  <c r="AC68"/>
  <c r="AN68"/>
  <c r="AL68"/>
  <c r="AJ68"/>
  <c r="AH68"/>
  <c r="AF68"/>
  <c r="AD68"/>
  <c r="AO15"/>
  <c r="AM69"/>
  <c r="AK69"/>
  <c r="AI69"/>
  <c r="AG69"/>
  <c r="AE69"/>
  <c r="AC69"/>
  <c r="AN69"/>
  <c r="AL69"/>
  <c r="AJ69"/>
  <c r="AH69"/>
  <c r="AF69"/>
  <c r="AD69"/>
  <c r="AO16"/>
  <c r="AM70"/>
  <c r="AK70"/>
  <c r="AI70"/>
  <c r="AG70"/>
  <c r="AE70"/>
  <c r="AC70"/>
  <c r="AN70"/>
  <c r="AL70"/>
  <c r="AJ70"/>
  <c r="AH70"/>
  <c r="AF70"/>
  <c r="AD70"/>
  <c r="AO17"/>
  <c r="AM71"/>
  <c r="AK71"/>
  <c r="AI71"/>
  <c r="AG71"/>
  <c r="AE71"/>
  <c r="AC71"/>
  <c r="AN71"/>
  <c r="AL71"/>
  <c r="AJ71"/>
  <c r="AH71"/>
  <c r="AF71"/>
  <c r="AD71"/>
  <c r="AO18"/>
  <c r="AM72"/>
  <c r="AK72"/>
  <c r="AI72"/>
  <c r="AG72"/>
  <c r="AE72"/>
  <c r="AC72"/>
  <c r="AN72"/>
  <c r="AL72"/>
  <c r="AJ72"/>
  <c r="AH72"/>
  <c r="AF72"/>
  <c r="AD72"/>
  <c r="AO19"/>
  <c r="AM73"/>
  <c r="AK73"/>
  <c r="AI73"/>
  <c r="AG73"/>
  <c r="AE73"/>
  <c r="AC73"/>
  <c r="AN73"/>
  <c r="AL73"/>
  <c r="AJ73"/>
  <c r="AH73"/>
  <c r="AF73"/>
  <c r="AD73"/>
  <c r="AO20"/>
  <c r="AM74"/>
  <c r="AK74"/>
  <c r="AI74"/>
  <c r="AG74"/>
  <c r="AE74"/>
  <c r="AC74"/>
  <c r="AN74"/>
  <c r="AL74"/>
  <c r="AJ74"/>
  <c r="AH74"/>
  <c r="AF74"/>
  <c r="AD74"/>
  <c r="AO21"/>
  <c r="AM75"/>
  <c r="AK75"/>
  <c r="AI75"/>
  <c r="AG75"/>
  <c r="AE75"/>
  <c r="AC75"/>
  <c r="AN75"/>
  <c r="AL75"/>
  <c r="AJ75"/>
  <c r="AH75"/>
  <c r="AF75"/>
  <c r="AD75"/>
  <c r="AO22"/>
  <c r="AM76"/>
  <c r="AK76"/>
  <c r="AI76"/>
  <c r="AG76"/>
  <c r="AE76"/>
  <c r="AC76"/>
  <c r="AN76"/>
  <c r="AL76"/>
  <c r="AJ76"/>
  <c r="AH76"/>
  <c r="AF76"/>
  <c r="AD76"/>
  <c r="AO23"/>
  <c r="AM77"/>
  <c r="AK77"/>
  <c r="AI77"/>
  <c r="AG77"/>
  <c r="AE77"/>
  <c r="AC77"/>
  <c r="AN77"/>
  <c r="AL77"/>
  <c r="AJ77"/>
  <c r="AH77"/>
  <c r="AF77"/>
  <c r="AD77"/>
  <c r="AO24"/>
  <c r="AM78"/>
  <c r="AK78"/>
  <c r="AI78"/>
  <c r="AG78"/>
  <c r="AE78"/>
  <c r="AC78"/>
  <c r="AN78"/>
  <c r="AL78"/>
  <c r="AJ78"/>
  <c r="AH78"/>
  <c r="AF78"/>
  <c r="AD78"/>
  <c r="AO25"/>
  <c r="AM79"/>
  <c r="AK79"/>
  <c r="AI79"/>
  <c r="AG79"/>
  <c r="AE79"/>
  <c r="AC79"/>
  <c r="AN79"/>
  <c r="AL79"/>
  <c r="AJ79"/>
  <c r="AH79"/>
  <c r="AF79"/>
  <c r="AD79"/>
  <c r="AO26"/>
  <c r="AM80"/>
  <c r="AK80"/>
  <c r="AI80"/>
  <c r="AG80"/>
  <c r="AE80"/>
  <c r="AC80"/>
  <c r="AN80"/>
  <c r="AL80"/>
  <c r="AJ80"/>
  <c r="AH80"/>
  <c r="AF80"/>
  <c r="AD80"/>
  <c r="AO27"/>
  <c r="AM81"/>
  <c r="AK81"/>
  <c r="AI81"/>
  <c r="AG81"/>
  <c r="AE81"/>
  <c r="AC81"/>
  <c r="AN81"/>
  <c r="AL81"/>
  <c r="AJ81"/>
  <c r="AH81"/>
  <c r="AF81"/>
  <c r="AD81"/>
  <c r="AO28"/>
  <c r="B29"/>
  <c r="AC107" s="1"/>
  <c r="D29" i="48"/>
  <c r="AD29" s="1"/>
  <c r="FE26" s="1"/>
  <c r="F29"/>
  <c r="AE29" s="1"/>
  <c r="FH26" s="1"/>
  <c r="H29"/>
  <c r="AF29" s="1"/>
  <c r="J29"/>
  <c r="AG29" s="1"/>
  <c r="FN26" s="1"/>
  <c r="L29"/>
  <c r="AH29" s="1"/>
  <c r="FQ26" s="1"/>
  <c r="N29"/>
  <c r="AI29" s="1"/>
  <c r="P29"/>
  <c r="R29"/>
  <c r="T29"/>
  <c r="X29"/>
  <c r="Z29"/>
  <c r="AN62"/>
  <c r="AN87" s="1"/>
  <c r="AM62"/>
  <c r="AM87" s="1"/>
  <c r="AL62"/>
  <c r="AL87" s="1"/>
  <c r="AK62"/>
  <c r="AK87" s="1"/>
  <c r="AJ62"/>
  <c r="AJ87" s="1"/>
  <c r="AI62"/>
  <c r="AI87" s="1"/>
  <c r="AH62"/>
  <c r="AH87" s="1"/>
  <c r="AG62"/>
  <c r="AG87" s="1"/>
  <c r="AF62"/>
  <c r="AF87" s="1"/>
  <c r="AO9"/>
  <c r="GL6" s="1"/>
  <c r="GM6" s="1"/>
  <c r="AC62"/>
  <c r="AC87" s="1"/>
  <c r="AN66"/>
  <c r="AN91" s="1"/>
  <c r="AM66"/>
  <c r="AM91" s="1"/>
  <c r="AL66"/>
  <c r="AL91" s="1"/>
  <c r="AK66"/>
  <c r="AK91" s="1"/>
  <c r="AJ66"/>
  <c r="AJ91" s="1"/>
  <c r="AI66"/>
  <c r="AI91" s="1"/>
  <c r="AH66"/>
  <c r="AH91" s="1"/>
  <c r="AG66"/>
  <c r="AG91" s="1"/>
  <c r="AF66"/>
  <c r="AF91" s="1"/>
  <c r="AO13"/>
  <c r="GL10" s="1"/>
  <c r="GM10" s="1"/>
  <c r="AC66"/>
  <c r="AC91" s="1"/>
  <c r="AN70"/>
  <c r="AN95" s="1"/>
  <c r="AM70"/>
  <c r="AM95" s="1"/>
  <c r="AL70"/>
  <c r="AL95" s="1"/>
  <c r="AK70"/>
  <c r="AK95" s="1"/>
  <c r="AJ70"/>
  <c r="AJ95" s="1"/>
  <c r="AI70"/>
  <c r="AI95" s="1"/>
  <c r="AH70"/>
  <c r="AH95" s="1"/>
  <c r="AG70"/>
  <c r="AG95" s="1"/>
  <c r="AF70"/>
  <c r="AF95" s="1"/>
  <c r="AE95"/>
  <c r="AO17"/>
  <c r="GL14" s="1"/>
  <c r="GM14" s="1"/>
  <c r="AC70"/>
  <c r="AC95" s="1"/>
  <c r="AN72"/>
  <c r="AN97" s="1"/>
  <c r="AM72"/>
  <c r="AM97" s="1"/>
  <c r="AL72"/>
  <c r="AL97" s="1"/>
  <c r="AK72"/>
  <c r="AK97" s="1"/>
  <c r="AJ72"/>
  <c r="AJ97" s="1"/>
  <c r="AI72"/>
  <c r="AI97" s="1"/>
  <c r="AH72"/>
  <c r="AH97" s="1"/>
  <c r="AG72"/>
  <c r="AG97" s="1"/>
  <c r="AF72"/>
  <c r="AF97" s="1"/>
  <c r="AO19"/>
  <c r="GL16" s="1"/>
  <c r="GM16" s="1"/>
  <c r="AC72"/>
  <c r="AC97" s="1"/>
  <c r="AN78"/>
  <c r="AN103" s="1"/>
  <c r="AM78"/>
  <c r="AM103" s="1"/>
  <c r="AL78"/>
  <c r="AL103" s="1"/>
  <c r="AK78"/>
  <c r="AK103" s="1"/>
  <c r="AJ78"/>
  <c r="AJ103" s="1"/>
  <c r="AI78"/>
  <c r="AI103" s="1"/>
  <c r="AH78"/>
  <c r="AH103" s="1"/>
  <c r="AG78"/>
  <c r="AG103" s="1"/>
  <c r="AF78"/>
  <c r="AF103" s="1"/>
  <c r="AE103"/>
  <c r="AO25"/>
  <c r="GL22" s="1"/>
  <c r="GM22" s="1"/>
  <c r="AC78"/>
  <c r="AC103" s="1"/>
  <c r="AN80"/>
  <c r="AN105" s="1"/>
  <c r="AM80"/>
  <c r="AM105" s="1"/>
  <c r="AL80"/>
  <c r="AL105" s="1"/>
  <c r="AK80"/>
  <c r="AK105" s="1"/>
  <c r="AJ80"/>
  <c r="AJ105" s="1"/>
  <c r="AI80"/>
  <c r="AI105" s="1"/>
  <c r="AH80"/>
  <c r="AH105" s="1"/>
  <c r="AG80"/>
  <c r="AG105" s="1"/>
  <c r="AF80"/>
  <c r="AF105" s="1"/>
  <c r="AO27"/>
  <c r="GL24" s="1"/>
  <c r="GM24" s="1"/>
  <c r="AC80"/>
  <c r="AC105" s="1"/>
  <c r="AN64"/>
  <c r="AN89" s="1"/>
  <c r="AM64"/>
  <c r="AM89" s="1"/>
  <c r="AL64"/>
  <c r="AL89" s="1"/>
  <c r="AK64"/>
  <c r="AK89" s="1"/>
  <c r="AJ64"/>
  <c r="AJ89" s="1"/>
  <c r="AI64"/>
  <c r="AI89" s="1"/>
  <c r="AH64"/>
  <c r="AH89" s="1"/>
  <c r="AG64"/>
  <c r="AG89" s="1"/>
  <c r="AF64"/>
  <c r="AF89" s="1"/>
  <c r="AE89"/>
  <c r="AO11"/>
  <c r="GL8" s="1"/>
  <c r="GM8" s="1"/>
  <c r="AC64"/>
  <c r="AC89" s="1"/>
  <c r="AN68"/>
  <c r="AN93" s="1"/>
  <c r="AM68"/>
  <c r="AM93" s="1"/>
  <c r="AL68"/>
  <c r="AL93" s="1"/>
  <c r="AK68"/>
  <c r="AK93" s="1"/>
  <c r="AJ68"/>
  <c r="AJ93" s="1"/>
  <c r="AI68"/>
  <c r="AI93" s="1"/>
  <c r="AH68"/>
  <c r="AH93" s="1"/>
  <c r="AG68"/>
  <c r="AG93" s="1"/>
  <c r="AF68"/>
  <c r="AF93" s="1"/>
  <c r="AO15"/>
  <c r="GL12" s="1"/>
  <c r="GM12" s="1"/>
  <c r="AC68"/>
  <c r="AC93" s="1"/>
  <c r="AN74"/>
  <c r="AN99" s="1"/>
  <c r="AM74"/>
  <c r="AM99" s="1"/>
  <c r="AL74"/>
  <c r="AL99" s="1"/>
  <c r="AK74"/>
  <c r="AK99" s="1"/>
  <c r="AJ74"/>
  <c r="AJ99" s="1"/>
  <c r="AI74"/>
  <c r="AI99" s="1"/>
  <c r="AH74"/>
  <c r="AH99" s="1"/>
  <c r="AG74"/>
  <c r="AG99" s="1"/>
  <c r="AF74"/>
  <c r="AF99" s="1"/>
  <c r="AE99"/>
  <c r="AO21"/>
  <c r="GL18" s="1"/>
  <c r="GM18" s="1"/>
  <c r="AD99"/>
  <c r="AC74"/>
  <c r="AC99" s="1"/>
  <c r="AN76"/>
  <c r="AN101" s="1"/>
  <c r="AM76"/>
  <c r="AM101" s="1"/>
  <c r="AL76"/>
  <c r="AL101" s="1"/>
  <c r="AK76"/>
  <c r="AK101" s="1"/>
  <c r="AJ76"/>
  <c r="AJ101" s="1"/>
  <c r="AI76"/>
  <c r="AI101" s="1"/>
  <c r="AH76"/>
  <c r="AH101" s="1"/>
  <c r="AG76"/>
  <c r="AG101" s="1"/>
  <c r="AF76"/>
  <c r="AF101" s="1"/>
  <c r="AE101"/>
  <c r="AO23"/>
  <c r="GL20" s="1"/>
  <c r="GM20" s="1"/>
  <c r="AD101"/>
  <c r="AC76"/>
  <c r="AC101" s="1"/>
  <c r="AN61"/>
  <c r="AN86" s="1"/>
  <c r="AM61"/>
  <c r="AM86" s="1"/>
  <c r="AL61"/>
  <c r="AL86" s="1"/>
  <c r="AK61"/>
  <c r="AK86" s="1"/>
  <c r="AJ61"/>
  <c r="AJ86" s="1"/>
  <c r="AI61"/>
  <c r="AI86" s="1"/>
  <c r="AH61"/>
  <c r="AH86" s="1"/>
  <c r="AG61"/>
  <c r="AG86" s="1"/>
  <c r="AF61"/>
  <c r="AF86" s="1"/>
  <c r="AC61"/>
  <c r="AC86" s="1"/>
  <c r="AO8"/>
  <c r="GL5" s="1"/>
  <c r="GM5" s="1"/>
  <c r="AN63"/>
  <c r="AN88" s="1"/>
  <c r="AM63"/>
  <c r="AM88" s="1"/>
  <c r="AL63"/>
  <c r="AL88" s="1"/>
  <c r="AK63"/>
  <c r="AK88" s="1"/>
  <c r="AJ63"/>
  <c r="AJ88" s="1"/>
  <c r="AI63"/>
  <c r="AI88" s="1"/>
  <c r="AH63"/>
  <c r="AH88" s="1"/>
  <c r="AG63"/>
  <c r="AG88" s="1"/>
  <c r="AF63"/>
  <c r="AF88" s="1"/>
  <c r="AC63"/>
  <c r="AC88" s="1"/>
  <c r="AO10"/>
  <c r="GL7" s="1"/>
  <c r="GM7" s="1"/>
  <c r="AN65"/>
  <c r="AN90" s="1"/>
  <c r="AM65"/>
  <c r="AM90" s="1"/>
  <c r="AL65"/>
  <c r="AL90" s="1"/>
  <c r="AK65"/>
  <c r="AK90" s="1"/>
  <c r="AJ65"/>
  <c r="AJ90" s="1"/>
  <c r="AI65"/>
  <c r="AI90" s="1"/>
  <c r="AH65"/>
  <c r="AH90" s="1"/>
  <c r="AG65"/>
  <c r="AG90" s="1"/>
  <c r="AF65"/>
  <c r="AF90" s="1"/>
  <c r="AD90"/>
  <c r="AC65"/>
  <c r="AC90" s="1"/>
  <c r="AO12"/>
  <c r="GL9" s="1"/>
  <c r="GM9" s="1"/>
  <c r="AN67"/>
  <c r="AN92" s="1"/>
  <c r="AM67"/>
  <c r="AM92" s="1"/>
  <c r="AL67"/>
  <c r="AL92" s="1"/>
  <c r="AK67"/>
  <c r="AK92" s="1"/>
  <c r="AJ67"/>
  <c r="AJ92" s="1"/>
  <c r="AI67"/>
  <c r="AI92" s="1"/>
  <c r="AH67"/>
  <c r="AH92" s="1"/>
  <c r="AG67"/>
  <c r="AG92" s="1"/>
  <c r="AF67"/>
  <c r="AF92" s="1"/>
  <c r="AD92"/>
  <c r="AC67"/>
  <c r="AC92" s="1"/>
  <c r="AO14"/>
  <c r="GL11" s="1"/>
  <c r="GM11" s="1"/>
  <c r="AN69"/>
  <c r="AN94" s="1"/>
  <c r="AM69"/>
  <c r="AM94" s="1"/>
  <c r="AL69"/>
  <c r="AL94" s="1"/>
  <c r="AK69"/>
  <c r="AK94" s="1"/>
  <c r="AJ69"/>
  <c r="AJ94" s="1"/>
  <c r="AI69"/>
  <c r="AI94" s="1"/>
  <c r="AH69"/>
  <c r="AH94" s="1"/>
  <c r="AG69"/>
  <c r="AG94" s="1"/>
  <c r="AF69"/>
  <c r="AF94" s="1"/>
  <c r="AE94"/>
  <c r="AD94"/>
  <c r="AC69"/>
  <c r="AC94" s="1"/>
  <c r="AO16"/>
  <c r="GL13" s="1"/>
  <c r="GM13" s="1"/>
  <c r="AN71"/>
  <c r="AN96" s="1"/>
  <c r="AM71"/>
  <c r="AM96" s="1"/>
  <c r="AL71"/>
  <c r="AL96" s="1"/>
  <c r="AK71"/>
  <c r="AK96" s="1"/>
  <c r="AJ71"/>
  <c r="AJ96" s="1"/>
  <c r="AI71"/>
  <c r="AI96" s="1"/>
  <c r="AH71"/>
  <c r="AH96" s="1"/>
  <c r="AG71"/>
  <c r="AG96" s="1"/>
  <c r="AF71"/>
  <c r="AF96" s="1"/>
  <c r="AE96"/>
  <c r="AC71"/>
  <c r="AC96" s="1"/>
  <c r="AO18"/>
  <c r="GL15" s="1"/>
  <c r="GM15" s="1"/>
  <c r="AN73"/>
  <c r="AN98" s="1"/>
  <c r="AM73"/>
  <c r="AM98" s="1"/>
  <c r="AL73"/>
  <c r="AL98" s="1"/>
  <c r="AK73"/>
  <c r="AK98" s="1"/>
  <c r="AJ73"/>
  <c r="AJ98" s="1"/>
  <c r="AI73"/>
  <c r="AI98" s="1"/>
  <c r="AH73"/>
  <c r="AH98" s="1"/>
  <c r="AG73"/>
  <c r="AG98" s="1"/>
  <c r="AF73"/>
  <c r="AF98" s="1"/>
  <c r="AE98"/>
  <c r="AC73"/>
  <c r="AC98" s="1"/>
  <c r="AO20"/>
  <c r="GL17" s="1"/>
  <c r="GM17" s="1"/>
  <c r="AN75"/>
  <c r="AN100" s="1"/>
  <c r="AM75"/>
  <c r="AM100" s="1"/>
  <c r="AL75"/>
  <c r="AL100" s="1"/>
  <c r="AK75"/>
  <c r="AK100" s="1"/>
  <c r="AJ75"/>
  <c r="AJ100" s="1"/>
  <c r="AI75"/>
  <c r="AI100" s="1"/>
  <c r="AH75"/>
  <c r="AH100" s="1"/>
  <c r="AG75"/>
  <c r="AG100" s="1"/>
  <c r="AF75"/>
  <c r="AF100" s="1"/>
  <c r="AE100"/>
  <c r="AC75"/>
  <c r="AC100" s="1"/>
  <c r="AO22"/>
  <c r="GL19" s="1"/>
  <c r="GM19" s="1"/>
  <c r="AN77"/>
  <c r="AN102" s="1"/>
  <c r="AM77"/>
  <c r="AM102" s="1"/>
  <c r="AL77"/>
  <c r="AL102" s="1"/>
  <c r="AK77"/>
  <c r="AK102" s="1"/>
  <c r="AJ77"/>
  <c r="AJ102" s="1"/>
  <c r="AI77"/>
  <c r="AI102" s="1"/>
  <c r="AH77"/>
  <c r="AH102" s="1"/>
  <c r="AG77"/>
  <c r="AG102" s="1"/>
  <c r="AF77"/>
  <c r="AF102" s="1"/>
  <c r="AC77"/>
  <c r="AC102" s="1"/>
  <c r="AO24"/>
  <c r="GL21" s="1"/>
  <c r="GM21" s="1"/>
  <c r="AN79"/>
  <c r="AN104" s="1"/>
  <c r="AM79"/>
  <c r="AM104" s="1"/>
  <c r="AL79"/>
  <c r="AL104" s="1"/>
  <c r="AK79"/>
  <c r="AK104" s="1"/>
  <c r="AJ79"/>
  <c r="AJ104" s="1"/>
  <c r="AI79"/>
  <c r="AI104" s="1"/>
  <c r="AH79"/>
  <c r="AH104" s="1"/>
  <c r="AG79"/>
  <c r="AG104" s="1"/>
  <c r="AF79"/>
  <c r="AF104" s="1"/>
  <c r="AC79"/>
  <c r="AC104" s="1"/>
  <c r="AO26"/>
  <c r="GL23" s="1"/>
  <c r="GM23" s="1"/>
  <c r="AN81"/>
  <c r="AN106" s="1"/>
  <c r="AM81"/>
  <c r="AM106" s="1"/>
  <c r="AL81"/>
  <c r="AL106" s="1"/>
  <c r="AK81"/>
  <c r="AK106" s="1"/>
  <c r="AJ81"/>
  <c r="AJ106" s="1"/>
  <c r="AI81"/>
  <c r="AI106" s="1"/>
  <c r="AH81"/>
  <c r="AH106" s="1"/>
  <c r="AG81"/>
  <c r="AG106" s="1"/>
  <c r="AF81"/>
  <c r="AF106" s="1"/>
  <c r="AE106"/>
  <c r="AD106"/>
  <c r="AC81"/>
  <c r="AC106" s="1"/>
  <c r="AO28"/>
  <c r="GL25" s="1"/>
  <c r="GM25" s="1"/>
  <c r="V29"/>
  <c r="C29"/>
  <c r="E29"/>
  <c r="G29"/>
  <c r="I29"/>
  <c r="K29"/>
  <c r="M29"/>
  <c r="O29"/>
  <c r="Q29"/>
  <c r="S29"/>
  <c r="U29"/>
  <c r="W29"/>
  <c r="Y29"/>
  <c r="AA29"/>
  <c r="AF60"/>
  <c r="AF85" s="1"/>
  <c r="AG60"/>
  <c r="AG85" s="1"/>
  <c r="AN60"/>
  <c r="AN85" s="1"/>
  <c r="B29"/>
  <c r="AC29" s="1"/>
  <c r="FB26" s="1"/>
  <c r="F7" i="4"/>
  <c r="F8"/>
  <c r="F9"/>
  <c r="F10"/>
  <c r="F11"/>
  <c r="F12"/>
  <c r="F13"/>
  <c r="F14"/>
  <c r="F15"/>
  <c r="F16"/>
  <c r="F17"/>
  <c r="F18"/>
  <c r="F19"/>
  <c r="F20"/>
  <c r="F21"/>
  <c r="F22"/>
  <c r="F23"/>
  <c r="F24"/>
  <c r="F25"/>
  <c r="F26"/>
  <c r="F27"/>
  <c r="F28"/>
  <c r="F6"/>
  <c r="E7"/>
  <c r="E8"/>
  <c r="E9"/>
  <c r="E10"/>
  <c r="E11"/>
  <c r="E12"/>
  <c r="E13"/>
  <c r="E14"/>
  <c r="E15"/>
  <c r="E16"/>
  <c r="E17"/>
  <c r="E18"/>
  <c r="E19"/>
  <c r="E20"/>
  <c r="E21"/>
  <c r="E22"/>
  <c r="E23"/>
  <c r="E24"/>
  <c r="E25"/>
  <c r="E26"/>
  <c r="E27"/>
  <c r="E28"/>
  <c r="E6"/>
  <c r="B5" i="31"/>
  <c r="B3"/>
  <c r="B2"/>
  <c r="H41" i="29"/>
  <c r="O41" s="1"/>
  <c r="H42"/>
  <c r="O42" s="1"/>
  <c r="H43"/>
  <c r="O43" s="1"/>
  <c r="H44"/>
  <c r="O44" s="1"/>
  <c r="H45"/>
  <c r="O45" s="1"/>
  <c r="H46"/>
  <c r="O46" s="1"/>
  <c r="H47"/>
  <c r="O47" s="1"/>
  <c r="H48"/>
  <c r="H49"/>
  <c r="O49" s="1"/>
  <c r="H50"/>
  <c r="O50" s="1"/>
  <c r="H51"/>
  <c r="O51" s="1"/>
  <c r="H52"/>
  <c r="O52" s="1"/>
  <c r="H53"/>
  <c r="O53" s="1"/>
  <c r="H54"/>
  <c r="H55"/>
  <c r="O55" s="1"/>
  <c r="H56"/>
  <c r="O56" s="1"/>
  <c r="H57"/>
  <c r="O57" s="1"/>
  <c r="H58"/>
  <c r="H59"/>
  <c r="O59" s="1"/>
  <c r="H60"/>
  <c r="O60" s="1"/>
  <c r="H61"/>
  <c r="O61" s="1"/>
  <c r="H62"/>
  <c r="H63"/>
  <c r="O63" s="1"/>
  <c r="H64"/>
  <c r="O64" s="1"/>
  <c r="H65"/>
  <c r="O65" s="1"/>
  <c r="H66"/>
  <c r="H67"/>
  <c r="O67" s="1"/>
  <c r="H68"/>
  <c r="O68" s="1"/>
  <c r="H69"/>
  <c r="O69" s="1"/>
  <c r="H70"/>
  <c r="H71"/>
  <c r="O71" s="1"/>
  <c r="H72"/>
  <c r="O72" s="1"/>
  <c r="H73"/>
  <c r="O73" s="1"/>
  <c r="H74"/>
  <c r="H75"/>
  <c r="O75" s="1"/>
  <c r="H76"/>
  <c r="O76" s="1"/>
  <c r="H77"/>
  <c r="O77" s="1"/>
  <c r="H78"/>
  <c r="H79"/>
  <c r="O79" s="1"/>
  <c r="H80"/>
  <c r="O80" s="1"/>
  <c r="H81"/>
  <c r="O81" s="1"/>
  <c r="H82"/>
  <c r="H83"/>
  <c r="O83" s="1"/>
  <c r="H84"/>
  <c r="O84" s="1"/>
  <c r="H85"/>
  <c r="O85" s="1"/>
  <c r="H86"/>
  <c r="H87"/>
  <c r="O87" s="1"/>
  <c r="H88"/>
  <c r="O88" s="1"/>
  <c r="H89"/>
  <c r="O89" s="1"/>
  <c r="H90"/>
  <c r="H91"/>
  <c r="O91" s="1"/>
  <c r="H92"/>
  <c r="O92" s="1"/>
  <c r="H93"/>
  <c r="O93" s="1"/>
  <c r="H94"/>
  <c r="H95"/>
  <c r="O95" s="1"/>
  <c r="H96"/>
  <c r="O96" s="1"/>
  <c r="H97"/>
  <c r="O97" s="1"/>
  <c r="H98"/>
  <c r="H99"/>
  <c r="O99" s="1"/>
  <c r="H100"/>
  <c r="O100" s="1"/>
  <c r="H101"/>
  <c r="O101" s="1"/>
  <c r="H102"/>
  <c r="H103"/>
  <c r="O103" s="1"/>
  <c r="H104"/>
  <c r="O104" s="1"/>
  <c r="H105"/>
  <c r="O105" s="1"/>
  <c r="H106"/>
  <c r="H107"/>
  <c r="O107" s="1"/>
  <c r="H108"/>
  <c r="O108" s="1"/>
  <c r="H109"/>
  <c r="O109" s="1"/>
  <c r="H110"/>
  <c r="H111"/>
  <c r="O111" s="1"/>
  <c r="H112"/>
  <c r="O112" s="1"/>
  <c r="H113"/>
  <c r="O113" s="1"/>
  <c r="H114"/>
  <c r="H115"/>
  <c r="O115" s="1"/>
  <c r="H116"/>
  <c r="O116" s="1"/>
  <c r="H117"/>
  <c r="O117" s="1"/>
  <c r="H118"/>
  <c r="O48"/>
  <c r="O54"/>
  <c r="O58"/>
  <c r="O62"/>
  <c r="O66"/>
  <c r="O70"/>
  <c r="O74"/>
  <c r="O78"/>
  <c r="O82"/>
  <c r="O86"/>
  <c r="O90"/>
  <c r="O94"/>
  <c r="O98"/>
  <c r="O102"/>
  <c r="O106"/>
  <c r="O110"/>
  <c r="O114"/>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H37"/>
  <c r="O37" s="1"/>
  <c r="H38"/>
  <c r="O38" s="1"/>
  <c r="H39"/>
  <c r="O39" s="1"/>
  <c r="H40"/>
  <c r="O40" s="1"/>
  <c r="H35"/>
  <c r="O35" s="1"/>
  <c r="H36"/>
  <c r="O36" s="1"/>
  <c r="H25"/>
  <c r="O25" s="1"/>
  <c r="H26"/>
  <c r="O26" s="1"/>
  <c r="H27"/>
  <c r="O27" s="1"/>
  <c r="H28"/>
  <c r="O28" s="1"/>
  <c r="H29"/>
  <c r="O29" s="1"/>
  <c r="H30"/>
  <c r="O30" s="1"/>
  <c r="H31"/>
  <c r="O31" s="1"/>
  <c r="H32"/>
  <c r="O32" s="1"/>
  <c r="H33"/>
  <c r="O33" s="1"/>
  <c r="H34"/>
  <c r="O34" s="1"/>
  <c r="H21"/>
  <c r="O21" s="1"/>
  <c r="H22"/>
  <c r="O22" s="1"/>
  <c r="H23"/>
  <c r="O23" s="1"/>
  <c r="H24"/>
  <c r="O24" s="1"/>
  <c r="H16"/>
  <c r="O16" s="1"/>
  <c r="H17"/>
  <c r="O17" s="1"/>
  <c r="H18"/>
  <c r="O18" s="1"/>
  <c r="H19"/>
  <c r="O19" s="1"/>
  <c r="H20"/>
  <c r="O20" s="1"/>
  <c r="C7" i="4"/>
  <c r="C8"/>
  <c r="C9"/>
  <c r="C10"/>
  <c r="C11"/>
  <c r="C12"/>
  <c r="C13"/>
  <c r="C14"/>
  <c r="C15"/>
  <c r="C16"/>
  <c r="C17"/>
  <c r="C18"/>
  <c r="C19"/>
  <c r="C20"/>
  <c r="C21"/>
  <c r="C22"/>
  <c r="C23"/>
  <c r="C24"/>
  <c r="C25"/>
  <c r="C26"/>
  <c r="C27"/>
  <c r="C28"/>
  <c r="C6"/>
  <c r="C2" i="20"/>
  <c r="C1"/>
  <c r="C3"/>
  <c r="C5"/>
  <c r="C7"/>
  <c r="C8"/>
  <c r="C6"/>
  <c r="C9"/>
  <c r="C4"/>
  <c r="A4"/>
  <c r="A2"/>
  <c r="A1"/>
  <c r="A3"/>
  <c r="A5"/>
  <c r="A7"/>
  <c r="A8"/>
  <c r="A6"/>
  <c r="A9"/>
  <c r="B8" i="7"/>
  <c r="C8"/>
  <c r="D8"/>
  <c r="E8"/>
  <c r="F8"/>
  <c r="G8"/>
  <c r="H8"/>
  <c r="I8"/>
  <c r="J8"/>
  <c r="K8"/>
  <c r="L8"/>
  <c r="M8"/>
  <c r="N8"/>
  <c r="O8"/>
  <c r="P8"/>
  <c r="Q8"/>
  <c r="R8"/>
  <c r="S8"/>
  <c r="T8"/>
  <c r="U8"/>
  <c r="V8"/>
  <c r="W8"/>
  <c r="X8"/>
  <c r="Y8"/>
  <c r="Z8"/>
  <c r="AA8"/>
  <c r="B9"/>
  <c r="C9"/>
  <c r="D9"/>
  <c r="E9"/>
  <c r="F9"/>
  <c r="G9"/>
  <c r="H9"/>
  <c r="I9"/>
  <c r="J9"/>
  <c r="K9"/>
  <c r="L9"/>
  <c r="M9"/>
  <c r="N9"/>
  <c r="O9"/>
  <c r="P9"/>
  <c r="Q9"/>
  <c r="R9"/>
  <c r="S9"/>
  <c r="T9"/>
  <c r="U9"/>
  <c r="V9"/>
  <c r="W9"/>
  <c r="X9"/>
  <c r="Y9"/>
  <c r="Z9"/>
  <c r="AA9"/>
  <c r="B10"/>
  <c r="C10"/>
  <c r="D10"/>
  <c r="E10"/>
  <c r="F10"/>
  <c r="G10"/>
  <c r="H10"/>
  <c r="I10"/>
  <c r="J10"/>
  <c r="K10"/>
  <c r="L10"/>
  <c r="M10"/>
  <c r="N10"/>
  <c r="O10"/>
  <c r="P10"/>
  <c r="Q10"/>
  <c r="R10"/>
  <c r="S10"/>
  <c r="T10"/>
  <c r="U10"/>
  <c r="V10"/>
  <c r="W10"/>
  <c r="X10"/>
  <c r="Y10"/>
  <c r="Z10"/>
  <c r="AA10"/>
  <c r="B11"/>
  <c r="C11"/>
  <c r="D11"/>
  <c r="E11"/>
  <c r="F11"/>
  <c r="G11"/>
  <c r="H11"/>
  <c r="I11"/>
  <c r="J11"/>
  <c r="K11"/>
  <c r="L11"/>
  <c r="M11"/>
  <c r="N11"/>
  <c r="O11"/>
  <c r="P11"/>
  <c r="Q11"/>
  <c r="R11"/>
  <c r="S11"/>
  <c r="T11"/>
  <c r="U11"/>
  <c r="V11"/>
  <c r="W11"/>
  <c r="X11"/>
  <c r="Y11"/>
  <c r="Z11"/>
  <c r="AA11"/>
  <c r="B12"/>
  <c r="C12"/>
  <c r="D12"/>
  <c r="E12"/>
  <c r="F12"/>
  <c r="G12"/>
  <c r="H12"/>
  <c r="I12"/>
  <c r="J12"/>
  <c r="K12"/>
  <c r="L12"/>
  <c r="M12"/>
  <c r="N12"/>
  <c r="O12"/>
  <c r="P12"/>
  <c r="Q12"/>
  <c r="R12"/>
  <c r="S12"/>
  <c r="T12"/>
  <c r="U12"/>
  <c r="V12"/>
  <c r="W12"/>
  <c r="X12"/>
  <c r="Y12"/>
  <c r="Z12"/>
  <c r="AA12"/>
  <c r="B13"/>
  <c r="C13"/>
  <c r="D13"/>
  <c r="E13"/>
  <c r="F13"/>
  <c r="G13"/>
  <c r="H13"/>
  <c r="I13"/>
  <c r="J13"/>
  <c r="K13"/>
  <c r="L13"/>
  <c r="M13"/>
  <c r="N13"/>
  <c r="O13"/>
  <c r="P13"/>
  <c r="Q13"/>
  <c r="R13"/>
  <c r="S13"/>
  <c r="T13"/>
  <c r="U13"/>
  <c r="V13"/>
  <c r="W13"/>
  <c r="X13"/>
  <c r="Y13"/>
  <c r="Z13"/>
  <c r="AA13"/>
  <c r="B14"/>
  <c r="C14"/>
  <c r="D14"/>
  <c r="E14"/>
  <c r="F14"/>
  <c r="G14"/>
  <c r="H14"/>
  <c r="I14"/>
  <c r="J14"/>
  <c r="K14"/>
  <c r="L14"/>
  <c r="M14"/>
  <c r="N14"/>
  <c r="O14"/>
  <c r="P14"/>
  <c r="Q14"/>
  <c r="R14"/>
  <c r="S14"/>
  <c r="T14"/>
  <c r="U14"/>
  <c r="V14"/>
  <c r="W14"/>
  <c r="X14"/>
  <c r="Y14"/>
  <c r="Z14"/>
  <c r="AA14"/>
  <c r="B15"/>
  <c r="C15"/>
  <c r="D15"/>
  <c r="E15"/>
  <c r="F15"/>
  <c r="G15"/>
  <c r="H15"/>
  <c r="I15"/>
  <c r="J15"/>
  <c r="K15"/>
  <c r="L15"/>
  <c r="M15"/>
  <c r="N15"/>
  <c r="O15"/>
  <c r="P15"/>
  <c r="Q15"/>
  <c r="R15"/>
  <c r="S15"/>
  <c r="T15"/>
  <c r="U15"/>
  <c r="V15"/>
  <c r="W15"/>
  <c r="X15"/>
  <c r="Y15"/>
  <c r="Z15"/>
  <c r="AA15"/>
  <c r="B16"/>
  <c r="C16"/>
  <c r="D16"/>
  <c r="E16"/>
  <c r="F16"/>
  <c r="G16"/>
  <c r="H16"/>
  <c r="I16"/>
  <c r="J16"/>
  <c r="K16"/>
  <c r="L16"/>
  <c r="M16"/>
  <c r="N16"/>
  <c r="O16"/>
  <c r="P16"/>
  <c r="Q16"/>
  <c r="R16"/>
  <c r="S16"/>
  <c r="T16"/>
  <c r="U16"/>
  <c r="V16"/>
  <c r="W16"/>
  <c r="X16"/>
  <c r="Y16"/>
  <c r="Z16"/>
  <c r="AA16"/>
  <c r="B17"/>
  <c r="C17"/>
  <c r="D17"/>
  <c r="E17"/>
  <c r="F17"/>
  <c r="G17"/>
  <c r="H17"/>
  <c r="I17"/>
  <c r="J17"/>
  <c r="K17"/>
  <c r="L17"/>
  <c r="M17"/>
  <c r="N17"/>
  <c r="O17"/>
  <c r="P17"/>
  <c r="Q17"/>
  <c r="R17"/>
  <c r="S17"/>
  <c r="T17"/>
  <c r="U17"/>
  <c r="V17"/>
  <c r="W17"/>
  <c r="X17"/>
  <c r="Y17"/>
  <c r="Z17"/>
  <c r="AA17"/>
  <c r="B18"/>
  <c r="C18"/>
  <c r="D18"/>
  <c r="E18"/>
  <c r="F18"/>
  <c r="G18"/>
  <c r="H18"/>
  <c r="I18"/>
  <c r="J18"/>
  <c r="K18"/>
  <c r="L18"/>
  <c r="M18"/>
  <c r="N18"/>
  <c r="O18"/>
  <c r="P18"/>
  <c r="Q18"/>
  <c r="R18"/>
  <c r="S18"/>
  <c r="T18"/>
  <c r="U18"/>
  <c r="V18"/>
  <c r="W18"/>
  <c r="X18"/>
  <c r="Y18"/>
  <c r="Z18"/>
  <c r="AA18"/>
  <c r="B19"/>
  <c r="C19"/>
  <c r="D19"/>
  <c r="E19"/>
  <c r="F19"/>
  <c r="G19"/>
  <c r="H19"/>
  <c r="I19"/>
  <c r="J19"/>
  <c r="K19"/>
  <c r="L19"/>
  <c r="M19"/>
  <c r="N19"/>
  <c r="O19"/>
  <c r="P19"/>
  <c r="Q19"/>
  <c r="R19"/>
  <c r="S19"/>
  <c r="T19"/>
  <c r="U19"/>
  <c r="V19"/>
  <c r="W19"/>
  <c r="X19"/>
  <c r="Y19"/>
  <c r="Z19"/>
  <c r="AA19"/>
  <c r="B20"/>
  <c r="C20"/>
  <c r="D20"/>
  <c r="E20"/>
  <c r="F20"/>
  <c r="G20"/>
  <c r="H20"/>
  <c r="I20"/>
  <c r="J20"/>
  <c r="K20"/>
  <c r="L20"/>
  <c r="M20"/>
  <c r="N20"/>
  <c r="O20"/>
  <c r="P20"/>
  <c r="Q20"/>
  <c r="R20"/>
  <c r="S20"/>
  <c r="T20"/>
  <c r="U20"/>
  <c r="V20"/>
  <c r="W20"/>
  <c r="X20"/>
  <c r="Y20"/>
  <c r="Z20"/>
  <c r="AA20"/>
  <c r="B21"/>
  <c r="C21"/>
  <c r="D21"/>
  <c r="E21"/>
  <c r="F21"/>
  <c r="G21"/>
  <c r="H21"/>
  <c r="I21"/>
  <c r="J21"/>
  <c r="K21"/>
  <c r="L21"/>
  <c r="M21"/>
  <c r="N21"/>
  <c r="O21"/>
  <c r="P21"/>
  <c r="Q21"/>
  <c r="R21"/>
  <c r="S21"/>
  <c r="T21"/>
  <c r="U21"/>
  <c r="V21"/>
  <c r="W21"/>
  <c r="X21"/>
  <c r="Y21"/>
  <c r="Z21"/>
  <c r="AA21"/>
  <c r="B22"/>
  <c r="C22"/>
  <c r="D22"/>
  <c r="E22"/>
  <c r="F22"/>
  <c r="G22"/>
  <c r="H22"/>
  <c r="I22"/>
  <c r="J22"/>
  <c r="K22"/>
  <c r="L22"/>
  <c r="M22"/>
  <c r="N22"/>
  <c r="O22"/>
  <c r="P22"/>
  <c r="Q22"/>
  <c r="R22"/>
  <c r="S22"/>
  <c r="T22"/>
  <c r="U22"/>
  <c r="V22"/>
  <c r="W22"/>
  <c r="X22"/>
  <c r="Y22"/>
  <c r="Z22"/>
  <c r="AA22"/>
  <c r="B23"/>
  <c r="C23"/>
  <c r="D23"/>
  <c r="E23"/>
  <c r="F23"/>
  <c r="G23"/>
  <c r="H23"/>
  <c r="I23"/>
  <c r="J23"/>
  <c r="K23"/>
  <c r="L23"/>
  <c r="M23"/>
  <c r="N23"/>
  <c r="O23"/>
  <c r="P23"/>
  <c r="Q23"/>
  <c r="R23"/>
  <c r="S23"/>
  <c r="T23"/>
  <c r="U23"/>
  <c r="V23"/>
  <c r="W23"/>
  <c r="X23"/>
  <c r="Y23"/>
  <c r="Z23"/>
  <c r="AA23"/>
  <c r="B24"/>
  <c r="C24"/>
  <c r="D24"/>
  <c r="E24"/>
  <c r="F24"/>
  <c r="G24"/>
  <c r="H24"/>
  <c r="I24"/>
  <c r="J24"/>
  <c r="K24"/>
  <c r="L24"/>
  <c r="M24"/>
  <c r="N24"/>
  <c r="O24"/>
  <c r="P24"/>
  <c r="Q24"/>
  <c r="R24"/>
  <c r="S24"/>
  <c r="T24"/>
  <c r="U24"/>
  <c r="V24"/>
  <c r="W24"/>
  <c r="X24"/>
  <c r="Y24"/>
  <c r="Z24"/>
  <c r="AA24"/>
  <c r="B25"/>
  <c r="C25"/>
  <c r="D25"/>
  <c r="E25"/>
  <c r="F25"/>
  <c r="G25"/>
  <c r="H25"/>
  <c r="I25"/>
  <c r="J25"/>
  <c r="K25"/>
  <c r="L25"/>
  <c r="M25"/>
  <c r="N25"/>
  <c r="O25"/>
  <c r="P25"/>
  <c r="Q25"/>
  <c r="R25"/>
  <c r="S25"/>
  <c r="T25"/>
  <c r="U25"/>
  <c r="V25"/>
  <c r="W25"/>
  <c r="X25"/>
  <c r="Y25"/>
  <c r="Z25"/>
  <c r="AA25"/>
  <c r="B26"/>
  <c r="C26"/>
  <c r="D26"/>
  <c r="E26"/>
  <c r="F26"/>
  <c r="G26"/>
  <c r="H26"/>
  <c r="I26"/>
  <c r="J26"/>
  <c r="K26"/>
  <c r="L26"/>
  <c r="M26"/>
  <c r="N26"/>
  <c r="O26"/>
  <c r="P26"/>
  <c r="Q26"/>
  <c r="R26"/>
  <c r="S26"/>
  <c r="T26"/>
  <c r="U26"/>
  <c r="V26"/>
  <c r="W26"/>
  <c r="X26"/>
  <c r="Y26"/>
  <c r="Z26"/>
  <c r="AA26"/>
  <c r="B27"/>
  <c r="C27"/>
  <c r="D27"/>
  <c r="E27"/>
  <c r="F27"/>
  <c r="G27"/>
  <c r="H27"/>
  <c r="I27"/>
  <c r="J27"/>
  <c r="K27"/>
  <c r="L27"/>
  <c r="M27"/>
  <c r="N27"/>
  <c r="O27"/>
  <c r="P27"/>
  <c r="Q27"/>
  <c r="R27"/>
  <c r="S27"/>
  <c r="T27"/>
  <c r="U27"/>
  <c r="V27"/>
  <c r="W27"/>
  <c r="X27"/>
  <c r="Y27"/>
  <c r="Z27"/>
  <c r="AA27"/>
  <c r="B28"/>
  <c r="C28"/>
  <c r="D28"/>
  <c r="E28"/>
  <c r="F28"/>
  <c r="G28"/>
  <c r="H28"/>
  <c r="I28"/>
  <c r="J28"/>
  <c r="K28"/>
  <c r="L28"/>
  <c r="M28"/>
  <c r="N28"/>
  <c r="O28"/>
  <c r="P28"/>
  <c r="Q28"/>
  <c r="R28"/>
  <c r="S28"/>
  <c r="T28"/>
  <c r="U28"/>
  <c r="V28"/>
  <c r="W28"/>
  <c r="X28"/>
  <c r="Y28"/>
  <c r="Z28"/>
  <c r="AA28"/>
  <c r="B7"/>
  <c r="C7"/>
  <c r="D7"/>
  <c r="E7"/>
  <c r="F7"/>
  <c r="G7"/>
  <c r="H7"/>
  <c r="I7"/>
  <c r="J7"/>
  <c r="K7"/>
  <c r="L7"/>
  <c r="M7"/>
  <c r="N7"/>
  <c r="O7"/>
  <c r="P7"/>
  <c r="Q7"/>
  <c r="R7"/>
  <c r="S7"/>
  <c r="T7"/>
  <c r="U7"/>
  <c r="V7"/>
  <c r="W7"/>
  <c r="X7"/>
  <c r="Y7"/>
  <c r="Z7"/>
  <c r="AA7"/>
  <c r="A8"/>
  <c r="A9"/>
  <c r="A10"/>
  <c r="A11"/>
  <c r="A12"/>
  <c r="A13"/>
  <c r="A14"/>
  <c r="A15"/>
  <c r="A16"/>
  <c r="A17"/>
  <c r="A18"/>
  <c r="A19"/>
  <c r="A20"/>
  <c r="A21"/>
  <c r="A22"/>
  <c r="A23"/>
  <c r="A24"/>
  <c r="A25"/>
  <c r="A26"/>
  <c r="A27"/>
  <c r="A28"/>
  <c r="A7"/>
  <c r="B5" i="19"/>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A5"/>
  <c r="A6"/>
  <c r="A7"/>
  <c r="A8"/>
  <c r="A9"/>
  <c r="A10"/>
  <c r="A11"/>
  <c r="A12"/>
  <c r="A13"/>
  <c r="A14"/>
  <c r="A15"/>
  <c r="A16"/>
  <c r="A17"/>
  <c r="A18"/>
  <c r="A19"/>
  <c r="A20"/>
  <c r="A21"/>
  <c r="A22"/>
  <c r="A23"/>
  <c r="A24"/>
  <c r="A25"/>
  <c r="A4"/>
  <c r="FW26" i="48" l="1"/>
  <c r="FZ26"/>
  <c r="AI110" i="49"/>
  <c r="AN110"/>
  <c r="AD110"/>
  <c r="FK26" i="48"/>
  <c r="FT26"/>
  <c r="Y88"/>
  <c r="AA88" s="1"/>
  <c r="Y101"/>
  <c r="AA101" s="1"/>
  <c r="Y100"/>
  <c r="AA100" s="1"/>
  <c r="Y98"/>
  <c r="AA98" s="1"/>
  <c r="Y96"/>
  <c r="AA96" s="1"/>
  <c r="Y99"/>
  <c r="AA99" s="1"/>
  <c r="Y93"/>
  <c r="AA93" s="1"/>
  <c r="Y89"/>
  <c r="AA89" s="1"/>
  <c r="Y95"/>
  <c r="AA95" s="1"/>
  <c r="Y87"/>
  <c r="AA87" s="1"/>
  <c r="Y106"/>
  <c r="AA106" s="1"/>
  <c r="Y102"/>
  <c r="AA102" s="1"/>
  <c r="Y94"/>
  <c r="AA94" s="1"/>
  <c r="Y103"/>
  <c r="AA103" s="1"/>
  <c r="Y97"/>
  <c r="AA97" s="1"/>
  <c r="Y91"/>
  <c r="AA91" s="1"/>
  <c r="Y104"/>
  <c r="AA104" s="1"/>
  <c r="Y92"/>
  <c r="AA92" s="1"/>
  <c r="Y90"/>
  <c r="AA90" s="1"/>
  <c r="Y86"/>
  <c r="AA86" s="1"/>
  <c r="Y105"/>
  <c r="AA105" s="1"/>
  <c r="Y85"/>
  <c r="AA85" s="1"/>
  <c r="Z29" i="7"/>
  <c r="V29"/>
  <c r="R29"/>
  <c r="N29"/>
  <c r="AC110" i="49"/>
  <c r="AL110"/>
  <c r="J29" i="7"/>
  <c r="F29"/>
  <c r="B29"/>
  <c r="AK110" i="49"/>
  <c r="AJ110"/>
  <c r="AA29" i="7"/>
  <c r="W29"/>
  <c r="S29"/>
  <c r="O29"/>
  <c r="G29"/>
  <c r="C29"/>
  <c r="AG110" i="49"/>
  <c r="AH110"/>
  <c r="B26" i="19"/>
  <c r="AE82" i="48"/>
  <c r="AE107" s="1"/>
  <c r="AD82"/>
  <c r="AD107" s="1"/>
  <c r="Y29" i="7"/>
  <c r="U29"/>
  <c r="Q29"/>
  <c r="M29"/>
  <c r="I29"/>
  <c r="E29"/>
  <c r="X29"/>
  <c r="T29"/>
  <c r="P29"/>
  <c r="L29"/>
  <c r="H29"/>
  <c r="D29"/>
  <c r="AN114" i="49"/>
  <c r="AM114"/>
  <c r="AL114"/>
  <c r="AK114"/>
  <c r="AI114"/>
  <c r="AG114"/>
  <c r="AE114"/>
  <c r="AJ114"/>
  <c r="AH114"/>
  <c r="AF114"/>
  <c r="AD114"/>
  <c r="AC114"/>
  <c r="AN118"/>
  <c r="AM118"/>
  <c r="AL118"/>
  <c r="AK118"/>
  <c r="AI118"/>
  <c r="AG118"/>
  <c r="AE118"/>
  <c r="AJ118"/>
  <c r="AH118"/>
  <c r="AF118"/>
  <c r="AD118"/>
  <c r="AC118"/>
  <c r="AN122"/>
  <c r="AM122"/>
  <c r="AL122"/>
  <c r="AK122"/>
  <c r="AI122"/>
  <c r="AG122"/>
  <c r="AE122"/>
  <c r="AJ122"/>
  <c r="AH122"/>
  <c r="AF122"/>
  <c r="AD122"/>
  <c r="AC122"/>
  <c r="AN126"/>
  <c r="AM126"/>
  <c r="AL126"/>
  <c r="AK126"/>
  <c r="AI126"/>
  <c r="AG126"/>
  <c r="AE126"/>
  <c r="AJ126"/>
  <c r="AH126"/>
  <c r="AF126"/>
  <c r="AD126"/>
  <c r="AC126"/>
  <c r="AN130"/>
  <c r="AM130"/>
  <c r="AL130"/>
  <c r="AK130"/>
  <c r="AI130"/>
  <c r="AG130"/>
  <c r="AE130"/>
  <c r="AJ130"/>
  <c r="AH130"/>
  <c r="AF130"/>
  <c r="AD130"/>
  <c r="AC130"/>
  <c r="AJ113"/>
  <c r="AH113"/>
  <c r="AF113"/>
  <c r="AD113"/>
  <c r="AC113"/>
  <c r="AN113"/>
  <c r="AM113"/>
  <c r="AL113"/>
  <c r="AK113"/>
  <c r="AI113"/>
  <c r="AG113"/>
  <c r="AE113"/>
  <c r="AJ117"/>
  <c r="AH117"/>
  <c r="AF117"/>
  <c r="AD117"/>
  <c r="AC117"/>
  <c r="AN117"/>
  <c r="AM117"/>
  <c r="AL117"/>
  <c r="AK117"/>
  <c r="AI117"/>
  <c r="AG117"/>
  <c r="AE117"/>
  <c r="AJ121"/>
  <c r="AH121"/>
  <c r="AF121"/>
  <c r="AD121"/>
  <c r="AC121"/>
  <c r="AN121"/>
  <c r="AM121"/>
  <c r="AL121"/>
  <c r="AK121"/>
  <c r="AI121"/>
  <c r="AG121"/>
  <c r="AE121"/>
  <c r="AJ125"/>
  <c r="AH125"/>
  <c r="AF125"/>
  <c r="AD125"/>
  <c r="AC125"/>
  <c r="AN125"/>
  <c r="AM125"/>
  <c r="AL125"/>
  <c r="AK125"/>
  <c r="AI125"/>
  <c r="AG125"/>
  <c r="AE125"/>
  <c r="AJ129"/>
  <c r="AH129"/>
  <c r="AF129"/>
  <c r="AD129"/>
  <c r="AC129"/>
  <c r="AN129"/>
  <c r="AM129"/>
  <c r="AL129"/>
  <c r="AK129"/>
  <c r="AI129"/>
  <c r="AG129"/>
  <c r="AE129"/>
  <c r="AN132"/>
  <c r="AM132"/>
  <c r="AL132"/>
  <c r="AK132"/>
  <c r="AI132"/>
  <c r="AG132"/>
  <c r="AE132"/>
  <c r="AJ132"/>
  <c r="AH132"/>
  <c r="AF132"/>
  <c r="AD132"/>
  <c r="AC132"/>
  <c r="AN112"/>
  <c r="AM112"/>
  <c r="AL112"/>
  <c r="AK112"/>
  <c r="AI112"/>
  <c r="AG112"/>
  <c r="AE112"/>
  <c r="AJ112"/>
  <c r="AH112"/>
  <c r="AF112"/>
  <c r="AD112"/>
  <c r="AC112"/>
  <c r="AN116"/>
  <c r="AM116"/>
  <c r="AL116"/>
  <c r="AK116"/>
  <c r="AI116"/>
  <c r="AG116"/>
  <c r="AE116"/>
  <c r="AJ116"/>
  <c r="AH116"/>
  <c r="AF116"/>
  <c r="AD116"/>
  <c r="AC116"/>
  <c r="AN120"/>
  <c r="AM120"/>
  <c r="AL120"/>
  <c r="AK120"/>
  <c r="AI120"/>
  <c r="AG120"/>
  <c r="AE120"/>
  <c r="AJ120"/>
  <c r="AH120"/>
  <c r="AF120"/>
  <c r="AD120"/>
  <c r="AC120"/>
  <c r="AN124"/>
  <c r="AM124"/>
  <c r="AL124"/>
  <c r="AK124"/>
  <c r="AI124"/>
  <c r="AG124"/>
  <c r="AE124"/>
  <c r="AJ124"/>
  <c r="AH124"/>
  <c r="AF124"/>
  <c r="AD124"/>
  <c r="AC124"/>
  <c r="AN128"/>
  <c r="AM128"/>
  <c r="AL128"/>
  <c r="AK128"/>
  <c r="AI128"/>
  <c r="AG128"/>
  <c r="AE128"/>
  <c r="AJ128"/>
  <c r="AH128"/>
  <c r="AF128"/>
  <c r="AD128"/>
  <c r="AC128"/>
  <c r="AJ111"/>
  <c r="AH111"/>
  <c r="AF111"/>
  <c r="AD111"/>
  <c r="AC111"/>
  <c r="AN111"/>
  <c r="AM111"/>
  <c r="AL111"/>
  <c r="AK111"/>
  <c r="AI111"/>
  <c r="AG111"/>
  <c r="AE111"/>
  <c r="AJ115"/>
  <c r="AH115"/>
  <c r="AF115"/>
  <c r="AD115"/>
  <c r="AC115"/>
  <c r="AN115"/>
  <c r="AM115"/>
  <c r="AL115"/>
  <c r="AK115"/>
  <c r="AI115"/>
  <c r="AG115"/>
  <c r="AE115"/>
  <c r="AJ119"/>
  <c r="AH119"/>
  <c r="AF119"/>
  <c r="AD119"/>
  <c r="AC119"/>
  <c r="AN119"/>
  <c r="AM119"/>
  <c r="AL119"/>
  <c r="AK119"/>
  <c r="AI119"/>
  <c r="AG119"/>
  <c r="AE119"/>
  <c r="AJ123"/>
  <c r="AH123"/>
  <c r="AF123"/>
  <c r="AD123"/>
  <c r="AC123"/>
  <c r="AN123"/>
  <c r="AM123"/>
  <c r="AL123"/>
  <c r="AK123"/>
  <c r="AI123"/>
  <c r="AG123"/>
  <c r="AE123"/>
  <c r="AJ127"/>
  <c r="AH127"/>
  <c r="AF127"/>
  <c r="AD127"/>
  <c r="AC127"/>
  <c r="AN127"/>
  <c r="AM127"/>
  <c r="AL127"/>
  <c r="AK127"/>
  <c r="AI127"/>
  <c r="AG127"/>
  <c r="AE127"/>
  <c r="AJ131"/>
  <c r="AH131"/>
  <c r="AF131"/>
  <c r="AD131"/>
  <c r="AC131"/>
  <c r="AN131"/>
  <c r="AM131"/>
  <c r="AL131"/>
  <c r="AK131"/>
  <c r="AI131"/>
  <c r="AG131"/>
  <c r="AE131"/>
  <c r="AC29"/>
  <c r="AM82" s="1"/>
  <c r="AI60" i="48"/>
  <c r="AI85" s="1"/>
  <c r="AJ60"/>
  <c r="AJ85" s="1"/>
  <c r="AK60"/>
  <c r="AK85" s="1"/>
  <c r="AN82"/>
  <c r="AN107" s="1"/>
  <c r="AM82"/>
  <c r="AM107" s="1"/>
  <c r="AL82"/>
  <c r="AL107" s="1"/>
  <c r="AK82"/>
  <c r="AK107" s="1"/>
  <c r="AJ82"/>
  <c r="AJ107" s="1"/>
  <c r="AI82"/>
  <c r="AI107" s="1"/>
  <c r="AH82"/>
  <c r="AH107" s="1"/>
  <c r="AG82"/>
  <c r="AG107" s="1"/>
  <c r="AF82"/>
  <c r="AF107" s="1"/>
  <c r="AC82"/>
  <c r="AC107" s="1"/>
  <c r="AL60"/>
  <c r="AL85" s="1"/>
  <c r="AH60"/>
  <c r="AH85" s="1"/>
  <c r="AM60"/>
  <c r="AM85" s="1"/>
  <c r="AO29"/>
  <c r="GL26" s="1"/>
  <c r="GM26" s="1"/>
  <c r="A5" i="15"/>
  <c r="BD26" i="19"/>
  <c r="BB26"/>
  <c r="AZ26"/>
  <c r="AX26"/>
  <c r="AV26"/>
  <c r="AT26"/>
  <c r="AR26"/>
  <c r="AP26"/>
  <c r="AN26"/>
  <c r="AL26"/>
  <c r="AJ26"/>
  <c r="AH26"/>
  <c r="AF26"/>
  <c r="AD26"/>
  <c r="AB26"/>
  <c r="Z26"/>
  <c r="X26"/>
  <c r="V26"/>
  <c r="T26"/>
  <c r="R26"/>
  <c r="P26"/>
  <c r="N26"/>
  <c r="L26"/>
  <c r="J26"/>
  <c r="H26"/>
  <c r="F26"/>
  <c r="D26"/>
  <c r="BC26"/>
  <c r="BA26"/>
  <c r="AY26"/>
  <c r="AW26"/>
  <c r="AU26"/>
  <c r="AS26"/>
  <c r="AQ26"/>
  <c r="AO26"/>
  <c r="AM26"/>
  <c r="AK26"/>
  <c r="AI26"/>
  <c r="AG26"/>
  <c r="AE26"/>
  <c r="AC26"/>
  <c r="AA26"/>
  <c r="Y26"/>
  <c r="W26"/>
  <c r="U26"/>
  <c r="S26"/>
  <c r="Q26"/>
  <c r="O26"/>
  <c r="M26"/>
  <c r="K26"/>
  <c r="I26"/>
  <c r="G26"/>
  <c r="E26"/>
  <c r="C26"/>
  <c r="B6" i="31"/>
  <c r="B7"/>
  <c r="B8"/>
  <c r="K29" i="7"/>
  <c r="F7" i="20"/>
  <c r="F4"/>
  <c r="F6"/>
  <c r="F9"/>
  <c r="F1"/>
  <c r="F5"/>
  <c r="F8"/>
  <c r="E8" s="1"/>
  <c r="F2"/>
  <c r="F3"/>
  <c r="B7" i="4"/>
  <c r="B8"/>
  <c r="B9"/>
  <c r="B10"/>
  <c r="B11"/>
  <c r="B12"/>
  <c r="B13"/>
  <c r="B14"/>
  <c r="B15"/>
  <c r="B16"/>
  <c r="B17"/>
  <c r="B18"/>
  <c r="B19"/>
  <c r="B20"/>
  <c r="B21"/>
  <c r="B22"/>
  <c r="B23"/>
  <c r="B24"/>
  <c r="B25"/>
  <c r="B26"/>
  <c r="B27"/>
  <c r="B28"/>
  <c r="B4" i="31" s="1"/>
  <c r="G7" i="4"/>
  <c r="G8"/>
  <c r="G9"/>
  <c r="G10"/>
  <c r="G11"/>
  <c r="G12"/>
  <c r="G13"/>
  <c r="G14"/>
  <c r="G15"/>
  <c r="G16"/>
  <c r="G17"/>
  <c r="G18"/>
  <c r="G19"/>
  <c r="G20"/>
  <c r="G21"/>
  <c r="G22"/>
  <c r="G23"/>
  <c r="G24"/>
  <c r="G25"/>
  <c r="G26"/>
  <c r="G27"/>
  <c r="G6"/>
  <c r="D28"/>
  <c r="D7"/>
  <c r="D8"/>
  <c r="D9"/>
  <c r="D10"/>
  <c r="D11"/>
  <c r="D12"/>
  <c r="D13"/>
  <c r="D14"/>
  <c r="D15"/>
  <c r="D16"/>
  <c r="D17"/>
  <c r="D18"/>
  <c r="D19"/>
  <c r="D20"/>
  <c r="D21"/>
  <c r="D22"/>
  <c r="D23"/>
  <c r="D24"/>
  <c r="D25"/>
  <c r="D26"/>
  <c r="D27"/>
  <c r="D6"/>
  <c r="B6"/>
  <c r="A7"/>
  <c r="A8"/>
  <c r="A9"/>
  <c r="A10"/>
  <c r="A11"/>
  <c r="A12"/>
  <c r="A13"/>
  <c r="A14"/>
  <c r="A15"/>
  <c r="A16"/>
  <c r="A17"/>
  <c r="A18"/>
  <c r="A19"/>
  <c r="A20"/>
  <c r="A21"/>
  <c r="A22"/>
  <c r="A23"/>
  <c r="A24"/>
  <c r="A25"/>
  <c r="A26"/>
  <c r="A27"/>
  <c r="A6"/>
  <c r="D7" i="22"/>
  <c r="Y107" i="48" l="1"/>
  <c r="AA107" s="1"/>
  <c r="AC82" i="49"/>
  <c r="AH82"/>
  <c r="AK82"/>
  <c r="AP24" i="48"/>
  <c r="AR24" s="1"/>
  <c r="BC24" s="1"/>
  <c r="AP24" i="49"/>
  <c r="AP16" i="48"/>
  <c r="AR16" s="1"/>
  <c r="AW16" s="1"/>
  <c r="AP16" i="49"/>
  <c r="AP10" i="48"/>
  <c r="AR10" s="1"/>
  <c r="AY10" s="1"/>
  <c r="AP10" i="49"/>
  <c r="AP28" i="48"/>
  <c r="AR28" s="1"/>
  <c r="AW28" s="1"/>
  <c r="AP28" i="49"/>
  <c r="AP26" i="48"/>
  <c r="AR26" s="1"/>
  <c r="AY26" s="1"/>
  <c r="AP26" i="49"/>
  <c r="AP22" i="48"/>
  <c r="AR22" s="1"/>
  <c r="AW22" s="1"/>
  <c r="AP22" i="49"/>
  <c r="AP20" i="48"/>
  <c r="AR20" s="1"/>
  <c r="BA20" s="1"/>
  <c r="AP20" i="49"/>
  <c r="AP18" i="48"/>
  <c r="AR18" s="1"/>
  <c r="AW18" s="1"/>
  <c r="AP18" i="49"/>
  <c r="AP14" i="48"/>
  <c r="AR14" s="1"/>
  <c r="BA14" s="1"/>
  <c r="AP14" i="49"/>
  <c r="AP12" i="48"/>
  <c r="AR12" s="1"/>
  <c r="AW12" s="1"/>
  <c r="AP12" i="49"/>
  <c r="AP8" i="48"/>
  <c r="AR8" s="1"/>
  <c r="BA8" s="1"/>
  <c r="AP8" i="49"/>
  <c r="AP7" i="48"/>
  <c r="AR7" s="1"/>
  <c r="AS7" s="1"/>
  <c r="AP7" i="49"/>
  <c r="AP27" i="48"/>
  <c r="AR27" s="1"/>
  <c r="AZ27" s="1"/>
  <c r="AP27" i="49"/>
  <c r="AP25" i="48"/>
  <c r="AR25" s="1"/>
  <c r="AX25" s="1"/>
  <c r="AP25" i="49"/>
  <c r="AP23" i="48"/>
  <c r="AR23" s="1"/>
  <c r="AZ23" s="1"/>
  <c r="AP23" i="49"/>
  <c r="AP21" i="48"/>
  <c r="AR21" s="1"/>
  <c r="AX21" s="1"/>
  <c r="AP21" i="49"/>
  <c r="AP19" i="48"/>
  <c r="AR19" s="1"/>
  <c r="AZ19" s="1"/>
  <c r="AP19" i="49"/>
  <c r="AP17" i="48"/>
  <c r="AR17" s="1"/>
  <c r="AX17" s="1"/>
  <c r="AP17" i="49"/>
  <c r="AP15" i="48"/>
  <c r="AR15" s="1"/>
  <c r="AZ15" s="1"/>
  <c r="AP15" i="49"/>
  <c r="AP13" i="48"/>
  <c r="AR13" s="1"/>
  <c r="AX13" s="1"/>
  <c r="AP13" i="49"/>
  <c r="AP11" i="48"/>
  <c r="AR11" s="1"/>
  <c r="AZ11" s="1"/>
  <c r="AP11" i="49"/>
  <c r="AP9" i="48"/>
  <c r="AR9" s="1"/>
  <c r="AX9" s="1"/>
  <c r="AP9" i="49"/>
  <c r="AP29" i="48"/>
  <c r="AR29" s="1"/>
  <c r="BC29" s="1"/>
  <c r="AP29" i="49"/>
  <c r="AR29" s="1"/>
  <c r="AD82"/>
  <c r="AL82"/>
  <c r="AG82"/>
  <c r="AO29"/>
  <c r="AF82"/>
  <c r="AJ82"/>
  <c r="AN82"/>
  <c r="AE82"/>
  <c r="AI82"/>
  <c r="E1" i="20"/>
  <c r="E2"/>
  <c r="E7"/>
  <c r="E6"/>
  <c r="E3"/>
  <c r="E4"/>
  <c r="E5"/>
  <c r="E9"/>
  <c r="H5" i="29"/>
  <c r="O5" s="1"/>
  <c r="H6"/>
  <c r="O6" s="1"/>
  <c r="H7"/>
  <c r="O7" s="1"/>
  <c r="H8"/>
  <c r="O8" s="1"/>
  <c r="H9"/>
  <c r="O9" s="1"/>
  <c r="H10"/>
  <c r="O10" s="1"/>
  <c r="H11"/>
  <c r="O11" s="1"/>
  <c r="H12"/>
  <c r="O12" s="1"/>
  <c r="H13"/>
  <c r="O13" s="1"/>
  <c r="H14"/>
  <c r="O14" s="1"/>
  <c r="H15"/>
  <c r="O15" s="1"/>
  <c r="H3"/>
  <c r="H2"/>
  <c r="H4"/>
  <c r="BA15" i="48" l="1"/>
  <c r="BC8"/>
  <c r="BC14"/>
  <c r="BC19"/>
  <c r="AU24"/>
  <c r="AY27"/>
  <c r="AY23"/>
  <c r="AS8"/>
  <c r="AZ24"/>
  <c r="BA29"/>
  <c r="BC23"/>
  <c r="AW10"/>
  <c r="AU11"/>
  <c r="AQ20"/>
  <c r="AV19"/>
  <c r="AU8"/>
  <c r="BA10"/>
  <c r="AX26"/>
  <c r="AT29"/>
  <c r="AQ24"/>
  <c r="AS11"/>
  <c r="BD11"/>
  <c r="BB15"/>
  <c r="AU23"/>
  <c r="BA27"/>
  <c r="AX8"/>
  <c r="AZ10"/>
  <c r="AZ14"/>
  <c r="BB20"/>
  <c r="AS24"/>
  <c r="AV26"/>
  <c r="AV29"/>
  <c r="AQ8"/>
  <c r="AY11"/>
  <c r="AS15"/>
  <c r="BD15"/>
  <c r="BB19"/>
  <c r="AX23"/>
  <c r="AU27"/>
  <c r="AT8"/>
  <c r="BD10"/>
  <c r="BD14"/>
  <c r="AV20"/>
  <c r="AT24"/>
  <c r="AZ29"/>
  <c r="AQ11"/>
  <c r="BA11"/>
  <c r="AV15"/>
  <c r="AS27"/>
  <c r="BD27"/>
  <c r="AY14"/>
  <c r="BA24"/>
  <c r="AX19"/>
  <c r="AS29"/>
  <c r="AW29"/>
  <c r="BB29"/>
  <c r="AQ14"/>
  <c r="BC11"/>
  <c r="AX11"/>
  <c r="AY15"/>
  <c r="AU15"/>
  <c r="AS19"/>
  <c r="BA19"/>
  <c r="BD19"/>
  <c r="AV23"/>
  <c r="BC27"/>
  <c r="AX27"/>
  <c r="BD8"/>
  <c r="AW8"/>
  <c r="AX10"/>
  <c r="AT10"/>
  <c r="BC10"/>
  <c r="AS14"/>
  <c r="AZ20"/>
  <c r="AW20"/>
  <c r="BD24"/>
  <c r="AW24"/>
  <c r="AW26"/>
  <c r="AQ29"/>
  <c r="AX29"/>
  <c r="BD29"/>
  <c r="AQ10"/>
  <c r="AQ27"/>
  <c r="AV11"/>
  <c r="BB11"/>
  <c r="BC15"/>
  <c r="AX15"/>
  <c r="AY19"/>
  <c r="AU19"/>
  <c r="AS23"/>
  <c r="BA23"/>
  <c r="BD23"/>
  <c r="AV27"/>
  <c r="BB27"/>
  <c r="AV8"/>
  <c r="AY8"/>
  <c r="AU10"/>
  <c r="AV10"/>
  <c r="AX14"/>
  <c r="AW14"/>
  <c r="AX20"/>
  <c r="AY20"/>
  <c r="BB24"/>
  <c r="AY24"/>
  <c r="AZ26"/>
  <c r="AS26"/>
  <c r="AQ26"/>
  <c r="BB23"/>
  <c r="BB26"/>
  <c r="AQ12"/>
  <c r="AU9"/>
  <c r="AU29"/>
  <c r="AY29"/>
  <c r="AQ15"/>
  <c r="AQ19"/>
  <c r="AQ23"/>
  <c r="AT11"/>
  <c r="AW11"/>
  <c r="AT15"/>
  <c r="AW15"/>
  <c r="AT19"/>
  <c r="AW19"/>
  <c r="AT23"/>
  <c r="AW23"/>
  <c r="AT27"/>
  <c r="AW27"/>
  <c r="AZ8"/>
  <c r="BB8"/>
  <c r="BB10"/>
  <c r="AS10"/>
  <c r="BB14"/>
  <c r="AV14"/>
  <c r="AU20"/>
  <c r="AS20"/>
  <c r="BC20"/>
  <c r="AX24"/>
  <c r="AV24"/>
  <c r="BD26"/>
  <c r="BA26"/>
  <c r="AU14"/>
  <c r="AT14"/>
  <c r="BD20"/>
  <c r="AT20"/>
  <c r="AU26"/>
  <c r="AT26"/>
  <c r="BC26"/>
  <c r="AS12"/>
  <c r="AW9"/>
  <c r="AZ22"/>
  <c r="AQ18"/>
  <c r="AZ7"/>
  <c r="AZ25"/>
  <c r="AQ9"/>
  <c r="BD7"/>
  <c r="AQ22"/>
  <c r="AQ17"/>
  <c r="BD17"/>
  <c r="AY18"/>
  <c r="AY17"/>
  <c r="BC12"/>
  <c r="BA13"/>
  <c r="AU21"/>
  <c r="AV7"/>
  <c r="BB7"/>
  <c r="BB13"/>
  <c r="BA25"/>
  <c r="AT16"/>
  <c r="BC22"/>
  <c r="AU18"/>
  <c r="AT28"/>
  <c r="AS29" i="49"/>
  <c r="AS9" i="48"/>
  <c r="BD9"/>
  <c r="BC13"/>
  <c r="AW17"/>
  <c r="AZ17"/>
  <c r="AS21"/>
  <c r="BB21"/>
  <c r="BC25"/>
  <c r="AZ12"/>
  <c r="AV12"/>
  <c r="AX16"/>
  <c r="BA16"/>
  <c r="AS18"/>
  <c r="BB22"/>
  <c r="AV22"/>
  <c r="BD28"/>
  <c r="BA28"/>
  <c r="AQ21"/>
  <c r="AX7"/>
  <c r="BC9"/>
  <c r="AW13"/>
  <c r="AU13"/>
  <c r="AS17"/>
  <c r="BB17"/>
  <c r="AY21"/>
  <c r="AW25"/>
  <c r="AU25"/>
  <c r="BD12"/>
  <c r="BA12"/>
  <c r="AS16"/>
  <c r="BC16"/>
  <c r="AV18"/>
  <c r="AU22"/>
  <c r="AY22"/>
  <c r="AS28"/>
  <c r="BC28"/>
  <c r="BC7"/>
  <c r="AW7"/>
  <c r="BA9"/>
  <c r="AZ9"/>
  <c r="AY13"/>
  <c r="BD13"/>
  <c r="BC17"/>
  <c r="BA21"/>
  <c r="AZ21"/>
  <c r="AS25"/>
  <c r="BD25"/>
  <c r="AT12"/>
  <c r="AZ16"/>
  <c r="AY16"/>
  <c r="AZ18"/>
  <c r="BA18"/>
  <c r="AT22"/>
  <c r="AZ28"/>
  <c r="AV28"/>
  <c r="AY29" i="49"/>
  <c r="BD29"/>
  <c r="BA29"/>
  <c r="AQ13" i="48"/>
  <c r="AY7"/>
  <c r="BA7"/>
  <c r="AT7"/>
  <c r="AY9"/>
  <c r="BB9"/>
  <c r="AS13"/>
  <c r="AZ13"/>
  <c r="BA17"/>
  <c r="AU17"/>
  <c r="AW21"/>
  <c r="BC21"/>
  <c r="BD21"/>
  <c r="AY25"/>
  <c r="BB25"/>
  <c r="AX12"/>
  <c r="AY12"/>
  <c r="BD16"/>
  <c r="AV16"/>
  <c r="BB18"/>
  <c r="AT18"/>
  <c r="BC18"/>
  <c r="AS22"/>
  <c r="BA22"/>
  <c r="AX28"/>
  <c r="AY28"/>
  <c r="BB29" i="49"/>
  <c r="AT29"/>
  <c r="AQ16" i="48"/>
  <c r="AU7"/>
  <c r="AQ28"/>
  <c r="AQ25"/>
  <c r="AQ7"/>
  <c r="AV9"/>
  <c r="AT9"/>
  <c r="AV13"/>
  <c r="AT13"/>
  <c r="AV17"/>
  <c r="AT17"/>
  <c r="AV21"/>
  <c r="AT21"/>
  <c r="AV25"/>
  <c r="AT25"/>
  <c r="AU12"/>
  <c r="BB12"/>
  <c r="AU16"/>
  <c r="BB16"/>
  <c r="AX18"/>
  <c r="BD18"/>
  <c r="AX22"/>
  <c r="BD22"/>
  <c r="AU28"/>
  <c r="BB28"/>
  <c r="AV29" i="49"/>
  <c r="AR9"/>
  <c r="AQ9"/>
  <c r="AR11"/>
  <c r="AQ11"/>
  <c r="AR13"/>
  <c r="AQ13"/>
  <c r="AR15"/>
  <c r="AQ15"/>
  <c r="AR17"/>
  <c r="AQ17"/>
  <c r="AR19"/>
  <c r="AQ19"/>
  <c r="AR21"/>
  <c r="AQ21"/>
  <c r="AR23"/>
  <c r="AQ23"/>
  <c r="AR25"/>
  <c r="AQ25"/>
  <c r="AR27"/>
  <c r="AQ27"/>
  <c r="AR7"/>
  <c r="AQ7"/>
  <c r="AR8"/>
  <c r="AQ8"/>
  <c r="AR12"/>
  <c r="AQ12"/>
  <c r="AR14"/>
  <c r="AQ14"/>
  <c r="AR18"/>
  <c r="AQ18"/>
  <c r="AR20"/>
  <c r="AQ20"/>
  <c r="AR22"/>
  <c r="AQ22"/>
  <c r="AR26"/>
  <c r="AQ26"/>
  <c r="AR28"/>
  <c r="AQ28"/>
  <c r="AR10"/>
  <c r="AQ10"/>
  <c r="AR16"/>
  <c r="AQ16"/>
  <c r="AR24"/>
  <c r="AQ24"/>
  <c r="AZ29"/>
  <c r="AU29"/>
  <c r="BC29"/>
  <c r="AX29"/>
  <c r="AW29"/>
  <c r="AQ29"/>
  <c r="BE17" i="48"/>
  <c r="A2" i="7"/>
  <c r="D1" i="22"/>
  <c r="B1" i="21"/>
  <c r="D18" i="22"/>
  <c r="D14"/>
  <c r="D12"/>
  <c r="D15"/>
  <c r="D11"/>
  <c r="D8"/>
  <c r="D2"/>
  <c r="D13"/>
  <c r="D22"/>
  <c r="D6"/>
  <c r="D3"/>
  <c r="D4"/>
  <c r="D10"/>
  <c r="D20"/>
  <c r="B2" i="27" s="1"/>
  <c r="D19" i="22"/>
  <c r="D16"/>
  <c r="D9"/>
  <c r="B1" i="27" s="1"/>
  <c r="D5" i="22"/>
  <c r="B22" i="27" s="1"/>
  <c r="D17" i="22"/>
  <c r="B7"/>
  <c r="B1"/>
  <c r="B14"/>
  <c r="B12"/>
  <c r="B15"/>
  <c r="B11"/>
  <c r="B8"/>
  <c r="B2"/>
  <c r="B13"/>
  <c r="B22"/>
  <c r="B6"/>
  <c r="B3"/>
  <c r="B4"/>
  <c r="B10"/>
  <c r="B20"/>
  <c r="B19"/>
  <c r="B21"/>
  <c r="B16"/>
  <c r="B9"/>
  <c r="B5"/>
  <c r="B17"/>
  <c r="B18"/>
  <c r="B6" i="21"/>
  <c r="B5"/>
  <c r="B11"/>
  <c r="B12"/>
  <c r="B7"/>
  <c r="B14"/>
  <c r="B10"/>
  <c r="B4"/>
  <c r="B3"/>
  <c r="B15"/>
  <c r="B8"/>
  <c r="B13"/>
  <c r="B9"/>
  <c r="C6"/>
  <c r="C5"/>
  <c r="C11"/>
  <c r="C12"/>
  <c r="C1"/>
  <c r="C7"/>
  <c r="C14"/>
  <c r="C10"/>
  <c r="C4"/>
  <c r="C3"/>
  <c r="C15"/>
  <c r="C8"/>
  <c r="C13"/>
  <c r="C9"/>
  <c r="C2"/>
  <c r="B2"/>
  <c r="BD3" i="19"/>
  <c r="BC3"/>
  <c r="BB3"/>
  <c r="BA3"/>
  <c r="AZ3"/>
  <c r="AY3"/>
  <c r="AX3"/>
  <c r="AW3"/>
  <c r="AV3"/>
  <c r="AU3"/>
  <c r="AT3"/>
  <c r="AS3"/>
  <c r="AR3"/>
  <c r="AQ3"/>
  <c r="AP3"/>
  <c r="AO3"/>
  <c r="AN3"/>
  <c r="AM3"/>
  <c r="AL3"/>
  <c r="AK3"/>
  <c r="AJ3"/>
  <c r="AI3"/>
  <c r="AH3"/>
  <c r="AG3"/>
  <c r="AF3"/>
  <c r="AE3"/>
  <c r="AD3"/>
  <c r="AC3"/>
  <c r="AB3"/>
  <c r="AA3"/>
  <c r="Z3"/>
  <c r="Y3"/>
  <c r="X3"/>
  <c r="W3"/>
  <c r="V3"/>
  <c r="U3"/>
  <c r="T3"/>
  <c r="S3"/>
  <c r="R3"/>
  <c r="Q3"/>
  <c r="P3"/>
  <c r="O3"/>
  <c r="N3"/>
  <c r="M3"/>
  <c r="L3"/>
  <c r="K3"/>
  <c r="J3"/>
  <c r="I3"/>
  <c r="H3"/>
  <c r="G3"/>
  <c r="F3"/>
  <c r="E3"/>
  <c r="D3"/>
  <c r="C3"/>
  <c r="A3"/>
  <c r="B20" i="27" l="1"/>
  <c r="BE27" i="48"/>
  <c r="A14" i="27"/>
  <c r="A17"/>
  <c r="A22"/>
  <c r="BE24" i="48"/>
  <c r="BE25"/>
  <c r="BE23"/>
  <c r="BE26"/>
  <c r="BE19"/>
  <c r="BE11"/>
  <c r="BE10"/>
  <c r="BE8"/>
  <c r="BE14"/>
  <c r="BE29"/>
  <c r="BE15"/>
  <c r="BE20"/>
  <c r="BE28"/>
  <c r="BE16"/>
  <c r="BE12"/>
  <c r="BE22"/>
  <c r="BE9"/>
  <c r="BE7"/>
  <c r="BE18"/>
  <c r="BE21"/>
  <c r="BE13"/>
  <c r="A1" i="27"/>
  <c r="BE29" i="49"/>
  <c r="BA24"/>
  <c r="AS24"/>
  <c r="BE24" s="1"/>
  <c r="AX24"/>
  <c r="AW24"/>
  <c r="BB24"/>
  <c r="AT24"/>
  <c r="AZ24"/>
  <c r="AU24"/>
  <c r="BC24"/>
  <c r="AV24"/>
  <c r="BD24"/>
  <c r="AY24"/>
  <c r="BA16"/>
  <c r="AS16"/>
  <c r="AX16"/>
  <c r="AW16"/>
  <c r="BB16"/>
  <c r="AT16"/>
  <c r="AZ16"/>
  <c r="AU16"/>
  <c r="BC16"/>
  <c r="AV16"/>
  <c r="BD16"/>
  <c r="AY16"/>
  <c r="BC10"/>
  <c r="AY10"/>
  <c r="AU10"/>
  <c r="BD10"/>
  <c r="AZ10"/>
  <c r="AV10"/>
  <c r="BA10"/>
  <c r="AW10"/>
  <c r="AS10"/>
  <c r="BB10"/>
  <c r="AX10"/>
  <c r="AT10"/>
  <c r="BA28"/>
  <c r="AS28"/>
  <c r="BE28" s="1"/>
  <c r="AX28"/>
  <c r="AW28"/>
  <c r="BB28"/>
  <c r="AT28"/>
  <c r="AZ28"/>
  <c r="AU28"/>
  <c r="BC28"/>
  <c r="AV28"/>
  <c r="BD28"/>
  <c r="AY28"/>
  <c r="BA26"/>
  <c r="AS26"/>
  <c r="AX26"/>
  <c r="AW26"/>
  <c r="BB26"/>
  <c r="AT26"/>
  <c r="AZ26"/>
  <c r="AU26"/>
  <c r="BC26"/>
  <c r="AV26"/>
  <c r="BD26"/>
  <c r="AY26"/>
  <c r="BA22"/>
  <c r="AS22"/>
  <c r="AX22"/>
  <c r="AW22"/>
  <c r="BB22"/>
  <c r="AT22"/>
  <c r="AZ22"/>
  <c r="AU22"/>
  <c r="BC22"/>
  <c r="AV22"/>
  <c r="BD22"/>
  <c r="AY22"/>
  <c r="BA20"/>
  <c r="AS20"/>
  <c r="AX20"/>
  <c r="AW20"/>
  <c r="BB20"/>
  <c r="AT20"/>
  <c r="AZ20"/>
  <c r="AU20"/>
  <c r="BC20"/>
  <c r="AV20"/>
  <c r="BD20"/>
  <c r="AY20"/>
  <c r="BA18"/>
  <c r="AS18"/>
  <c r="AX18"/>
  <c r="AW18"/>
  <c r="BB18"/>
  <c r="AT18"/>
  <c r="AZ18"/>
  <c r="AU18"/>
  <c r="BC18"/>
  <c r="AV18"/>
  <c r="BD18"/>
  <c r="AY18"/>
  <c r="BC14"/>
  <c r="AY14"/>
  <c r="AU14"/>
  <c r="BD14"/>
  <c r="AZ14"/>
  <c r="AV14"/>
  <c r="BA14"/>
  <c r="AW14"/>
  <c r="AS14"/>
  <c r="BB14"/>
  <c r="AX14"/>
  <c r="AT14"/>
  <c r="BC12"/>
  <c r="AY12"/>
  <c r="AU12"/>
  <c r="BD12"/>
  <c r="AZ12"/>
  <c r="AV12"/>
  <c r="BA12"/>
  <c r="AW12"/>
  <c r="AS12"/>
  <c r="BB12"/>
  <c r="AX12"/>
  <c r="AT12"/>
  <c r="BA8"/>
  <c r="AW8"/>
  <c r="AS8"/>
  <c r="BE8" s="1"/>
  <c r="BB8"/>
  <c r="AX8"/>
  <c r="AT8"/>
  <c r="BC8"/>
  <c r="AY8"/>
  <c r="AU8"/>
  <c r="BD8"/>
  <c r="AZ8"/>
  <c r="AV8"/>
  <c r="AX7"/>
  <c r="AY7"/>
  <c r="BC7"/>
  <c r="AU7"/>
  <c r="AS7"/>
  <c r="BA7"/>
  <c r="BB7"/>
  <c r="AZ7"/>
  <c r="AW7"/>
  <c r="AT7"/>
  <c r="AV7"/>
  <c r="BD7"/>
  <c r="BB27"/>
  <c r="AX27"/>
  <c r="AT27"/>
  <c r="BA27"/>
  <c r="AW27"/>
  <c r="AS27"/>
  <c r="BD27"/>
  <c r="AZ27"/>
  <c r="AV27"/>
  <c r="BC27"/>
  <c r="AY27"/>
  <c r="AU27"/>
  <c r="BB25"/>
  <c r="AX25"/>
  <c r="AT25"/>
  <c r="BA25"/>
  <c r="AW25"/>
  <c r="AS25"/>
  <c r="BD25"/>
  <c r="AZ25"/>
  <c r="AV25"/>
  <c r="BC25"/>
  <c r="AY25"/>
  <c r="AU25"/>
  <c r="BB23"/>
  <c r="AX23"/>
  <c r="AT23"/>
  <c r="BA23"/>
  <c r="AW23"/>
  <c r="AS23"/>
  <c r="BD23"/>
  <c r="AZ23"/>
  <c r="AV23"/>
  <c r="BC23"/>
  <c r="AY23"/>
  <c r="AU23"/>
  <c r="BB21"/>
  <c r="AX21"/>
  <c r="AT21"/>
  <c r="BA21"/>
  <c r="AW21"/>
  <c r="AS21"/>
  <c r="BD21"/>
  <c r="AZ21"/>
  <c r="AV21"/>
  <c r="BC21"/>
  <c r="AY21"/>
  <c r="AU21"/>
  <c r="BB19"/>
  <c r="AX19"/>
  <c r="AT19"/>
  <c r="BA19"/>
  <c r="AW19"/>
  <c r="AS19"/>
  <c r="BD19"/>
  <c r="AZ19"/>
  <c r="AV19"/>
  <c r="BC19"/>
  <c r="AY19"/>
  <c r="AU19"/>
  <c r="BB17"/>
  <c r="AX17"/>
  <c r="AT17"/>
  <c r="BA17"/>
  <c r="AW17"/>
  <c r="AS17"/>
  <c r="BD17"/>
  <c r="AZ17"/>
  <c r="AV17"/>
  <c r="BC17"/>
  <c r="AY17"/>
  <c r="AU17"/>
  <c r="AX15"/>
  <c r="AT15"/>
  <c r="BA15"/>
  <c r="AW15"/>
  <c r="AS15"/>
  <c r="AZ15"/>
  <c r="AV15"/>
  <c r="BC15"/>
  <c r="AY15"/>
  <c r="AU15"/>
  <c r="BD15"/>
  <c r="BB15"/>
  <c r="BB13"/>
  <c r="AX13"/>
  <c r="AT13"/>
  <c r="BA13"/>
  <c r="AW13"/>
  <c r="AS13"/>
  <c r="BD13"/>
  <c r="AZ13"/>
  <c r="AV13"/>
  <c r="BC13"/>
  <c r="AY13"/>
  <c r="AU13"/>
  <c r="BB11"/>
  <c r="AX11"/>
  <c r="AT11"/>
  <c r="BA11"/>
  <c r="AW11"/>
  <c r="AS11"/>
  <c r="BD11"/>
  <c r="AZ11"/>
  <c r="AV11"/>
  <c r="BC11"/>
  <c r="AY11"/>
  <c r="AU11"/>
  <c r="BB9"/>
  <c r="AT9"/>
  <c r="BA9"/>
  <c r="AW9"/>
  <c r="AS9"/>
  <c r="AX9"/>
  <c r="BC9"/>
  <c r="AY9"/>
  <c r="AU9"/>
  <c r="AV9"/>
  <c r="BD9"/>
  <c r="AZ9"/>
  <c r="A6" i="15"/>
  <c r="A7"/>
  <c r="A15" i="27"/>
  <c r="A12"/>
  <c r="B18"/>
  <c r="A18"/>
  <c r="B7"/>
  <c r="A2"/>
  <c r="A21"/>
  <c r="A16"/>
  <c r="A10"/>
  <c r="B16"/>
  <c r="A3"/>
  <c r="B15"/>
  <c r="B11"/>
  <c r="A13"/>
  <c r="A4"/>
  <c r="A8"/>
  <c r="A7"/>
  <c r="B3"/>
  <c r="B10"/>
  <c r="B4"/>
  <c r="B21"/>
  <c r="B17"/>
  <c r="B12"/>
  <c r="B13"/>
  <c r="B8"/>
  <c r="B6"/>
  <c r="A19"/>
  <c r="B9"/>
  <c r="B5"/>
  <c r="A20"/>
  <c r="A11"/>
  <c r="A9"/>
  <c r="A5"/>
  <c r="A6"/>
  <c r="B14"/>
  <c r="B19"/>
  <c r="B26" i="31"/>
  <c r="B17"/>
  <c r="B25"/>
  <c r="B24"/>
  <c r="B15"/>
  <c r="B16"/>
  <c r="F14" i="21"/>
  <c r="F13"/>
  <c r="F10"/>
  <c r="F9"/>
  <c r="F7"/>
  <c r="F5"/>
  <c r="F3"/>
  <c r="F15"/>
  <c r="F12"/>
  <c r="F8"/>
  <c r="F6"/>
  <c r="F11"/>
  <c r="F4"/>
  <c r="F2"/>
  <c r="F1"/>
  <c r="H1"/>
  <c r="H13"/>
  <c r="H10"/>
  <c r="H4"/>
  <c r="H11"/>
  <c r="H14"/>
  <c r="H9"/>
  <c r="H15"/>
  <c r="H8"/>
  <c r="H6"/>
  <c r="H3"/>
  <c r="H12"/>
  <c r="H7"/>
  <c r="H5"/>
  <c r="H2"/>
  <c r="BE13" i="49" l="1"/>
  <c r="BE17"/>
  <c r="BE23"/>
  <c r="BE27"/>
  <c r="BE21"/>
  <c r="BE25"/>
  <c r="BE20"/>
  <c r="BE19"/>
  <c r="BE18"/>
  <c r="BE22"/>
  <c r="BE16"/>
  <c r="BE15"/>
  <c r="BE7"/>
  <c r="BE12"/>
  <c r="BE14"/>
  <c r="BE10"/>
  <c r="BE9"/>
  <c r="BE11"/>
  <c r="BE26"/>
  <c r="E13" i="21"/>
  <c r="E10"/>
  <c r="E7"/>
  <c r="E12"/>
  <c r="E11"/>
  <c r="E4"/>
  <c r="E1"/>
  <c r="E14"/>
  <c r="E5"/>
  <c r="E9"/>
  <c r="E2"/>
  <c r="E15"/>
  <c r="E8"/>
  <c r="E6"/>
  <c r="E3"/>
</calcChain>
</file>

<file path=xl/sharedStrings.xml><?xml version="1.0" encoding="utf-8"?>
<sst xmlns="http://schemas.openxmlformats.org/spreadsheetml/2006/main" count="10963" uniqueCount="2191">
  <si>
    <t xml:space="preserve">จำนวนป่วย อ้ตราป่วย  อัตราตาย  ด้วยโรคไข้เลือดออก (26,27,66)  รายงานทั้งหมด  จำแนกตามพื้นที่  </t>
  </si>
  <si>
    <t>อำเภอ</t>
  </si>
  <si>
    <t>จำนวนป่วย</t>
  </si>
  <si>
    <t xml:space="preserve">อัตราป่วย  </t>
  </si>
  <si>
    <t>จำนวนตาย</t>
  </si>
  <si>
    <t>อัตราตาย</t>
  </si>
  <si>
    <t>อัตราป่วยตาย</t>
  </si>
  <si>
    <t>จำนวนประชากร</t>
  </si>
  <si>
    <t>(ราย)</t>
  </si>
  <si>
    <t>/100,000</t>
  </si>
  <si>
    <t>เมือง</t>
  </si>
  <si>
    <t>ยางชุมน้อย</t>
  </si>
  <si>
    <t>กันทรารมย์</t>
  </si>
  <si>
    <t>กันทรลักษ์</t>
  </si>
  <si>
    <t>ขุขันธ์</t>
  </si>
  <si>
    <t>ไพรบึง</t>
  </si>
  <si>
    <t>ปรางค์กู่</t>
  </si>
  <si>
    <t>ขุนหาญ</t>
  </si>
  <si>
    <t>ราษีไศล</t>
  </si>
  <si>
    <t>บึงบูรพ์</t>
  </si>
  <si>
    <t>ห้วยทับทัน</t>
  </si>
  <si>
    <t>โนนคูณ</t>
  </si>
  <si>
    <t>ศรีรัตนะ</t>
  </si>
  <si>
    <t>น้ำเกลี้ยง</t>
  </si>
  <si>
    <t>วังหิน</t>
  </si>
  <si>
    <t>ภูสิงห์</t>
  </si>
  <si>
    <t>เมืองจันทร์</t>
  </si>
  <si>
    <t>เบญจลักษ์</t>
  </si>
  <si>
    <t>พยุห์</t>
  </si>
  <si>
    <t>ศิลาลาด</t>
  </si>
  <si>
    <t>รวมทุกอำเภอ</t>
  </si>
  <si>
    <t>Addcode</t>
  </si>
  <si>
    <t>Addname</t>
  </si>
  <si>
    <t>Rpop</t>
  </si>
  <si>
    <t>totalds</t>
  </si>
  <si>
    <t>Crate</t>
  </si>
  <si>
    <t>totaldeath</t>
  </si>
  <si>
    <t>Drate</t>
  </si>
  <si>
    <t>CFR</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</si>
  <si>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</si>
  <si>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</si>
  <si>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</si>
  <si>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</si>
  <si>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</si>
  <si>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</si>
  <si>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</si>
  <si>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</si>
  <si>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</si>
  <si>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</si>
  <si>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</si>
  <si>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</si>
  <si>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</si>
  <si>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</si>
  <si>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</si>
  <si>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</si>
  <si>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</si>
  <si>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</si>
  <si>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</si>
  <si>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</si>
  <si>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</si>
  <si>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</si>
  <si>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t>
  </si>
  <si>
    <t>อัตราป่วยรวม</t>
  </si>
  <si>
    <t>เดือน</t>
  </si>
  <si>
    <t>มกราคม</t>
  </si>
  <si>
    <t>ป่วย</t>
  </si>
  <si>
    <t>ตาย</t>
  </si>
  <si>
    <t>กุมภาพันธ์</t>
  </si>
  <si>
    <t>มีนาคม</t>
  </si>
  <si>
    <t>เมษายน</t>
  </si>
  <si>
    <t>พฤษภาคม</t>
  </si>
  <si>
    <t>มิถุนายน</t>
  </si>
  <si>
    <t>กรกฎาคม</t>
  </si>
  <si>
    <t>สิงหาคม</t>
  </si>
  <si>
    <t>กันยายน</t>
  </si>
  <si>
    <t>ตุลาคม</t>
  </si>
  <si>
    <t>พฤศจิกายน</t>
  </si>
  <si>
    <t>ธันวาคม</t>
  </si>
  <si>
    <t>รวม</t>
  </si>
  <si>
    <t>ทุกอำเภอ</t>
  </si>
  <si>
    <t xml:space="preserve">                                จำนวนป่วย จำนวนตาย  ด้วยโรคไข้เลือดออก (26,27,66)  รายงานทั้งหมด  จำแนกตามพื้นที่  </t>
  </si>
  <si>
    <t>อุทุมพรพิสัย</t>
  </si>
  <si>
    <t>โพธิ์ศรีสุวรรณ</t>
  </si>
  <si>
    <t>ลำดับ</t>
  </si>
  <si>
    <t>ปี พ.ศ.</t>
  </si>
  <si>
    <t>Jan</t>
  </si>
  <si>
    <t>Feb</t>
  </si>
  <si>
    <t>Mar</t>
  </si>
  <si>
    <t>Apr</t>
  </si>
  <si>
    <t>May</t>
  </si>
  <si>
    <t>Jun</t>
  </si>
  <si>
    <t>Jul</t>
  </si>
  <si>
    <t>Aug</t>
  </si>
  <si>
    <t>Sep</t>
  </si>
  <si>
    <t>Oct</t>
  </si>
  <si>
    <t>Nov</t>
  </si>
  <si>
    <t>Dec</t>
  </si>
  <si>
    <t>Median</t>
  </si>
  <si>
    <t>จำนวนผู้ป่วยด้วยโรค  Dengue fever  จำแนกรายเดือน   จ.ศรีสะเกษ</t>
  </si>
  <si>
    <t>พื้นที่</t>
  </si>
  <si>
    <t>จำนวน</t>
  </si>
  <si>
    <t>Rn</t>
  </si>
  <si>
    <t>Ageg</t>
  </si>
  <si>
    <t>case</t>
  </si>
  <si>
    <t xml:space="preserve">  0 - 4</t>
  </si>
  <si>
    <t xml:space="preserve">  5 - 9</t>
  </si>
  <si>
    <t xml:space="preserve"> 10 - 14</t>
  </si>
  <si>
    <t xml:space="preserve"> 15 - 24</t>
  </si>
  <si>
    <t xml:space="preserve"> 25 - 34</t>
  </si>
  <si>
    <t xml:space="preserve"> 35 - 44</t>
  </si>
  <si>
    <t xml:space="preserve"> 45 - 54</t>
  </si>
  <si>
    <t xml:space="preserve"> 55 - 64</t>
  </si>
  <si>
    <t xml:space="preserve"> 65 +</t>
  </si>
  <si>
    <t>TNo</t>
  </si>
  <si>
    <t>occu</t>
  </si>
  <si>
    <t xml:space="preserve">จำนวนป่วย(ราย) </t>
  </si>
  <si>
    <t>เกษตร</t>
  </si>
  <si>
    <t>ข้าราชการ</t>
  </si>
  <si>
    <t>รับจ้าง,กรรมกร</t>
  </si>
  <si>
    <t>ค้าขาย</t>
  </si>
  <si>
    <t>งานบ้าน</t>
  </si>
  <si>
    <t>นักเรียน</t>
  </si>
  <si>
    <t>ทหาร,ตำรวจ</t>
  </si>
  <si>
    <t>ประมง</t>
  </si>
  <si>
    <t>ครู</t>
  </si>
  <si>
    <t>อื่นๆ</t>
  </si>
  <si>
    <t>ไม่ทราบอาชีพ/ในปกครอง</t>
  </si>
  <si>
    <t>เลี้ยงสัตว์</t>
  </si>
  <si>
    <t>นักบวช</t>
  </si>
  <si>
    <t>อาชีพพิเศษ</t>
  </si>
  <si>
    <t>บุคลากรสาธารณสุข</t>
  </si>
  <si>
    <t>No</t>
  </si>
  <si>
    <t>ม.ค.</t>
  </si>
  <si>
    <t>ก.พ.</t>
  </si>
  <si>
    <t>มี.ค.</t>
  </si>
  <si>
    <t>เม.ย.</t>
  </si>
  <si>
    <t>พ.ค.</t>
  </si>
  <si>
    <t>มิ.ย.</t>
  </si>
  <si>
    <t>ก.ค.</t>
  </si>
  <si>
    <t>ส.ค.</t>
  </si>
  <si>
    <t>ก.ย.</t>
  </si>
  <si>
    <t>ต.ค.</t>
  </si>
  <si>
    <t>พ.ย.</t>
  </si>
  <si>
    <t>ธ.ค.</t>
  </si>
  <si>
    <t>w1</t>
  </si>
  <si>
    <t>ต่อแสนประชากร</t>
  </si>
  <si>
    <t>อาชีพ</t>
  </si>
  <si>
    <t>ราย</t>
  </si>
  <si>
    <t>อัตราป่วย</t>
  </si>
  <si>
    <t xml:space="preserve">REPORTING </t>
  </si>
  <si>
    <t>TOTAL</t>
  </si>
  <si>
    <t>Morbidity rate</t>
  </si>
  <si>
    <t>TOTAL1</t>
  </si>
  <si>
    <t xml:space="preserve">Mortality Rate </t>
  </si>
  <si>
    <t>Mae Hong Son</t>
  </si>
  <si>
    <t>Chiang Mai</t>
  </si>
  <si>
    <t>Songkhla</t>
  </si>
  <si>
    <t>Phatthalung</t>
  </si>
  <si>
    <t>Bungkan</t>
  </si>
  <si>
    <t>Surin</t>
  </si>
  <si>
    <t>Pattani</t>
  </si>
  <si>
    <t>Narathiwat</t>
  </si>
  <si>
    <t>Lamphun</t>
  </si>
  <si>
    <t>Chanthaburi</t>
  </si>
  <si>
    <t>Rayong</t>
  </si>
  <si>
    <t>Ubon Ratchathani</t>
  </si>
  <si>
    <t>Tak</t>
  </si>
  <si>
    <t>Mukdahan</t>
  </si>
  <si>
    <t>Trang</t>
  </si>
  <si>
    <t>Krabi</t>
  </si>
  <si>
    <t>Phuket</t>
  </si>
  <si>
    <t>Amnat Charoen</t>
  </si>
  <si>
    <t>Phangnga</t>
  </si>
  <si>
    <t>Satun</t>
  </si>
  <si>
    <t>Bangkok</t>
  </si>
  <si>
    <t>Loei</t>
  </si>
  <si>
    <t>Lampang</t>
  </si>
  <si>
    <t>Trat</t>
  </si>
  <si>
    <t>Phetchaburi</t>
  </si>
  <si>
    <t>Chiang Rai</t>
  </si>
  <si>
    <t>Nakhon Si Thammarat</t>
  </si>
  <si>
    <t>Phetchabun</t>
  </si>
  <si>
    <t>Yala</t>
  </si>
  <si>
    <t>Si Sa Ket</t>
  </si>
  <si>
    <t>Roi Et</t>
  </si>
  <si>
    <t>Nakhon Pathom</t>
  </si>
  <si>
    <t>Kalasin</t>
  </si>
  <si>
    <t>Samut Sakhon</t>
  </si>
  <si>
    <t>Samut Prakan</t>
  </si>
  <si>
    <t>Phitsanulok</t>
  </si>
  <si>
    <t>Yasothon</t>
  </si>
  <si>
    <t xml:space="preserve">P.Nakhon </t>
  </si>
  <si>
    <t>Ranong</t>
  </si>
  <si>
    <t>Maha Sarakham</t>
  </si>
  <si>
    <t>Phichit</t>
  </si>
  <si>
    <t>Nakhon Phanom</t>
  </si>
  <si>
    <t>Nakhon Ratchasima</t>
  </si>
  <si>
    <t>Nakhon Sawan</t>
  </si>
  <si>
    <t>Lop Buri</t>
  </si>
  <si>
    <t>Sukhothai</t>
  </si>
  <si>
    <t>Ang Thong</t>
  </si>
  <si>
    <t>Chon Buri</t>
  </si>
  <si>
    <t>Uttaradit</t>
  </si>
  <si>
    <t>Chaiyaphum</t>
  </si>
  <si>
    <t>Chachoengsao</t>
  </si>
  <si>
    <t>Uthai Thani</t>
  </si>
  <si>
    <t>Prachin Buri</t>
  </si>
  <si>
    <t>Prachuap Khiri Khan</t>
  </si>
  <si>
    <t>Buri Ram</t>
  </si>
  <si>
    <t>Khon Kaen</t>
  </si>
  <si>
    <t>Nong Bua Lam Phu</t>
  </si>
  <si>
    <t>Phayao</t>
  </si>
  <si>
    <t>Ratchaburi</t>
  </si>
  <si>
    <t>Nonthaburi</t>
  </si>
  <si>
    <t>Sa Kaeo</t>
  </si>
  <si>
    <t>Chai Nat</t>
  </si>
  <si>
    <t>Surat Thani</t>
  </si>
  <si>
    <t>Nan</t>
  </si>
  <si>
    <t>Chumphon</t>
  </si>
  <si>
    <t>Pathum Thani</t>
  </si>
  <si>
    <t>Saraburi</t>
  </si>
  <si>
    <t>Samut Songkhram</t>
  </si>
  <si>
    <t>Nong Khai</t>
  </si>
  <si>
    <t>Suphan Buri</t>
  </si>
  <si>
    <t>Sakon Nakhon</t>
  </si>
  <si>
    <t>Nakhon Nayok</t>
  </si>
  <si>
    <t>Kamphaeng Phet</t>
  </si>
  <si>
    <t>Phrae</t>
  </si>
  <si>
    <t>Kanchanaburi</t>
  </si>
  <si>
    <t>Udon Thani</t>
  </si>
  <si>
    <t>Sing Buri</t>
  </si>
  <si>
    <t>JAN</t>
  </si>
  <si>
    <t>FEB</t>
  </si>
  <si>
    <t>MAR</t>
  </si>
  <si>
    <t>APR</t>
  </si>
  <si>
    <t>MAY</t>
  </si>
  <si>
    <t>JUNE</t>
  </si>
  <si>
    <t>JULY</t>
  </si>
  <si>
    <t>AUG</t>
  </si>
  <si>
    <t>SEPT</t>
  </si>
  <si>
    <t>OCT</t>
  </si>
  <si>
    <t>NOV</t>
  </si>
  <si>
    <t>DEC</t>
  </si>
  <si>
    <t>จังหวัด</t>
  </si>
  <si>
    <t>อุบลราชธานี</t>
  </si>
  <si>
    <t>ศรีสะเกษ</t>
  </si>
  <si>
    <t>AMP_NAME</t>
  </si>
  <si>
    <t>TUM_NAME</t>
  </si>
  <si>
    <t>VIL_NAME</t>
  </si>
  <si>
    <t>ADDRCODE2</t>
  </si>
  <si>
    <t>E0</t>
  </si>
  <si>
    <t>E1</t>
  </si>
  <si>
    <t>PE0</t>
  </si>
  <si>
    <t>PE1</t>
  </si>
  <si>
    <t>DISEASE</t>
  </si>
  <si>
    <t>NAME</t>
  </si>
  <si>
    <t>HN</t>
  </si>
  <si>
    <t>NMEPAT</t>
  </si>
  <si>
    <t>SEX</t>
  </si>
  <si>
    <t>AGEY</t>
  </si>
  <si>
    <t>AGEM</t>
  </si>
  <si>
    <t>AGED</t>
  </si>
  <si>
    <t>MARIETAL</t>
  </si>
  <si>
    <t>RACE</t>
  </si>
  <si>
    <t>RACE1</t>
  </si>
  <si>
    <t>OCCUPAT</t>
  </si>
  <si>
    <t>ADDRESS</t>
  </si>
  <si>
    <t>ADDRCODE</t>
  </si>
  <si>
    <t>METROPOL</t>
  </si>
  <si>
    <t>HOSPITAL</t>
  </si>
  <si>
    <t>TYPE</t>
  </si>
  <si>
    <t>RESULT</t>
  </si>
  <si>
    <t>HSERV</t>
  </si>
  <si>
    <t>CLASS</t>
  </si>
  <si>
    <t>SCHOOL</t>
  </si>
  <si>
    <t>DATESICK</t>
  </si>
  <si>
    <t>DATEDEFINE</t>
  </si>
  <si>
    <t>DATEDEATH</t>
  </si>
  <si>
    <t>DATERECORD</t>
  </si>
  <si>
    <t>DATEREACH</t>
  </si>
  <si>
    <t>INTIME</t>
  </si>
  <si>
    <t>ORGANISM</t>
  </si>
  <si>
    <t>COMPLICA</t>
  </si>
  <si>
    <t>IDCARD</t>
  </si>
  <si>
    <t>ICD10</t>
  </si>
  <si>
    <t>OFFICEID</t>
  </si>
  <si>
    <t>66</t>
  </si>
  <si>
    <t>1</t>
  </si>
  <si>
    <t/>
  </si>
  <si>
    <t>2</t>
  </si>
  <si>
    <t>33010120</t>
  </si>
  <si>
    <t>0</t>
  </si>
  <si>
    <t>33010000</t>
  </si>
  <si>
    <t>3</t>
  </si>
  <si>
    <t>26</t>
  </si>
  <si>
    <t>33040100</t>
  </si>
  <si>
    <t>ไม่ระบุ</t>
  </si>
  <si>
    <t>33150100</t>
  </si>
  <si>
    <t>Count of DATESICK</t>
  </si>
  <si>
    <t>มุกดาหาร</t>
  </si>
  <si>
    <t>33050100</t>
  </si>
  <si>
    <t>เมืองใต้</t>
  </si>
  <si>
    <t>อำนาจเจริญ</t>
  </si>
  <si>
    <t>ยโสธร</t>
  </si>
  <si>
    <t>อัตราป่วย/แสน</t>
  </si>
  <si>
    <t>NO</t>
  </si>
  <si>
    <t>บักดอง</t>
  </si>
  <si>
    <t>ขอนแก่น</t>
  </si>
  <si>
    <t>ปี</t>
  </si>
  <si>
    <t>33080100</t>
  </si>
  <si>
    <t>ร้อยละ</t>
  </si>
  <si>
    <t>หนองคาย</t>
  </si>
  <si>
    <t>บก</t>
  </si>
  <si>
    <t>33130100</t>
  </si>
  <si>
    <t>เลย</t>
  </si>
  <si>
    <t>บุรีรัมย์</t>
  </si>
  <si>
    <t>พื้นที่/เดือน</t>
  </si>
  <si>
    <t>ชัยภูมิ</t>
  </si>
  <si>
    <t>สกลนคร</t>
  </si>
  <si>
    <t>33100100</t>
  </si>
  <si>
    <t>33030100</t>
  </si>
  <si>
    <t>9</t>
  </si>
  <si>
    <t>กระแชง</t>
  </si>
  <si>
    <t>กระแชงใหญ่</t>
  </si>
  <si>
    <t>สำโรงตาเจ็น</t>
  </si>
  <si>
    <t>amp</t>
  </si>
  <si>
    <t>นครพนม</t>
  </si>
  <si>
    <t>บึงกาฬ</t>
  </si>
  <si>
    <t>สุรินทร์</t>
  </si>
  <si>
    <t>33170100</t>
  </si>
  <si>
    <t>สำโรงพลัน</t>
  </si>
  <si>
    <t>อุดรธานี</t>
  </si>
  <si>
    <t>ศรีโนนงาม</t>
  </si>
  <si>
    <t>นครราชสีมา</t>
  </si>
  <si>
    <t>ละลม</t>
  </si>
  <si>
    <t>โสน</t>
  </si>
  <si>
    <t>.</t>
  </si>
  <si>
    <t>ตารางที่ 3 จำนวนผู้ป่วยและตายด้วยโรคไข้เลือดออก จำแนกรายเดือนตามวันเริ่มป่วย รายจังหวัด ประเทศไทย</t>
  </si>
  <si>
    <t>TABLE 3 Reported Cases and Deaths of Supected Dengue fever and Dengue Hemorrhagic fever Under Surveillance by Date of Onset,By Province,Thailand</t>
  </si>
  <si>
    <t>AREAS</t>
  </si>
  <si>
    <t>C</t>
  </si>
  <si>
    <t>D</t>
  </si>
  <si>
    <t>/ 100000 Pop</t>
  </si>
  <si>
    <t>/100000 pop.</t>
  </si>
  <si>
    <t>%</t>
  </si>
  <si>
    <t>ประชากร</t>
  </si>
  <si>
    <t>Total</t>
  </si>
  <si>
    <t>North Region</t>
  </si>
  <si>
    <t>ZONE:01</t>
  </si>
  <si>
    <t>ZONE:02</t>
  </si>
  <si>
    <t>ZONE:03</t>
  </si>
  <si>
    <t>Central Region</t>
  </si>
  <si>
    <t>ZONE:04</t>
  </si>
  <si>
    <t>ZONE:05</t>
  </si>
  <si>
    <t>ZONE:06</t>
  </si>
  <si>
    <t xml:space="preserve">North-Eastern </t>
  </si>
  <si>
    <t>ZONE:07</t>
  </si>
  <si>
    <t>ZONE:08</t>
  </si>
  <si>
    <t>ZONE:09</t>
  </si>
  <si>
    <t>ZONE:10</t>
  </si>
  <si>
    <t>South Region</t>
  </si>
  <si>
    <t>ZONE:11</t>
  </si>
  <si>
    <t>ZONE:12</t>
  </si>
  <si>
    <t>โพนยาง</t>
  </si>
  <si>
    <t>33010100</t>
  </si>
  <si>
    <t xml:space="preserve">           และสิ่งแวดล้อมในชุมชน  ทำให้ไม่มีแหล่งเพาะพันธุ์ยุงลาย  จะเป็นการลดจำนวนยุงพาหะและลดอุบัติการณ์ของโรค</t>
  </si>
  <si>
    <t xml:space="preserve">            มาตรการในการเฝ้าระวังควบคุมโรคที่ต้องดำเนินการคือ การควบคุมและกำจัดลูกน้ำยุงลาย ตามบ้านเรือน</t>
  </si>
  <si>
    <t>147</t>
  </si>
  <si>
    <t>หนองบัวลำภู</t>
  </si>
  <si>
    <t>สรุปรายงานสถานการณ์โรค ไข้เลือดออกรวม(26,27,66)</t>
  </si>
  <si>
    <t>33050523</t>
  </si>
  <si>
    <t>เขวาน้อย</t>
  </si>
  <si>
    <t>พิงพวย</t>
  </si>
  <si>
    <t>พิงพวยตะวันตก</t>
  </si>
  <si>
    <t>33140201</t>
  </si>
  <si>
    <t>33140100</t>
  </si>
  <si>
    <t>กล้วยกว้าง</t>
  </si>
  <si>
    <t>33120100</t>
  </si>
  <si>
    <t>ภูเงิน</t>
  </si>
  <si>
    <t>10</t>
  </si>
  <si>
    <t>33060100</t>
  </si>
  <si>
    <t>ตะเคียนราม</t>
  </si>
  <si>
    <t>ปรือใหญ่</t>
  </si>
  <si>
    <t>โนนสูง</t>
  </si>
  <si>
    <t>ตราด</t>
  </si>
  <si>
    <t>จาน</t>
  </si>
  <si>
    <t>ดู่</t>
  </si>
  <si>
    <t>33031507</t>
  </si>
  <si>
    <t>ซำ</t>
  </si>
  <si>
    <t>โพธิ์</t>
  </si>
  <si>
    <t>บึงมะลู</t>
  </si>
  <si>
    <t>58</t>
  </si>
  <si>
    <t>บุสูง</t>
  </si>
  <si>
    <t>33160100</t>
  </si>
  <si>
    <t>กันทรอม</t>
  </si>
  <si>
    <t>ตะเคียน</t>
  </si>
  <si>
    <t>ตำแย</t>
  </si>
  <si>
    <t>33200100</t>
  </si>
  <si>
    <t>หนองฉลอง</t>
  </si>
  <si>
    <t>พรหมสวัสดิ์</t>
  </si>
  <si>
    <t>23</t>
  </si>
  <si>
    <t xml:space="preserve">จำนวนผู้ป่วยด้วยโรค  Dengue fever  จำแนกรายเดือน   จ.ศรีสะเกษ_x000D_   เปรียบเทียบข้อมูลปี  2562  กับข้อมูลปีที่แล้ว </t>
  </si>
  <si>
    <t>พื้นที่/สัปดาห์</t>
  </si>
  <si>
    <t>เมืองคง</t>
  </si>
  <si>
    <t>33090100</t>
  </si>
  <si>
    <t>กระหวัน</t>
  </si>
  <si>
    <t>พราน</t>
  </si>
  <si>
    <t>สำโรงปราสาท</t>
  </si>
  <si>
    <t>ชำ</t>
  </si>
  <si>
    <t>แจงแมงน้อย</t>
  </si>
  <si>
    <t>41</t>
  </si>
  <si>
    <t>ด่าน</t>
  </si>
  <si>
    <t>ทุ่งใหญ่</t>
  </si>
  <si>
    <t>ขนุน</t>
  </si>
  <si>
    <t>หนองแวง</t>
  </si>
  <si>
    <t>33070100</t>
  </si>
  <si>
    <t>คูบ</t>
  </si>
  <si>
    <t>37</t>
  </si>
  <si>
    <t>22</t>
  </si>
  <si>
    <t>ลมศักดิ์</t>
  </si>
  <si>
    <t>33052510</t>
  </si>
  <si>
    <t>หว้านคำ</t>
  </si>
  <si>
    <t>14</t>
  </si>
  <si>
    <t>67</t>
  </si>
  <si>
    <t>81</t>
  </si>
  <si>
    <t>หนองค้า</t>
  </si>
  <si>
    <t>ห้วยจันทร์</t>
  </si>
  <si>
    <t>น้ำตกห้วยจันทร์</t>
  </si>
  <si>
    <t>หนองห้าง</t>
  </si>
  <si>
    <t>ปราสาท</t>
  </si>
  <si>
    <t>ตระกวน</t>
  </si>
  <si>
    <t>33140203</t>
  </si>
  <si>
    <t>49</t>
  </si>
  <si>
    <t>กุง</t>
  </si>
  <si>
    <t>38</t>
  </si>
  <si>
    <t>โพนดวน</t>
  </si>
  <si>
    <t>27</t>
  </si>
  <si>
    <t>หนองครก</t>
  </si>
  <si>
    <t>หนองแดง,โพธิ์</t>
  </si>
  <si>
    <t>33010708</t>
  </si>
  <si>
    <t>โคกจาน</t>
  </si>
  <si>
    <t>โคก</t>
  </si>
  <si>
    <t>33102504</t>
  </si>
  <si>
    <t>โนนเพ็ก</t>
  </si>
  <si>
    <t>ระเบ๊าะ</t>
  </si>
  <si>
    <t>ศรีตระกูล</t>
  </si>
  <si>
    <t>สระกำแพงใหญ่</t>
  </si>
  <si>
    <t>7</t>
  </si>
  <si>
    <t>ปราสาทเยอร์</t>
  </si>
  <si>
    <t>หนองครกใต้,หนองค</t>
  </si>
  <si>
    <t>33010705</t>
  </si>
  <si>
    <t>ผักไหม</t>
  </si>
  <si>
    <t>หนองผือ</t>
  </si>
  <si>
    <t>ศาลา</t>
  </si>
  <si>
    <t>ศรีสะอาด</t>
  </si>
  <si>
    <t>โนนสัง</t>
  </si>
  <si>
    <t>โนนสังข์</t>
  </si>
  <si>
    <t>33110100</t>
  </si>
  <si>
    <t>รุง</t>
  </si>
  <si>
    <t>ละลาย</t>
  </si>
  <si>
    <t>โพธิ์กระสังข</t>
  </si>
  <si>
    <t>21</t>
  </si>
  <si>
    <t>33020406</t>
  </si>
  <si>
    <t>นัทพงศ์  เผือกพันธ์</t>
  </si>
  <si>
    <t>000053900</t>
  </si>
  <si>
    <t>นาง ยุพิณ อรรคจันทร์</t>
  </si>
  <si>
    <t>77/1  บ้านโนนคูณ</t>
  </si>
  <si>
    <t>33020100</t>
  </si>
  <si>
    <t>ห้วย</t>
  </si>
  <si>
    <t>โพนเขวา</t>
  </si>
  <si>
    <t>17</t>
  </si>
  <si>
    <t>หนองหญ้าลาด</t>
  </si>
  <si>
    <t>ห้วยใต้</t>
  </si>
  <si>
    <t>34</t>
  </si>
  <si>
    <t>ตาอุด</t>
  </si>
  <si>
    <t>24</t>
  </si>
  <si>
    <t>กำแพง</t>
  </si>
  <si>
    <t>ส้มป่อย</t>
  </si>
  <si>
    <t>โกแดง</t>
  </si>
  <si>
    <t>จองกอ</t>
  </si>
  <si>
    <t>33080902</t>
  </si>
  <si>
    <t>สะพุง</t>
  </si>
  <si>
    <t>33150606</t>
  </si>
  <si>
    <t>หนองเชียงทูน</t>
  </si>
  <si>
    <t>ไฮ</t>
  </si>
  <si>
    <t>ก้านเหลือง</t>
  </si>
  <si>
    <t>หนองบัวดง</t>
  </si>
  <si>
    <t>ห้วเสือ</t>
  </si>
  <si>
    <t>เสาธงชัย</t>
  </si>
  <si>
    <t>ภูมิสรอลใหม่</t>
  </si>
  <si>
    <t>กาฬสินธุ์</t>
  </si>
  <si>
    <t>เมืองแคน</t>
  </si>
  <si>
    <t>แสง</t>
  </si>
  <si>
    <t>33090209</t>
  </si>
  <si>
    <t>35</t>
  </si>
  <si>
    <t>ท่าคล้อ</t>
  </si>
  <si>
    <t>111</t>
  </si>
  <si>
    <t>ห้วยตามมอญ</t>
  </si>
  <si>
    <t>ภูมิซรอล</t>
  </si>
  <si>
    <t>ภูผาหมอก</t>
  </si>
  <si>
    <t>114</t>
  </si>
  <si>
    <t>ระยอง</t>
  </si>
  <si>
    <t>ร้อยเอ็ด</t>
  </si>
  <si>
    <t>80</t>
  </si>
  <si>
    <t>เขวาเหนือ</t>
  </si>
  <si>
    <t>33041416</t>
  </si>
  <si>
    <t>65</t>
  </si>
  <si>
    <t>33080709</t>
  </si>
  <si>
    <t>18</t>
  </si>
  <si>
    <t>19</t>
  </si>
  <si>
    <t>หมู่ 13</t>
  </si>
  <si>
    <t>ไม่ระบุตำบล</t>
  </si>
  <si>
    <t>สร้างเรือง</t>
  </si>
  <si>
    <t>33120105</t>
  </si>
  <si>
    <t>นภัสษร  อินทร์หอม</t>
  </si>
  <si>
    <t>0070223</t>
  </si>
  <si>
    <t>น.ส. สุดารัตน์ อินทร์หอม</t>
  </si>
  <si>
    <t>60 บ้านสร้างเรือ</t>
  </si>
  <si>
    <t>หนองผึ้ง</t>
  </si>
  <si>
    <t>กอก</t>
  </si>
  <si>
    <t>ภูดินพัฒนา</t>
  </si>
  <si>
    <t>33080211</t>
  </si>
  <si>
    <t>หนองใหญ่</t>
  </si>
  <si>
    <t>70</t>
  </si>
  <si>
    <t>สำโรง</t>
  </si>
  <si>
    <t>95</t>
  </si>
  <si>
    <t>ศรีแก้ว</t>
  </si>
  <si>
    <t>สนวนตะวันตก</t>
  </si>
  <si>
    <t>33052702</t>
  </si>
  <si>
    <t>36</t>
  </si>
  <si>
    <t>หนองไฮ</t>
  </si>
  <si>
    <t>หนองฮาง</t>
  </si>
  <si>
    <t>หนองยาว</t>
  </si>
  <si>
    <t>โนนสว่าง</t>
  </si>
  <si>
    <t>แขม</t>
  </si>
  <si>
    <t>ใจดี</t>
  </si>
  <si>
    <t>119</t>
  </si>
  <si>
    <t>หนองหมี</t>
  </si>
  <si>
    <t>หนองหว้า</t>
  </si>
  <si>
    <t>33042505</t>
  </si>
  <si>
    <t>ธาตุ</t>
  </si>
  <si>
    <t>สันติสุข</t>
  </si>
  <si>
    <t>น้ำเย็นใต้</t>
  </si>
  <si>
    <t>4</t>
  </si>
  <si>
    <t>เสียว</t>
  </si>
  <si>
    <t>หนองศาลา</t>
  </si>
  <si>
    <t>โนนจิก</t>
  </si>
  <si>
    <t>หนองคู</t>
  </si>
  <si>
    <t>โพธิ์วงศ์</t>
  </si>
  <si>
    <t>โพธิ์น้อย</t>
  </si>
  <si>
    <t>ยาง</t>
  </si>
  <si>
    <t>48</t>
  </si>
  <si>
    <t>ดอนสั้น</t>
  </si>
  <si>
    <t>33011508</t>
  </si>
  <si>
    <t>โนนแตน</t>
  </si>
  <si>
    <t>น้ำอ้อม</t>
  </si>
  <si>
    <t>263</t>
  </si>
  <si>
    <t>กระแซงพัฒนา</t>
  </si>
  <si>
    <t>ป.6</t>
  </si>
  <si>
    <t>กระแชงเมืองใหม่</t>
  </si>
  <si>
    <t>บัวหุ่ง</t>
  </si>
  <si>
    <t>โนนสำราญ</t>
  </si>
  <si>
    <t>25</t>
  </si>
  <si>
    <t>พนมชัย</t>
  </si>
  <si>
    <t>130</t>
  </si>
  <si>
    <t>โนนสมบูรณ์</t>
  </si>
  <si>
    <t>ทำนบ</t>
  </si>
  <si>
    <t>33220100</t>
  </si>
  <si>
    <t>หนองบัว</t>
  </si>
  <si>
    <t>ห้วยเหนือ</t>
  </si>
  <si>
    <t>หนองโปง</t>
  </si>
  <si>
    <t>28</t>
  </si>
  <si>
    <t>ไผ่</t>
  </si>
  <si>
    <t>โคกใต้พัฒนา</t>
  </si>
  <si>
    <t>หนองงูเหลือม</t>
  </si>
  <si>
    <t>โนนจักจั่น</t>
  </si>
  <si>
    <t>33190100</t>
  </si>
  <si>
    <t>บึงบอน</t>
  </si>
  <si>
    <t>จะกง</t>
  </si>
  <si>
    <t>33100607</t>
  </si>
  <si>
    <t>วนะภูมิ  ปลายชัยภูมิ</t>
  </si>
  <si>
    <t>000516926</t>
  </si>
  <si>
    <t>นาง สุพิณ ทองคำ</t>
  </si>
  <si>
    <t>27 บ้านโนนสูง</t>
  </si>
  <si>
    <t>แดง</t>
  </si>
  <si>
    <t>โพธิ์ศรี</t>
  </si>
  <si>
    <t>โคกสูง</t>
  </si>
  <si>
    <t>ตูม</t>
  </si>
  <si>
    <t>33140406</t>
  </si>
  <si>
    <t>บอน</t>
  </si>
  <si>
    <t>สร้างหว้า</t>
  </si>
  <si>
    <t>เหล่ากวาง</t>
  </si>
  <si>
    <t>นาม่อง</t>
  </si>
  <si>
    <t>ภูมิ</t>
  </si>
  <si>
    <t>โพธิ์เก่า</t>
  </si>
  <si>
    <t>29</t>
  </si>
  <si>
    <t>พรทิพย์</t>
  </si>
  <si>
    <t>ตระกาศ</t>
  </si>
  <si>
    <t>สมบูรณ์</t>
  </si>
  <si>
    <t>หนองตลาด</t>
  </si>
  <si>
    <t>คำโปรย</t>
  </si>
  <si>
    <t>โคกใหม่</t>
  </si>
  <si>
    <t>ตาทวด</t>
  </si>
  <si>
    <t>เขวา</t>
  </si>
  <si>
    <t>โนนสำเริง</t>
  </si>
  <si>
    <t>82</t>
  </si>
  <si>
    <t>โคกเหนือ</t>
  </si>
  <si>
    <t>56</t>
  </si>
  <si>
    <t>59</t>
  </si>
  <si>
    <t>แสงเจริญ</t>
  </si>
  <si>
    <t>โนนดู่</t>
  </si>
  <si>
    <t>โนนสว่างพัฒนา</t>
  </si>
  <si>
    <t>ห้วยพอก</t>
  </si>
  <si>
    <t>ป่าไม้พัฒนาใต้</t>
  </si>
  <si>
    <t>นารุ่งเรือง</t>
  </si>
  <si>
    <t>นาเย็น</t>
  </si>
  <si>
    <t>สว่าง</t>
  </si>
  <si>
    <t>33040608</t>
  </si>
  <si>
    <t>ห้วยไม้งาม</t>
  </si>
  <si>
    <t>ดงก่อ</t>
  </si>
  <si>
    <t>149</t>
  </si>
  <si>
    <t>13</t>
  </si>
  <si>
    <t>โคกเจริญ</t>
  </si>
  <si>
    <t>33040706</t>
  </si>
  <si>
    <t>หนองอุดม</t>
  </si>
  <si>
    <t>33040805</t>
  </si>
  <si>
    <t>สร้างเหล่า</t>
  </si>
  <si>
    <t>33030403</t>
  </si>
  <si>
    <t>โพธิ์ลักา</t>
  </si>
  <si>
    <t>33030411</t>
  </si>
  <si>
    <t>หนองหัวช้าง</t>
  </si>
  <si>
    <t>เมืองน้อย</t>
  </si>
  <si>
    <t>ดูน</t>
  </si>
  <si>
    <t>หนองดุม</t>
  </si>
  <si>
    <t>33030302</t>
  </si>
  <si>
    <t>33050617</t>
  </si>
  <si>
    <t>นิคมพัฒนา</t>
  </si>
  <si>
    <t>กวางขาว</t>
  </si>
  <si>
    <t>ตาสุ</t>
  </si>
  <si>
    <t>นิคมเขต 3</t>
  </si>
  <si>
    <t>นิคมเขต 7</t>
  </si>
  <si>
    <t>นิคมเขต 8</t>
  </si>
  <si>
    <t>ภูมิขนุน</t>
  </si>
  <si>
    <t>มะขาม</t>
  </si>
  <si>
    <t>สะอาง</t>
  </si>
  <si>
    <t>33050912</t>
  </si>
  <si>
    <t>50</t>
  </si>
  <si>
    <t>52</t>
  </si>
  <si>
    <t>33052103</t>
  </si>
  <si>
    <t>นนทพันธ์ นางาม</t>
  </si>
  <si>
    <t>นางสาว ไพลิน จักษุทิพย์</t>
  </si>
  <si>
    <t>101</t>
  </si>
  <si>
    <t>สำโรงเกียรติใต้</t>
  </si>
  <si>
    <t>พรานใต้ตะวันตก</t>
  </si>
  <si>
    <t>33080315</t>
  </si>
  <si>
    <t>แต้พัฒนา</t>
  </si>
  <si>
    <t>33081111</t>
  </si>
  <si>
    <t>โนนยาง</t>
  </si>
  <si>
    <t>สร้างแก้ว</t>
  </si>
  <si>
    <t>เขิน</t>
  </si>
  <si>
    <t>เวาะใต้</t>
  </si>
  <si>
    <t>โนนค้อ</t>
  </si>
  <si>
    <t>หมู่ 14</t>
  </si>
  <si>
    <t>33130214</t>
  </si>
  <si>
    <t>หนองกุง</t>
  </si>
  <si>
    <t>โปร่ง</t>
  </si>
  <si>
    <t>75</t>
  </si>
  <si>
    <t>44</t>
  </si>
  <si>
    <t>สมอ</t>
  </si>
  <si>
    <t>ป่าบาก</t>
  </si>
  <si>
    <t>กู่</t>
  </si>
  <si>
    <t>ตาเปียง</t>
  </si>
  <si>
    <t>ค้อ</t>
  </si>
  <si>
    <t>หยุห์</t>
  </si>
  <si>
    <t>หนองม่วง</t>
  </si>
  <si>
    <t>โดด</t>
  </si>
  <si>
    <t>ดงรัก</t>
  </si>
  <si>
    <t>43</t>
  </si>
  <si>
    <t>โคกแก้ว</t>
  </si>
  <si>
    <t>ธาตุทอง</t>
  </si>
  <si>
    <t>33010201</t>
  </si>
  <si>
    <t>129</t>
  </si>
  <si>
    <t>หลุบ</t>
  </si>
  <si>
    <t>โนน</t>
  </si>
  <si>
    <t>ปิยพงศ์  เสาเวียง</t>
  </si>
  <si>
    <t>000061033</t>
  </si>
  <si>
    <t>นาง คำพันธ์ ชัยรัตน์</t>
  </si>
  <si>
    <t>146 บ้านโนนคูณ</t>
  </si>
  <si>
    <t>ลิ้นฟ้า</t>
  </si>
  <si>
    <t>ดินดำ</t>
  </si>
  <si>
    <t>33020205</t>
  </si>
  <si>
    <t>กิตติภูมิ  โพธิวัฒน์</t>
  </si>
  <si>
    <t>000055603</t>
  </si>
  <si>
    <t>นาง อรัญญา โพธิวัฒน์</t>
  </si>
  <si>
    <t>151/5 บ้านโนนคูณ</t>
  </si>
  <si>
    <t>33020209</t>
  </si>
  <si>
    <t>ดอนไม้งาม</t>
  </si>
  <si>
    <t>33091309</t>
  </si>
  <si>
    <t>ทุ่งสว่าง</t>
  </si>
  <si>
    <t>โนนสำโรง</t>
  </si>
  <si>
    <t>ดงยาง</t>
  </si>
  <si>
    <t>โคกสะอาด</t>
  </si>
  <si>
    <t>ลิงไอ</t>
  </si>
  <si>
    <t>หมู่13</t>
  </si>
  <si>
    <t>เมืองหลวง</t>
  </si>
  <si>
    <t>หนองสะมอน</t>
  </si>
  <si>
    <t>นาทุ่ง</t>
  </si>
  <si>
    <t>33120407</t>
  </si>
  <si>
    <t>ภัทรพงศ์ จันทรา</t>
  </si>
  <si>
    <t>255946</t>
  </si>
  <si>
    <t>นางจิราพร จันทรา</t>
  </si>
  <si>
    <t>39หมู่-05</t>
  </si>
  <si>
    <t>1339900010441</t>
  </si>
  <si>
    <t>จานแสนไชย</t>
  </si>
  <si>
    <t>หนองสิมน้อย</t>
  </si>
  <si>
    <t>ศุภิสรา  วระพุฒ</t>
  </si>
  <si>
    <t>0066511</t>
  </si>
  <si>
    <t>นางสาว ศุภางค์ วระพุฒ</t>
  </si>
  <si>
    <t>120 บ้านสร้างเรือ</t>
  </si>
  <si>
    <t>ภัสรา  อินตนัย</t>
  </si>
  <si>
    <t>0250747</t>
  </si>
  <si>
    <t>25 บ.สร้างเรือ</t>
  </si>
  <si>
    <t>สะสมทรัพย์  คำสิงห์</t>
  </si>
  <si>
    <t>0248742</t>
  </si>
  <si>
    <t>นาง อรทัย ขุนวิเศษ</t>
  </si>
  <si>
    <t>135 บ.สร้างเรือ</t>
  </si>
  <si>
    <t>33120307</t>
  </si>
  <si>
    <t>กิจฎิศักดิ์  บุราคร</t>
  </si>
  <si>
    <t>0187154</t>
  </si>
  <si>
    <t>นาง ประครอง โคตพันธ์</t>
  </si>
  <si>
    <t>98 บ.สร้างเรือ</t>
  </si>
  <si>
    <t>ขะยุง</t>
  </si>
  <si>
    <t>ตาเกษ</t>
  </si>
  <si>
    <t>หนองเหล็ก</t>
  </si>
  <si>
    <t>33101005</t>
  </si>
  <si>
    <t>สำโรงน้อย</t>
  </si>
  <si>
    <t>33101806</t>
  </si>
  <si>
    <t>ฉัตรชัย  ศาสนา</t>
  </si>
  <si>
    <t>0207096</t>
  </si>
  <si>
    <t>นาง ศศิธร เสนา</t>
  </si>
  <si>
    <t>97 บ.สำโรงน้อย</t>
  </si>
  <si>
    <t>33101816</t>
  </si>
  <si>
    <t>ธนภูมิ  ระวังชนม์</t>
  </si>
  <si>
    <t>0181421</t>
  </si>
  <si>
    <t>นาง พวงแก้ว เจียงวงค์</t>
  </si>
  <si>
    <t>57 บ.สำโรงน้อย</t>
  </si>
  <si>
    <t>ชัชฎาภรณ์  โพธิ์สัง</t>
  </si>
  <si>
    <t>0220950</t>
  </si>
  <si>
    <t>น.ส. อนงค์ลักษณ์ มะเดื่อ</t>
  </si>
  <si>
    <t>61 บ.โนนสูง</t>
  </si>
  <si>
    <t>ทิพวรรณ  จันทร์ชนะ</t>
  </si>
  <si>
    <t>001036003</t>
  </si>
  <si>
    <t>นาง ดวงนภา จันทร์ชนะ</t>
  </si>
  <si>
    <t>89 บ้านสำโรงน้อย</t>
  </si>
  <si>
    <t>33100107</t>
  </si>
  <si>
    <t>อัญรินทร์  สาลี</t>
  </si>
  <si>
    <t>0224402</t>
  </si>
  <si>
    <t>น.ส. กนกศรี เข็มยง</t>
  </si>
  <si>
    <t>30 บ.โนนสูง</t>
  </si>
  <si>
    <t>กระเบา</t>
  </si>
  <si>
    <t>โพธิ์ชัย</t>
  </si>
  <si>
    <t>ธนพงษ์  ใยดี</t>
  </si>
  <si>
    <t>0043443</t>
  </si>
  <si>
    <t>44 บ.โนนสูง</t>
  </si>
  <si>
    <t>ทุ่งไชย</t>
  </si>
  <si>
    <t>ทุ่งไชยใหญ่</t>
  </si>
  <si>
    <t>เหงี่ยง</t>
  </si>
  <si>
    <t>จิรโชติ  ดวงงาม</t>
  </si>
  <si>
    <t>0157318</t>
  </si>
  <si>
    <t>92 บ.สำโรงน้อย</t>
  </si>
  <si>
    <t>หนองหญ้าปล้อง</t>
  </si>
  <si>
    <t>วิชญาดา  จิตตะโคตร์</t>
  </si>
  <si>
    <t>000546088</t>
  </si>
  <si>
    <t>51 บ้านสำโรง</t>
  </si>
  <si>
    <t>สราวุฒิ  เหลาภา</t>
  </si>
  <si>
    <t>0128322</t>
  </si>
  <si>
    <t>51 บ.โนนสูง</t>
  </si>
  <si>
    <t>ธาตุน้อย</t>
  </si>
  <si>
    <t>หนองลุง</t>
  </si>
  <si>
    <t>ธนากร  แขมคำ</t>
  </si>
  <si>
    <t>000047148</t>
  </si>
  <si>
    <t>53 บ้านโนนสูง</t>
  </si>
  <si>
    <t>ณรงค์รักษ์  สอนศรี</t>
  </si>
  <si>
    <t>0169336</t>
  </si>
  <si>
    <t>12  บ้านโนนสูง</t>
  </si>
  <si>
    <t>no</t>
  </si>
  <si>
    <t>จำนวนผู้ป่วยใน 28 วัน</t>
  </si>
  <si>
    <t xml:space="preserve"> พื้นที่ระบาดของโรคไข้เลือดออก จังหวัดศรีสะเกษ ณ 20 มิถุนายน 2562 (2 รายขึ้นไปใน 28 วันย้อนหลัง)</t>
  </si>
  <si>
    <t>ZONE1</t>
  </si>
  <si>
    <t>ZONE2</t>
  </si>
  <si>
    <t>ZONE3</t>
  </si>
  <si>
    <t>ZONE4</t>
  </si>
  <si>
    <t>ZONE5</t>
  </si>
  <si>
    <t>ZONE6</t>
  </si>
  <si>
    <t>ชลบุรี</t>
  </si>
  <si>
    <t>มหาสารคาม</t>
  </si>
  <si>
    <t>ราชบุรี</t>
  </si>
  <si>
    <t>ข้อมูลรายเดือน ปี 2562</t>
  </si>
  <si>
    <t>มัธยฐานปีย้อนหลัง รายอำเภอ 2563</t>
  </si>
  <si>
    <t xml:space="preserve">ลิงค์ข้อมูลปี 2563 </t>
  </si>
  <si>
    <t>ตารางสีเหลือง เป็นตารางที่อยู่ในอัตราป่วย 50 ต่อแสนประชากร รายเดือน โดยอิงข้อมูลจากปี 2562</t>
  </si>
  <si>
    <t>จำนวนผู้ป่วยแบบสะสม</t>
  </si>
  <si>
    <t>ตารางสะสม 50/แสน ประชากร อิงข้อมูลปี 2562</t>
  </si>
  <si>
    <t>ผู้ป่วยสะสม  ปี 2563</t>
  </si>
  <si>
    <t>สำรองข้อมูลค่ารายเดือน</t>
  </si>
  <si>
    <t>ผู้ป่วยสะสม  ปี 2563 ฐานห้ามแต๊ะ เชื่อมแล้ว</t>
  </si>
  <si>
    <t>ผู้ป่วยสะสม  ปี 2563 สะสม เชื่อมใส่ตาราง</t>
  </si>
  <si>
    <t xml:space="preserve">จำนวนผู้ป่วยด้วยโรค  ไข้เลือดออกรวม(26,27,66)  จำแนกรายเดือน   จ.ศรีสะเกษ_x000D_   เปรียบเทียบข้อมูลปี  2563  กับค่ามัธยฐาน 5 ปี ย้อนหลัง </t>
  </si>
  <si>
    <t xml:space="preserve">                                            จำนวนป่วยด้วยโรคไข้เลือดออกรวม(26,27,66)  ตามวันรักษา  จังหวัดศรีสะเกษ  ปี 2563</t>
  </si>
  <si>
    <t>W1</t>
  </si>
  <si>
    <t>W2</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</si>
  <si>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</si>
  <si>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</si>
  <si>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</si>
  <si>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</si>
  <si>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</si>
  <si>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</si>
  <si>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</si>
  <si>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</si>
  <si>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</si>
  <si>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</si>
  <si>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</si>
  <si>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</si>
  <si>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</si>
  <si>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</si>
  <si>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</si>
  <si>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</si>
  <si>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</si>
  <si>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</si>
  <si>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</si>
  <si>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</si>
  <si>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</si>
  <si>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</si>
  <si>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</si>
  <si>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</si>
  <si>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</si>
  <si>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</si>
  <si>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</si>
  <si>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</si>
  <si>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</si>
  <si>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</si>
  <si>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</si>
  <si>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</si>
  <si>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</si>
  <si>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</si>
  <si>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</si>
  <si>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</si>
  <si>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</si>
  <si>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</si>
  <si>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</si>
  <si>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</si>
  <si>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</si>
  <si>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W47</t>
  </si>
  <si>
    <t>W48</t>
  </si>
  <si>
    <t>W49</t>
  </si>
  <si>
    <t>W50</t>
  </si>
  <si>
    <t>W51</t>
  </si>
  <si>
    <t>W52</t>
  </si>
  <si>
    <t>W53</t>
  </si>
  <si>
    <t>W59</t>
  </si>
  <si>
    <t>W60</t>
  </si>
  <si>
    <t>W61</t>
  </si>
  <si>
    <t>W62</t>
  </si>
  <si>
    <t>wn-wo</t>
  </si>
  <si>
    <t>ม.</t>
  </si>
  <si>
    <t>ยช.</t>
  </si>
  <si>
    <t>กร.</t>
  </si>
  <si>
    <t>กล.</t>
  </si>
  <si>
    <t>ขข.</t>
  </si>
  <si>
    <t>พบ.</t>
  </si>
  <si>
    <t>ปก.</t>
  </si>
  <si>
    <t>ขห.</t>
  </si>
  <si>
    <t>รษ.</t>
  </si>
  <si>
    <t>อท.</t>
  </si>
  <si>
    <t>บบ.</t>
  </si>
  <si>
    <t>หทท.</t>
  </si>
  <si>
    <t>นค.</t>
  </si>
  <si>
    <t>ศร.</t>
  </si>
  <si>
    <t>นก.</t>
  </si>
  <si>
    <t>วห.</t>
  </si>
  <si>
    <t>ภส.</t>
  </si>
  <si>
    <t>มจ.</t>
  </si>
  <si>
    <t>บจ.</t>
  </si>
  <si>
    <t>พย.</t>
  </si>
  <si>
    <t>พศ.</t>
  </si>
  <si>
    <t>ศล.</t>
  </si>
  <si>
    <t>จำนวนwn</t>
  </si>
  <si>
    <t>จำนวนwo</t>
  </si>
  <si>
    <t>No wn-wo</t>
  </si>
  <si>
    <t>สะสมมากว่า</t>
  </si>
  <si>
    <t>ปัจจุบัน</t>
  </si>
  <si>
    <t>50/แสนรวม</t>
  </si>
  <si>
    <t>mounth</t>
  </si>
  <si>
    <t>50/แสน ปชก.</t>
  </si>
  <si>
    <t>แปลผล</t>
  </si>
  <si>
    <t>เคสรวม&gt;</t>
  </si>
  <si>
    <t>มัธยฐาน</t>
  </si>
  <si>
    <t>Column Labels</t>
  </si>
  <si>
    <t>Row Labels</t>
  </si>
  <si>
    <t>&lt;06/01/2019 or (blank)</t>
  </si>
  <si>
    <t>Grand Total</t>
  </si>
  <si>
    <t>(blank)</t>
  </si>
  <si>
    <t>แม่ฮ่องสอน</t>
  </si>
  <si>
    <t>ชัยนาท</t>
  </si>
  <si>
    <t>พังงา</t>
  </si>
  <si>
    <t>Center of Epidemiological Information, Division of Epidemiology, Ministry of Public Health</t>
  </si>
  <si>
    <t>ประเทศ</t>
  </si>
  <si>
    <t>เขต10</t>
  </si>
  <si>
    <t>จ.ศรีสะเกษ</t>
  </si>
  <si>
    <t>เฉียงเหนือ</t>
  </si>
  <si>
    <t>(ต่อแสน ปชก.)</t>
  </si>
  <si>
    <t>ภาค</t>
  </si>
  <si>
    <t>ตะวันออก</t>
  </si>
  <si>
    <t>ระดับพื้นที่</t>
  </si>
  <si>
    <t xml:space="preserve">ข้อมูลประเทศ ณ วันที่ </t>
  </si>
  <si>
    <t xml:space="preserve">ข้อมูลจังหวัด ณ วันที่ </t>
  </si>
  <si>
    <t>9 มิถุนายน  2563</t>
  </si>
  <si>
    <t>จำนวนที่เพิ่มขึ้น</t>
  </si>
  <si>
    <t>จากW20</t>
  </si>
  <si>
    <t>อัตราป่วยเพิ่ม</t>
  </si>
  <si>
    <t>จำนวนสัปดาห์ที่ 20</t>
  </si>
  <si>
    <t>จำนวนสัปดาห์</t>
  </si>
  <si>
    <t xml:space="preserve">วิธีการทำหน้านี้ คือ 1.หลังจากจบงานแล้วให้คัดลอกข้อมูลจำนวนผู้ป่วย B6:B27  ไปวางที่  w31:52 </t>
  </si>
  <si>
    <t xml:space="preserve">         2.คัดลอกอัตราป่วยแถว C6:C27 ไปวางที่ สัปดาห์ที่ทำงาน</t>
  </si>
  <si>
    <t xml:space="preserve">วิธีทำ 1.แก้ไขค่า BC ให้สัปดาห์ ลบกันถูกต้อง </t>
  </si>
  <si>
    <t xml:space="preserve">        2.คัดลอกข้อมูลจำนวนผู้ป่วยจากแถวข้อมูลสัปดาห์ไปวางที่  WD</t>
  </si>
  <si>
    <t>14 มิถุนายน  2563</t>
  </si>
  <si>
    <t>จำนวนผู้ป่วยด้วยโรค  ไข้เลือดออกรวม(26,27,66)  จำแนกรายสัปดาห์   จ.ศรีสะเกษ_x000D_   ระหว่างวันที่    01/01/2563  ถึงวันที่    14/06/2563</t>
  </si>
  <si>
    <t>ปวีณา สายโสม</t>
  </si>
  <si>
    <t>272497</t>
  </si>
  <si>
    <t>105 บ.หนองหว้า</t>
  </si>
  <si>
    <t>โคกเจริญใหม่</t>
  </si>
  <si>
    <t>33040711</t>
  </si>
  <si>
    <t>วรนุช กำลังดี</t>
  </si>
  <si>
    <t>186879</t>
  </si>
  <si>
    <t>โคกพัฒนา</t>
  </si>
  <si>
    <t>33040712</t>
  </si>
  <si>
    <t>ศศินา คืนผล</t>
  </si>
  <si>
    <t>266041</t>
  </si>
  <si>
    <t>พรรษชล  สมพร</t>
  </si>
  <si>
    <t>0159566</t>
  </si>
  <si>
    <t>นางสาว ขนิษฐา มีจินดา</t>
  </si>
  <si>
    <t>199 บ.โคกพัฒนา</t>
  </si>
  <si>
    <t>ท่าสว่าง</t>
  </si>
  <si>
    <t>33041502</t>
  </si>
  <si>
    <t>ชนะ สารภาพ</t>
  </si>
  <si>
    <t>292771</t>
  </si>
  <si>
    <t>นาเหนือ</t>
  </si>
  <si>
    <t>33041218</t>
  </si>
  <si>
    <t>แอม  โพธิ์อุดม</t>
  </si>
  <si>
    <t>0181300</t>
  </si>
  <si>
    <t>320</t>
  </si>
  <si>
    <t>สรสิช สัตยาพันธุ์</t>
  </si>
  <si>
    <t>211380</t>
  </si>
  <si>
    <t>295/11 สว่าง</t>
  </si>
  <si>
    <t>533040041955</t>
  </si>
  <si>
    <t>เจษฎา  อักษรศรี</t>
  </si>
  <si>
    <t>0114227</t>
  </si>
  <si>
    <t>239 บ.โคกเจริญ</t>
  </si>
  <si>
    <t>ท่าสว่างสมัคคี</t>
  </si>
  <si>
    <t>33041509</t>
  </si>
  <si>
    <t>ทักษ์ดนัย ว่องไว</t>
  </si>
  <si>
    <t>303305</t>
  </si>
  <si>
    <t>นางยุพิน  เกษแก้ว</t>
  </si>
  <si>
    <t>55/3 ท่าสว่างสมัคคี</t>
  </si>
  <si>
    <t>บ้านท่าสว่าง</t>
  </si>
  <si>
    <t>1339600154681</t>
  </si>
  <si>
    <t>วรนุช  กำลังดี</t>
  </si>
  <si>
    <t>000186879</t>
  </si>
  <si>
    <t>060</t>
  </si>
  <si>
    <t>อนุชิต พิมพ์พงษื</t>
  </si>
  <si>
    <t>234661</t>
  </si>
  <si>
    <t>168 ท่าสว่างสมัคคี</t>
  </si>
  <si>
    <t>ณัฐนันท์ สุชาติ</t>
  </si>
  <si>
    <t>303498</t>
  </si>
  <si>
    <t>นายประยงค์  สุชาติ</t>
  </si>
  <si>
    <t>มใ2</t>
  </si>
  <si>
    <t>บ้านเขวา(ราษฎรพัฒนา)</t>
  </si>
  <si>
    <t>1118700100576</t>
  </si>
  <si>
    <t>บุญมี สายพิมพ์</t>
  </si>
  <si>
    <t xml:space="preserve">	427631</t>
  </si>
  <si>
    <t>6 หนองอุดม</t>
  </si>
  <si>
    <t>33042401</t>
  </si>
  <si>
    <t>ชาลี ครองเชื้อ</t>
  </si>
  <si>
    <t>30310</t>
  </si>
  <si>
    <t>212 โคก</t>
  </si>
  <si>
    <t>ชำม่วง</t>
  </si>
  <si>
    <t>33041305</t>
  </si>
  <si>
    <t>ปภาวรินทร์ น้อยสงวน</t>
  </si>
  <si>
    <t>388598</t>
  </si>
  <si>
    <t>นายประกิจ   น้อยสงวน</t>
  </si>
  <si>
    <t>1339600343115</t>
  </si>
  <si>
    <t>ผักแพว</t>
  </si>
  <si>
    <t>สวนอ้อย</t>
  </si>
  <si>
    <t>33031408</t>
  </si>
  <si>
    <t>ธีรภัทร คำโสภา</t>
  </si>
  <si>
    <t>0133276</t>
  </si>
  <si>
    <t>นาง จรรยา นันทา</t>
  </si>
  <si>
    <t>19/2 บ้านสวนอ้อย</t>
  </si>
  <si>
    <t>ภัทราพร ปุยอบ</t>
  </si>
  <si>
    <t>000713291</t>
  </si>
  <si>
    <t>นาง พิมพ์ใจ ปุยอบ</t>
  </si>
  <si>
    <t>37/1 บ้านสวนอ้อย</t>
  </si>
  <si>
    <t>33031401</t>
  </si>
  <si>
    <t>รัชชานนท์ อัมภรัตน์</t>
  </si>
  <si>
    <t>0159006</t>
  </si>
  <si>
    <t>นางสาว พัชรธิดา จันทร์มั่น</t>
  </si>
  <si>
    <t>155 บ้านผักแผว</t>
  </si>
  <si>
    <t>33031415</t>
  </si>
  <si>
    <t>สาคร  เรืองประดับ</t>
  </si>
  <si>
    <t>0122574</t>
  </si>
  <si>
    <t>177 บ.ผักแพว</t>
  </si>
  <si>
    <t>ขวัญชัย  วรรณเวช</t>
  </si>
  <si>
    <t>0138609</t>
  </si>
  <si>
    <t>นาง กันยารัตน์ วรรณเวช</t>
  </si>
  <si>
    <t>30/1 บ้านสวนอ้อย</t>
  </si>
  <si>
    <t>ละทาย</t>
  </si>
  <si>
    <t>33030803</t>
  </si>
  <si>
    <t>สุรเชษฐ์ อรุณชัย</t>
  </si>
  <si>
    <t>0139589</t>
  </si>
  <si>
    <t>นางสาว ขจรทิพย์ เหรียญทอง</t>
  </si>
  <si>
    <t>10/2 บ.กอก</t>
  </si>
  <si>
    <t>สุภาพรรณ  สุขอ้วน</t>
  </si>
  <si>
    <t>0109231</t>
  </si>
  <si>
    <t>51 บ.ผักแผว</t>
  </si>
  <si>
    <t>สุภัชญา  คันธจันทร์</t>
  </si>
  <si>
    <t>0151283</t>
  </si>
  <si>
    <t>นาง สายัญ คันธจันทร์</t>
  </si>
  <si>
    <t>110 บ.ผักแพว</t>
  </si>
  <si>
    <t>วรรณกานต์ กลีบจำปา</t>
  </si>
  <si>
    <t>0136538</t>
  </si>
  <si>
    <t>นาง คำกอง กลีบจำปา</t>
  </si>
  <si>
    <t>106/1 บ้านโพธิ์ลังกา</t>
  </si>
  <si>
    <t>กิตตินันท์  ธรรมวัติ</t>
  </si>
  <si>
    <t>0159706</t>
  </si>
  <si>
    <t>นางสาว วนิภา พนม</t>
  </si>
  <si>
    <t>110/2 บ้านผักแพว</t>
  </si>
  <si>
    <t>ศรายุทธ  บุญลา</t>
  </si>
  <si>
    <t>000798081</t>
  </si>
  <si>
    <t>นาง ภัทรธิดา นัยนิตย์</t>
  </si>
  <si>
    <t>23/2 บ้านสวนอ้อย</t>
  </si>
  <si>
    <t>หนองแมว</t>
  </si>
  <si>
    <t>33031417</t>
  </si>
  <si>
    <t>นัฐกาญจน์  กำเนิด</t>
  </si>
  <si>
    <t>0077274</t>
  </si>
  <si>
    <t>32/6 บ้านหนองแมว</t>
  </si>
  <si>
    <t>หนองกก</t>
  </si>
  <si>
    <t>33030407</t>
  </si>
  <si>
    <t>วีรพล  บรรเทา</t>
  </si>
  <si>
    <t>0152704</t>
  </si>
  <si>
    <t>55 บ้านหนองกี่</t>
  </si>
  <si>
    <t>หมู่ 08</t>
  </si>
  <si>
    <t>33031608</t>
  </si>
  <si>
    <t>ภัทราภรณ์  ศิลาเณร</t>
  </si>
  <si>
    <t>0125608</t>
  </si>
  <si>
    <t>109 บ้านคำเนียม</t>
  </si>
  <si>
    <t>คำเมย</t>
  </si>
  <si>
    <t>33030105</t>
  </si>
  <si>
    <t>ปวีณา  เจริญบุญ</t>
  </si>
  <si>
    <t>001066937</t>
  </si>
  <si>
    <t>66/1 บ้านคำเมย</t>
  </si>
  <si>
    <t>พัชรญา  หัสดรกิ่ง</t>
  </si>
  <si>
    <t>0178421</t>
  </si>
  <si>
    <t>นางสาว มยุรี แสงเนตร</t>
  </si>
  <si>
    <t>83 บ.ผักแพว</t>
  </si>
  <si>
    <t>บกบ่าง</t>
  </si>
  <si>
    <t>33031411</t>
  </si>
  <si>
    <t>อาคม  วงค์ชะนะ</t>
  </si>
  <si>
    <t>0137552</t>
  </si>
  <si>
    <t>นางสาว ลั่นทม ธรรมวัติ</t>
  </si>
  <si>
    <t>28 บ้านถ่อน</t>
  </si>
  <si>
    <t>พิชญ์สินี  ชาชุมพร</t>
  </si>
  <si>
    <t>0084853</t>
  </si>
  <si>
    <t>45/42 บ้านคำเมย</t>
  </si>
  <si>
    <t>สวนฝ้าย</t>
  </si>
  <si>
    <t>33031405</t>
  </si>
  <si>
    <t>ทวี  ไชยวรรณ</t>
  </si>
  <si>
    <t>0125101</t>
  </si>
  <si>
    <t>70 บ้านสวนฝ้าย</t>
  </si>
  <si>
    <t>พีระพงษ์  หงษ์ทอง</t>
  </si>
  <si>
    <t>0095273</t>
  </si>
  <si>
    <t>34 บ้านบกบ่าง</t>
  </si>
  <si>
    <t>บุญยงค์  สีหบุตร</t>
  </si>
  <si>
    <t>0093855</t>
  </si>
  <si>
    <t>113 บ้านหนองดุม</t>
  </si>
  <si>
    <t>ปุรินทร์  สุขอ้วน</t>
  </si>
  <si>
    <t>0121198</t>
  </si>
  <si>
    <t>79 บ้านสร้างเหล่า</t>
  </si>
  <si>
    <t>หนองเรือ</t>
  </si>
  <si>
    <t>33030806</t>
  </si>
  <si>
    <t>รุ่งทิวา อาสานอก</t>
  </si>
  <si>
    <t>0150042</t>
  </si>
  <si>
    <t>นางสาว บัวไข พนม</t>
  </si>
  <si>
    <t>18 บ.หนองเรือ</t>
  </si>
  <si>
    <t>โนนผึ้ง</t>
  </si>
  <si>
    <t>33030212</t>
  </si>
  <si>
    <t>อนุชิต  ตะนะสุข</t>
  </si>
  <si>
    <t>0068230</t>
  </si>
  <si>
    <t>53 บ้านหนองหวาย</t>
  </si>
  <si>
    <t>หนองนาเต้า</t>
  </si>
  <si>
    <t>33030904</t>
  </si>
  <si>
    <t>วันวิเศษ  สิทโท</t>
  </si>
  <si>
    <t>0170777</t>
  </si>
  <si>
    <t>นางสาว กัญญา อุ่นอ่อน</t>
  </si>
  <si>
    <t>53/1 บ.หนองน้ำเต้า</t>
  </si>
  <si>
    <t>หนองมะแซว</t>
  </si>
  <si>
    <t>33030108</t>
  </si>
  <si>
    <t>วาสนา  สายบุบผา</t>
  </si>
  <si>
    <t>001067401</t>
  </si>
  <si>
    <t>43/5</t>
  </si>
  <si>
    <t>คำเนียม</t>
  </si>
  <si>
    <t>มะกรูด</t>
  </si>
  <si>
    <t>33032003</t>
  </si>
  <si>
    <t>ดวงแก้ว  สีฟ้า</t>
  </si>
  <si>
    <t>0003214</t>
  </si>
  <si>
    <t>11 บ้านมะกรูด</t>
  </si>
  <si>
    <t>33030111</t>
  </si>
  <si>
    <t>ศุภวิชญ์  อย่างดี</t>
  </si>
  <si>
    <t>0164875</t>
  </si>
  <si>
    <t>นางสาว นิสา สู่สุข</t>
  </si>
  <si>
    <t>111/74  เอื้ออาทร</t>
  </si>
  <si>
    <t>33030405</t>
  </si>
  <si>
    <t>อโณทัย ห่วงเพชร</t>
  </si>
  <si>
    <t>000664356</t>
  </si>
  <si>
    <t>17   บ้านโคก</t>
  </si>
  <si>
    <t>ภัทรวดี  ไป๋อารีย์</t>
  </si>
  <si>
    <t>0183696</t>
  </si>
  <si>
    <t>ภานุวัฒน์ อภิญญาปัญจะ</t>
  </si>
  <si>
    <t>0149029</t>
  </si>
  <si>
    <t>นาง จุรีพร โพธิ</t>
  </si>
  <si>
    <t>31 บ้านผักแพว</t>
  </si>
  <si>
    <t>ยางน้อย</t>
  </si>
  <si>
    <t>33030805</t>
  </si>
  <si>
    <t>คล่อง สายพงษ์</t>
  </si>
  <si>
    <t>0028957</t>
  </si>
  <si>
    <t>นายน้อย นางปุ้ย ทองลือ</t>
  </si>
  <si>
    <t>44 บ้านยางน้อย</t>
  </si>
  <si>
    <t>3330301109941</t>
  </si>
  <si>
    <t>นาคำ</t>
  </si>
  <si>
    <t>33031206</t>
  </si>
  <si>
    <t>ศรัญญา  สายแพง</t>
  </si>
  <si>
    <t>0099189</t>
  </si>
  <si>
    <t>19 บ้านน้ำคำ</t>
  </si>
  <si>
    <t>โนนเปือย</t>
  </si>
  <si>
    <t>33031508</t>
  </si>
  <si>
    <t>นรินทร  วรรณทวี</t>
  </si>
  <si>
    <t>0099383</t>
  </si>
  <si>
    <t>17 บ้านโนนเปือย</t>
  </si>
  <si>
    <t>กริชเพชร  วรรณเวช</t>
  </si>
  <si>
    <t>0138631</t>
  </si>
  <si>
    <t>สิรวิชญ์  สิมณี</t>
  </si>
  <si>
    <t>0155948</t>
  </si>
  <si>
    <t>นาง นิตยา สิมณี</t>
  </si>
  <si>
    <t>178 บ้านผักแพว</t>
  </si>
  <si>
    <t>สุณิสา  สีแดด</t>
  </si>
  <si>
    <t>0126699</t>
  </si>
  <si>
    <t>32 บ้านหนองแมว</t>
  </si>
  <si>
    <t>นิธิวัฒน์  แนบสนิท</t>
  </si>
  <si>
    <t>0090986</t>
  </si>
  <si>
    <t>8 บ้านผักแพว</t>
  </si>
  <si>
    <t>ธนายุทธ  บัวแก้ว</t>
  </si>
  <si>
    <t>0055451</t>
  </si>
  <si>
    <t>3 บ.หนองกี่</t>
  </si>
  <si>
    <t>ศักดิ์สิทธิ์ เหรียญทอง</t>
  </si>
  <si>
    <t>0122123</t>
  </si>
  <si>
    <t>61/1 บ้านกอก</t>
  </si>
  <si>
    <t>ลือชัย</t>
  </si>
  <si>
    <t>33030306</t>
  </si>
  <si>
    <t>ปวรวรรณ วงศ์ไทยดี</t>
  </si>
  <si>
    <t>0167088</t>
  </si>
  <si>
    <t>นางสาว อรทัย ภูพวก</t>
  </si>
  <si>
    <t>3/1 บ้านลือชัย</t>
  </si>
  <si>
    <t>หนองถ่ม</t>
  </si>
  <si>
    <t>33030301</t>
  </si>
  <si>
    <t>วิลัย กงแก้ว</t>
  </si>
  <si>
    <t>10/3 หนองถ่ม</t>
  </si>
  <si>
    <t>วิไลย์  ดวงศรี</t>
  </si>
  <si>
    <t>0200784</t>
  </si>
  <si>
    <t>17/2 บ้านดู่</t>
  </si>
  <si>
    <t>เหม้า</t>
  </si>
  <si>
    <t>33030802</t>
  </si>
  <si>
    <t>กฤตธีรา  เขียวอรุณ</t>
  </si>
  <si>
    <t>0165118</t>
  </si>
  <si>
    <t>นางสาว พจนีย์ พงษ์วัน</t>
  </si>
  <si>
    <t>30/1 บ้านเหม้า</t>
  </si>
  <si>
    <t>กฤษณ์ศดา เหรียญทอง</t>
  </si>
  <si>
    <t>0117109</t>
  </si>
  <si>
    <t>39 บ้านยางน้อย</t>
  </si>
  <si>
    <t>วิภาดา  กันยา</t>
  </si>
  <si>
    <t>0125586</t>
  </si>
  <si>
    <t>15/5 บ.หนองกี่</t>
  </si>
  <si>
    <t>หมู่ 15</t>
  </si>
  <si>
    <t>33031515</t>
  </si>
  <si>
    <t>ณรงค์ชัย อัมพร</t>
  </si>
  <si>
    <t>0198127</t>
  </si>
  <si>
    <t>นายสมศักดิ์ นางยุพิน อัมพร</t>
  </si>
  <si>
    <t>35/1 บ้านอาลัย</t>
  </si>
  <si>
    <t>บ้านอาลัย</t>
  </si>
  <si>
    <t>1199901068182</t>
  </si>
  <si>
    <t>ทินภัทร  บุญเรียน</t>
  </si>
  <si>
    <t>0154217</t>
  </si>
  <si>
    <t>นาง รัชนีกร บุญเรียน</t>
  </si>
  <si>
    <t>39 บ้านเหม้า</t>
  </si>
  <si>
    <t>33030309</t>
  </si>
  <si>
    <t>ไพวัลย์ เชื้อสา</t>
  </si>
  <si>
    <t>0173551</t>
  </si>
  <si>
    <t>37 บ้านหนองม่วง</t>
  </si>
  <si>
    <t>33030402</t>
  </si>
  <si>
    <t>พิมพ์ชนก  วงค์ชา</t>
  </si>
  <si>
    <t>0062942</t>
  </si>
  <si>
    <t>104 บ้านหนองกก</t>
  </si>
  <si>
    <t>หนองหวาย</t>
  </si>
  <si>
    <t>33030204</t>
  </si>
  <si>
    <t>สมาน เสียงใส</t>
  </si>
  <si>
    <t>0133319</t>
  </si>
  <si>
    <t>72 บ.หนองหวาย</t>
  </si>
  <si>
    <t>อาลัย</t>
  </si>
  <si>
    <t>33031506</t>
  </si>
  <si>
    <t>ณัฐพล กล้าหาญ</t>
  </si>
  <si>
    <t>0138774</t>
  </si>
  <si>
    <t>นายสุรพล กล้าหาญ</t>
  </si>
  <si>
    <t>94 อาลัย</t>
  </si>
  <si>
    <t>1103100915710</t>
  </si>
  <si>
    <t>บุณยานุช  บรรเทา</t>
  </si>
  <si>
    <t>0135695</t>
  </si>
  <si>
    <t>นาง เกษรินทร์ บุญเรียน</t>
  </si>
  <si>
    <t>24/1 บ้านหนองกี่</t>
  </si>
  <si>
    <t>ญาดานันท์ แสงสกุล</t>
  </si>
  <si>
    <t>001063091</t>
  </si>
  <si>
    <t>น.ส. สร้อยสุดา บุญวงศ์</t>
  </si>
  <si>
    <t>20 บ้านอาลัย</t>
  </si>
  <si>
    <t>ปัณณวัฒน์  สุริโย</t>
  </si>
  <si>
    <t>0153991</t>
  </si>
  <si>
    <t>นาง สมร สุริโย</t>
  </si>
  <si>
    <t>29/1 บ้านหนองกี่</t>
  </si>
  <si>
    <t>ภาณุพงษ์  ใจทอง</t>
  </si>
  <si>
    <t>0129730</t>
  </si>
  <si>
    <t>110/4 บ้านอาลัย</t>
  </si>
  <si>
    <t>อัญชลี ไชยา</t>
  </si>
  <si>
    <t>0041521</t>
  </si>
  <si>
    <t>117 บ.ผักแพว</t>
  </si>
  <si>
    <t>สกาวเดือน  สุพล</t>
  </si>
  <si>
    <t>0133729</t>
  </si>
  <si>
    <t>นาง อรณิชา สุพล</t>
  </si>
  <si>
    <t>7 บ้านน้ำคำ</t>
  </si>
  <si>
    <t>พิชิตโชค เหรียญทอง</t>
  </si>
  <si>
    <t>0152865</t>
  </si>
  <si>
    <t>นางสาว ทิพย์ สุวรรณดี</t>
  </si>
  <si>
    <t>16/1 บ้านกอก</t>
  </si>
  <si>
    <t>อิทธิฤทธิ์  หงษ์อินทร์</t>
  </si>
  <si>
    <t>0177267</t>
  </si>
  <si>
    <t>นาง พิมพ์พิชชา หงษ์อินทร์</t>
  </si>
  <si>
    <t>41 บ.มะกรูด</t>
  </si>
  <si>
    <t>33031413</t>
  </si>
  <si>
    <t>ผดุงศักดิ์  โสสา</t>
  </si>
  <si>
    <t>0054901</t>
  </si>
  <si>
    <t>71 บ.โนนสว่าง</t>
  </si>
  <si>
    <t>หมู่08</t>
  </si>
  <si>
    <t>33030508</t>
  </si>
  <si>
    <t>แก้วขวัญ วงศ์ลีศิริวิวัฒน์</t>
  </si>
  <si>
    <t>000982111</t>
  </si>
  <si>
    <t>น.ส. เกวลิน กิตตินภาพงษ์</t>
  </si>
  <si>
    <t>127 หนองแวง</t>
  </si>
  <si>
    <t>ศุจิมนัส  เมฆคลี</t>
  </si>
  <si>
    <t>0149644</t>
  </si>
  <si>
    <t>นาง แก้วใจ เมฆคลี</t>
  </si>
  <si>
    <t>72สนวนตะวันตก</t>
  </si>
  <si>
    <t>อธิติยา  คำยก</t>
  </si>
  <si>
    <t>0089395</t>
  </si>
  <si>
    <t>นาง น้อย คำยก</t>
  </si>
  <si>
    <t>82/4</t>
  </si>
  <si>
    <t>อภินันท์ รสหอม</t>
  </si>
  <si>
    <t>000177016</t>
  </si>
  <si>
    <t>นายวิรศักดิ์ / นางจินตนา</t>
  </si>
  <si>
    <t>อาทิตยา ใบแสง</t>
  </si>
  <si>
    <t>000128617</t>
  </si>
  <si>
    <t>นายสวัสดิ์ / นางพยอม</t>
  </si>
  <si>
    <t>84</t>
  </si>
  <si>
    <t>33052511</t>
  </si>
  <si>
    <t>ณิชกานต์ พันธ์แก่น</t>
  </si>
  <si>
    <t>0076010</t>
  </si>
  <si>
    <t>นาง โซ้ยกี พันธ์แก่น</t>
  </si>
  <si>
    <t>84 ลมศักดิ์</t>
  </si>
  <si>
    <t>สะเดาใหญ่</t>
  </si>
  <si>
    <t>33050711</t>
  </si>
  <si>
    <t>พัชรนันท์  อาจสามารถ</t>
  </si>
  <si>
    <t>0221343</t>
  </si>
  <si>
    <t>นาง นารีรัตน์ อาจสามารถ</t>
  </si>
  <si>
    <t>ภูดิส ธรรมพร</t>
  </si>
  <si>
    <t>000252145</t>
  </si>
  <si>
    <t>นายจำนงค์ / นางณัฐวดี</t>
  </si>
  <si>
    <t>28 สนวนตะวันตก</t>
  </si>
  <si>
    <t>สุภลักษณ์  ชมเมือง</t>
  </si>
  <si>
    <t>001062263</t>
  </si>
  <si>
    <t>119 บก</t>
  </si>
  <si>
    <t>สุวรรณา อุยยือ</t>
  </si>
  <si>
    <t>000159400</t>
  </si>
  <si>
    <t>นายอายู / นางจินตนา</t>
  </si>
  <si>
    <t>45 หนองลุง</t>
  </si>
  <si>
    <t>1339500060774</t>
  </si>
  <si>
    <t>วัดร้าง</t>
  </si>
  <si>
    <t>33050706</t>
  </si>
  <si>
    <t>วรดา ส่งแก้ว</t>
  </si>
  <si>
    <t>000195538</t>
  </si>
  <si>
    <t>นายประชา / นางวิตรา</t>
  </si>
  <si>
    <t>32 วัดร้าง</t>
  </si>
  <si>
    <t>1103200184318</t>
  </si>
  <si>
    <t>สนวนวตะวันออก</t>
  </si>
  <si>
    <t>33052703</t>
  </si>
  <si>
    <t>พีรพัฒน์  แก้วลอย</t>
  </si>
  <si>
    <t>0142551</t>
  </si>
  <si>
    <t>นางสาว วิลัยภรณ์ ปลื้มใจ</t>
  </si>
  <si>
    <t>68 บ.สนวนตะวันออก</t>
  </si>
  <si>
    <t>เคาะ</t>
  </si>
  <si>
    <t>33050806</t>
  </si>
  <si>
    <t>ณัฐวุฒิ สิงหชาติ</t>
  </si>
  <si>
    <t>000200677</t>
  </si>
  <si>
    <t>นายสุริยะ / นางสุภามาศ</t>
  </si>
  <si>
    <t>60 เคาะ</t>
  </si>
  <si>
    <t>ชฎาภรณ์ จันดำ</t>
  </si>
  <si>
    <t>000185083</t>
  </si>
  <si>
    <t>06  วัดร้าง</t>
  </si>
  <si>
    <t>1339400022331</t>
  </si>
  <si>
    <t>สนวนภูมิเตียม</t>
  </si>
  <si>
    <t>33050710</t>
  </si>
  <si>
    <t>ณภัสวรรณ แก้วกรอง</t>
  </si>
  <si>
    <t>254514</t>
  </si>
  <si>
    <t>36  สนวนภูมิเตียม</t>
  </si>
  <si>
    <t>บึงน้อย</t>
  </si>
  <si>
    <t>33050209</t>
  </si>
  <si>
    <t>พวง ทะนันไชย</t>
  </si>
  <si>
    <t>138949</t>
  </si>
  <si>
    <t>49 บึงน้อย</t>
  </si>
  <si>
    <t>อาวอย</t>
  </si>
  <si>
    <t>33050502</t>
  </si>
  <si>
    <t>พล พรมโคตร</t>
  </si>
  <si>
    <t>000118002</t>
  </si>
  <si>
    <t>นายนาค / นางบัวศรี</t>
  </si>
  <si>
    <t>193/1 อาวอย</t>
  </si>
  <si>
    <t>ละมวล พันธแก่น</t>
  </si>
  <si>
    <t>000038354</t>
  </si>
  <si>
    <t>29 สนวนภูมิเตียม</t>
  </si>
  <si>
    <t>3330500530787</t>
  </si>
  <si>
    <t>ไชโย อเนกโชค</t>
  </si>
  <si>
    <t>00201210</t>
  </si>
  <si>
    <t>78 สนวนตะวันตก</t>
  </si>
  <si>
    <t>1339200110512</t>
  </si>
  <si>
    <t>กันแต</t>
  </si>
  <si>
    <t>33051007</t>
  </si>
  <si>
    <t>ศศิฉาย  จันธรรม</t>
  </si>
  <si>
    <t>0225601</t>
  </si>
  <si>
    <t>63/1 กันแต</t>
  </si>
  <si>
    <t>ปฏิพล ธรรมพร</t>
  </si>
  <si>
    <t>000206249</t>
  </si>
  <si>
    <t>1339901128639</t>
  </si>
  <si>
    <t>กานต์พิชชา แก้วลอย</t>
  </si>
  <si>
    <t>000253791</t>
  </si>
  <si>
    <t>นายเกษฎา / น.ส.อุษา</t>
  </si>
  <si>
    <t>84 สนวนตะวันตก</t>
  </si>
  <si>
    <t>แสงไทย บุญพามา</t>
  </si>
  <si>
    <t>69347</t>
  </si>
  <si>
    <t>บุลภรณ์  เทาศิริ</t>
  </si>
  <si>
    <t>0150591</t>
  </si>
  <si>
    <t>น.ส. นันทิกานต์ เทาศิริ</t>
  </si>
  <si>
    <t>30 สนวนตะวันตก</t>
  </si>
  <si>
    <t>กฤษฎา สะอาด</t>
  </si>
  <si>
    <t>000131133</t>
  </si>
  <si>
    <t>นายวัย / นางสุพิศ</t>
  </si>
  <si>
    <t>13 สนวนตะวันตก</t>
  </si>
  <si>
    <t>โพธิ์กระสังข์เหน</t>
  </si>
  <si>
    <t>33081112</t>
  </si>
  <si>
    <t>วัชรียา ไชยสุวรรณ</t>
  </si>
  <si>
    <t>0148642</t>
  </si>
  <si>
    <t>นางสาว ชลิตา จิตรโสม</t>
  </si>
  <si>
    <t>123 บ.โพธิ์กระสังข์เ</t>
  </si>
  <si>
    <t>ตาหมื่น</t>
  </si>
  <si>
    <t>33080405</t>
  </si>
  <si>
    <t>กมลชนก สุดใจ</t>
  </si>
  <si>
    <t>0136602</t>
  </si>
  <si>
    <t>นาง มนฤดี ยาหอม</t>
  </si>
  <si>
    <t>32 บ.ตาหมื่น</t>
  </si>
  <si>
    <t>0124862</t>
  </si>
  <si>
    <t>41 บ.พรานอุดม</t>
  </si>
  <si>
    <t>33081204</t>
  </si>
  <si>
    <t>สัณหพจน์  ห่วงยก</t>
  </si>
  <si>
    <t>0108342</t>
  </si>
  <si>
    <t>นาง รัตนาภรณ์ คำอินทร์</t>
  </si>
  <si>
    <t>415 บ.ป่าไม้ห้วยจันท</t>
  </si>
  <si>
    <t>ขุนหาญใต้</t>
  </si>
  <si>
    <t>รัชชานนท์  ไตรตรี</t>
  </si>
  <si>
    <t>001067126</t>
  </si>
  <si>
    <t>นาง อนงค์ ยาคำ</t>
  </si>
  <si>
    <t>31 บ้านขุนหาญ</t>
  </si>
  <si>
    <t>สำโรงเกียรติ</t>
  </si>
  <si>
    <t>33080208</t>
  </si>
  <si>
    <t>ธนดล  กุลวุฒิ</t>
  </si>
  <si>
    <t>0180797</t>
  </si>
  <si>
    <t>นาง กาญจนา กุลเกฒิ</t>
  </si>
  <si>
    <t>วัดสำโรงเกียรติ</t>
  </si>
  <si>
    <t>ปรียาภรณ์ สุวรรณทา</t>
  </si>
  <si>
    <t>0135855</t>
  </si>
  <si>
    <t>นางสาว จินตนา จิตรโสม</t>
  </si>
  <si>
    <t>37 บ.แต้พัฒนา</t>
  </si>
  <si>
    <t>วาสนา เลิศศรี</t>
  </si>
  <si>
    <t>0127917</t>
  </si>
  <si>
    <t>นาง ฉันทนา เลิศศรี</t>
  </si>
  <si>
    <t>1/1 บ้านสำโรงเกียรติ์</t>
  </si>
  <si>
    <t>ธนทัต จำมี</t>
  </si>
  <si>
    <t>001056877</t>
  </si>
  <si>
    <t>นาง อริยา อุ่นแก้ว</t>
  </si>
  <si>
    <t>400  ภูดินพัฒนา</t>
  </si>
  <si>
    <t>ปิยธิดา  นาคญวน</t>
  </si>
  <si>
    <t>0107063</t>
  </si>
  <si>
    <t>นาง ผุย นาคญวน</t>
  </si>
  <si>
    <t>196/1 บ.จองกอ</t>
  </si>
  <si>
    <t>ฉัตริน  จันทร์แจ้ง</t>
  </si>
  <si>
    <t>001066994</t>
  </si>
  <si>
    <t>นาง รัตน์ ทรงวาจา</t>
  </si>
  <si>
    <t>17/2 บ้านตาหมื่น</t>
  </si>
  <si>
    <t>ชำนาญ  ขำทอง</t>
  </si>
  <si>
    <t>0109209</t>
  </si>
  <si>
    <t>1/1 บ.ตาหมื่น</t>
  </si>
  <si>
    <t>ตาเส็ด</t>
  </si>
  <si>
    <t>33080206</t>
  </si>
  <si>
    <t>สุกัญญา สิงห์คร</t>
  </si>
  <si>
    <t>0251386</t>
  </si>
  <si>
    <t>142</t>
  </si>
  <si>
    <t>ตองปิด</t>
  </si>
  <si>
    <t>บัวระรมย์</t>
  </si>
  <si>
    <t>33150307</t>
  </si>
  <si>
    <t>วีรากร ภาชนะ</t>
  </si>
  <si>
    <t>000701971</t>
  </si>
  <si>
    <t>นาง วงเดือน มูลคำ</t>
  </si>
  <si>
    <t>99 บ้านบัวระลม</t>
  </si>
  <si>
    <t>ณัฐสุดา สีดา</t>
  </si>
  <si>
    <t xml:space="preserve">	64191</t>
  </si>
  <si>
    <t>159 สะพุง</t>
  </si>
  <si>
    <t>รุ่งระวี</t>
  </si>
  <si>
    <t>หนองระไง</t>
  </si>
  <si>
    <t>33150507</t>
  </si>
  <si>
    <t>จิดาภา  สงสาร</t>
  </si>
  <si>
    <t>0041219</t>
  </si>
  <si>
    <t>13/1 บ้านหหนองระไง</t>
  </si>
  <si>
    <t>33150406</t>
  </si>
  <si>
    <t>ณิชาภา มะณีจร</t>
  </si>
  <si>
    <t>137935</t>
  </si>
  <si>
    <t>หนองบาง</t>
  </si>
  <si>
    <t>33150104</t>
  </si>
  <si>
    <t>วิศรุต บุตดา</t>
  </si>
  <si>
    <t>108683</t>
  </si>
  <si>
    <t>ละเอาะ</t>
  </si>
  <si>
    <t>ขี้เหล็ก</t>
  </si>
  <si>
    <t>33150202</t>
  </si>
  <si>
    <t>ชลดา นามวิชา</t>
  </si>
  <si>
    <t>0060747</t>
  </si>
  <si>
    <t>นาง วาน คำพันธ์ชนะ</t>
  </si>
  <si>
    <t>129 บ้านขี้เหล็ก</t>
  </si>
  <si>
    <t>33150404</t>
  </si>
  <si>
    <t>ปลายดาว ทิพย์รักษา</t>
  </si>
  <si>
    <t>123849</t>
  </si>
  <si>
    <t>เท่อเล่อ</t>
  </si>
  <si>
    <t>33130105</t>
  </si>
  <si>
    <t>ศรัญญา บุญประสิทธิ์</t>
  </si>
  <si>
    <t>427756</t>
  </si>
  <si>
    <t>33130102</t>
  </si>
  <si>
    <t>จิรายุ เยี่ยมศิริ</t>
  </si>
  <si>
    <t>0057128</t>
  </si>
  <si>
    <t>นาง อรุณรัตน์ เยี่ยมศิริ</t>
  </si>
  <si>
    <t>136 บ้านโนนคูณ</t>
  </si>
  <si>
    <t>โพนงาม</t>
  </si>
  <si>
    <t>33130207</t>
  </si>
  <si>
    <t>วฤนท์ชัย ฮงทอง</t>
  </si>
  <si>
    <t>001052848</t>
  </si>
  <si>
    <t>นาง พรทิพย์ ศรีโพธิ์</t>
  </si>
  <si>
    <t>17/2 โพนงาม</t>
  </si>
  <si>
    <t>เหล่าฝ้าย</t>
  </si>
  <si>
    <t>33130506</t>
  </si>
  <si>
    <t>ลาริตา ขันชัย</t>
  </si>
  <si>
    <t>39241</t>
  </si>
  <si>
    <t>53</t>
  </si>
  <si>
    <t>1331300036783</t>
  </si>
  <si>
    <t>คงวิชญ์ บุญเกิ่ง</t>
  </si>
  <si>
    <t>55797</t>
  </si>
  <si>
    <t>1331300152171</t>
  </si>
  <si>
    <t>33130409</t>
  </si>
  <si>
    <t>ไพลิน พวงมะลิ</t>
  </si>
  <si>
    <t>001065008</t>
  </si>
  <si>
    <t>38 บ้านโนนดู่</t>
  </si>
  <si>
    <t>33130405</t>
  </si>
  <si>
    <t>ธัญญรัตน์ บุญประสิทธิ์</t>
  </si>
  <si>
    <t>427757</t>
  </si>
  <si>
    <t>อ.3</t>
  </si>
  <si>
    <t>บ้านหนองแวง</t>
  </si>
  <si>
    <t>33130407</t>
  </si>
  <si>
    <t>ชนกร  วิชาชัย</t>
  </si>
  <si>
    <t>0061700</t>
  </si>
  <si>
    <t>นาง สุปราณี วิชาชัย</t>
  </si>
  <si>
    <t>157   โคกสะอาด</t>
  </si>
  <si>
    <t>33130113</t>
  </si>
  <si>
    <t>อุไรวรรณ พุทธาจันทร์</t>
  </si>
  <si>
    <t>0072655</t>
  </si>
  <si>
    <t>299 บ้านโดด</t>
  </si>
  <si>
    <t>โนนคำ</t>
  </si>
  <si>
    <t>33130114</t>
  </si>
  <si>
    <t>สุพัตรา ขันชัย</t>
  </si>
  <si>
    <t>0031847</t>
  </si>
  <si>
    <t>หนองแวงใต้</t>
  </si>
  <si>
    <t>33130410</t>
  </si>
  <si>
    <t>สุพัตรา  ภักดี</t>
  </si>
  <si>
    <t>0044020</t>
  </si>
  <si>
    <t>78 หนองแวงใต้</t>
  </si>
  <si>
    <t>ก่อไหล่</t>
  </si>
  <si>
    <t>33130308</t>
  </si>
  <si>
    <t>ชิษณุพงศ์ คำศรี</t>
  </si>
  <si>
    <t>0057519</t>
  </si>
  <si>
    <t>นาง ขนิษฐา บุดดี</t>
  </si>
  <si>
    <t>42 บ้านกอไหล่</t>
  </si>
  <si>
    <t>หมู่10</t>
  </si>
  <si>
    <t>33130310</t>
  </si>
  <si>
    <t>ณัฐธิดา สายพันธ์</t>
  </si>
  <si>
    <t xml:space="preserve">	54171</t>
  </si>
  <si>
    <t>บากใหญ่</t>
  </si>
  <si>
    <t>33130416</t>
  </si>
  <si>
    <t>นัดณิชา พิลามาศ</t>
  </si>
  <si>
    <t>0054142</t>
  </si>
  <si>
    <t>นาง จรัญ ประทุมวี</t>
  </si>
  <si>
    <t>อริสา บุตรทนา</t>
  </si>
  <si>
    <t>0051969</t>
  </si>
  <si>
    <t>นาง สำ ภักดี</t>
  </si>
  <si>
    <t>91 หนองแวงใต้</t>
  </si>
  <si>
    <t>ปณิตา  สุริพันธ์</t>
  </si>
  <si>
    <t>0070432</t>
  </si>
  <si>
    <t>นาง สมปอง เหลาศรี</t>
  </si>
  <si>
    <t>64 บ.หนองแวงใต้</t>
  </si>
  <si>
    <t>ชญานิน  บุญช่วย</t>
  </si>
  <si>
    <t>000364958</t>
  </si>
  <si>
    <t>นาง พนิดา คำวงศ์</t>
  </si>
  <si>
    <t>12 หนองแวง</t>
  </si>
  <si>
    <t>ธีระพัฒน์  ก้อนทอง</t>
  </si>
  <si>
    <t>0052780</t>
  </si>
  <si>
    <t>นาง ธิดารัตน์ ก้อนทอง</t>
  </si>
  <si>
    <t>96 หนองแวงใต้</t>
  </si>
  <si>
    <t>33130107</t>
  </si>
  <si>
    <t>พรรณปพร  พุดกลิ่น</t>
  </si>
  <si>
    <t>0052345</t>
  </si>
  <si>
    <t>นาง วิไลวรรณ จันทง</t>
  </si>
  <si>
    <t>54โปร่ง</t>
  </si>
  <si>
    <t>อภิรักษ์ พิลามาศ</t>
  </si>
  <si>
    <t>0033974</t>
  </si>
  <si>
    <t>71 หนองแวงใต้</t>
  </si>
  <si>
    <t>33130201</t>
  </si>
  <si>
    <t>ชัชฏาพร  ศรีทองทำ</t>
  </si>
  <si>
    <t>0058695</t>
  </si>
  <si>
    <t>22/3</t>
  </si>
  <si>
    <t>33130215</t>
  </si>
  <si>
    <t>นภัสสร พันธ์สีดา</t>
  </si>
  <si>
    <t>51734</t>
  </si>
  <si>
    <t>1339900941484</t>
  </si>
  <si>
    <t>สุภาลักษณ์ ชมเมือง</t>
  </si>
  <si>
    <t>64830</t>
  </si>
  <si>
    <t>1330500211952</t>
  </si>
  <si>
    <t>เบญจพล เกษแก้ว</t>
  </si>
  <si>
    <t>0041082</t>
  </si>
  <si>
    <t>11บแดง</t>
  </si>
  <si>
    <t>ทิพย์สุดา ไชยชนะ</t>
  </si>
  <si>
    <t>0146565</t>
  </si>
  <si>
    <t>นางสาว รจนา รัชนีภาค</t>
  </si>
  <si>
    <t>ศิริยากร วงษ์วิศาล</t>
  </si>
  <si>
    <t>66634</t>
  </si>
  <si>
    <t>นาง ทิตติยา ศรีสงคราม</t>
  </si>
  <si>
    <t>104 บ้นบก</t>
  </si>
  <si>
    <t>33130208</t>
  </si>
  <si>
    <t>คุณวุฒิ ศรีหาบุตร</t>
  </si>
  <si>
    <t>0047867</t>
  </si>
  <si>
    <t>นาง สุเทียน ศรีหาบุตร</t>
  </si>
  <si>
    <t>17/1  บ้านแดง</t>
  </si>
  <si>
    <t>สร้างเม็ก</t>
  </si>
  <si>
    <t>33190406</t>
  </si>
  <si>
    <t>เดชานนท์ จันทร์ตั้ง</t>
  </si>
  <si>
    <t>27640</t>
  </si>
  <si>
    <t>328</t>
  </si>
  <si>
    <t>ยุพิน ชัยชนะวิเศษ</t>
  </si>
  <si>
    <t>35825</t>
  </si>
  <si>
    <t>สุพรรณิษา สมทอง</t>
  </si>
  <si>
    <t>123314</t>
  </si>
  <si>
    <t>อภิชาติ เช็ตวัน</t>
  </si>
  <si>
    <t>10437</t>
  </si>
  <si>
    <t>15</t>
  </si>
  <si>
    <t>33190507</t>
  </si>
  <si>
    <t>สูรย์ สายบุตร</t>
  </si>
  <si>
    <t>20521</t>
  </si>
  <si>
    <t>98/1 หนองยาว</t>
  </si>
  <si>
    <t>หมู่ 12</t>
  </si>
  <si>
    <t>33070412</t>
  </si>
  <si>
    <t>แตม  นรดี</t>
  </si>
  <si>
    <t>0078447</t>
  </si>
  <si>
    <t>163 บ้านตูม</t>
  </si>
  <si>
    <t>ดอนกระต่าย</t>
  </si>
  <si>
    <t>33070515</t>
  </si>
  <si>
    <t>ธัญชนก อินทร์น้อย</t>
  </si>
  <si>
    <t>000249992</t>
  </si>
  <si>
    <t>1219901214137</t>
  </si>
  <si>
    <t>33070315</t>
  </si>
  <si>
    <t>นัฐรัตน์  สุดสวาท</t>
  </si>
  <si>
    <t>0085154</t>
  </si>
  <si>
    <t>น.ส. นพรัตน์ สุธรรมมา</t>
  </si>
  <si>
    <t>114/5  บ้านหนองเชียง</t>
  </si>
  <si>
    <t>อาต็อง</t>
  </si>
  <si>
    <t>33070208</t>
  </si>
  <si>
    <t>รุ่งนภา  แสงมาศ</t>
  </si>
  <si>
    <t>0073594</t>
  </si>
  <si>
    <t>น.ส. ทัศนี แหวนเงิน</t>
  </si>
  <si>
    <t>43  บ้านสนวน</t>
  </si>
  <si>
    <t>หนองบังตาคง</t>
  </si>
  <si>
    <t>33070204</t>
  </si>
  <si>
    <t>สกุลรัตน์  แก้วละมุล</t>
  </si>
  <si>
    <t>001004744</t>
  </si>
  <si>
    <t>นาง มัลติกา ทองก่ำ</t>
  </si>
  <si>
    <t>22/1</t>
  </si>
  <si>
    <t>พีรณัฐ อินทร์น้อย</t>
  </si>
  <si>
    <t>00248124</t>
  </si>
  <si>
    <t>50 ดอนกระต่าย</t>
  </si>
  <si>
    <t>1219901105508</t>
  </si>
  <si>
    <t>กระต่ายด่อนน้อย</t>
  </si>
  <si>
    <t>33070513</t>
  </si>
  <si>
    <t>กัญญารัตน์  ขำวงศ์</t>
  </si>
  <si>
    <t>0106129</t>
  </si>
  <si>
    <t>น.ส. บำเพ็ญ อสิพงษ์</t>
  </si>
  <si>
    <t>140 บ้านกระต่ายดอนน้</t>
  </si>
  <si>
    <t>จานโง</t>
  </si>
  <si>
    <t>33070507</t>
  </si>
  <si>
    <t>นฤมล  ดวนใหญ่</t>
  </si>
  <si>
    <t>0003557</t>
  </si>
  <si>
    <t>67 บ้านจานโง</t>
  </si>
  <si>
    <t>กระต่ายด่อน</t>
  </si>
  <si>
    <t>33070505</t>
  </si>
  <si>
    <t>ทองนาค  สิงห์คำ</t>
  </si>
  <si>
    <t>000232285</t>
  </si>
  <si>
    <t>204 บ้านกระต่ายด่อน</t>
  </si>
  <si>
    <t>รุ่งฤดี  พรรคพรม</t>
  </si>
  <si>
    <t>0029031</t>
  </si>
  <si>
    <t>67 บ.สนวน</t>
  </si>
  <si>
    <t>ไหมฟ้า พงษ์วัน</t>
  </si>
  <si>
    <t>0071626</t>
  </si>
  <si>
    <t>นาง สุมะนี สีหะบุตร</t>
  </si>
  <si>
    <t>25   บ้านสนวน</t>
  </si>
  <si>
    <t>สามขา</t>
  </si>
  <si>
    <t>33070205</t>
  </si>
  <si>
    <t>สัน  พิมพะ</t>
  </si>
  <si>
    <t>0042738</t>
  </si>
  <si>
    <t>20 บ.สามขา</t>
  </si>
  <si>
    <t>วิชญาดา  เมฆโต</t>
  </si>
  <si>
    <t>0071599</t>
  </si>
  <si>
    <t>22บ.กระต่ายด่อนน้อย</t>
  </si>
  <si>
    <t>33070503</t>
  </si>
  <si>
    <t>พันธวัช ศรีเลิศ</t>
  </si>
  <si>
    <t>000225327</t>
  </si>
  <si>
    <t>20/2 ปราสาท</t>
  </si>
  <si>
    <t>1330501523834</t>
  </si>
  <si>
    <t>วายุพัฒน์ ปกชื่อ</t>
  </si>
  <si>
    <t>0075162</t>
  </si>
  <si>
    <t>น.ส. วันดี พรมลิ</t>
  </si>
  <si>
    <t>3/1  บ้านสามขา</t>
  </si>
  <si>
    <t>อาวอยตะวันตก</t>
  </si>
  <si>
    <t>33070810</t>
  </si>
  <si>
    <t>กฤษณา ทุมภา</t>
  </si>
  <si>
    <t>0031414</t>
  </si>
  <si>
    <t>14 บ้านอาวอย</t>
  </si>
  <si>
    <t>หนองกระจง</t>
  </si>
  <si>
    <t>33200212</t>
  </si>
  <si>
    <t>ณัฐกฤตา  ส่างอิน</t>
  </si>
  <si>
    <t>0223978</t>
  </si>
  <si>
    <t>น.ส. อังสุมา รัตนวัน</t>
  </si>
  <si>
    <t>26 หนองกระจง</t>
  </si>
  <si>
    <t>โคกเพ็ก</t>
  </si>
  <si>
    <t>33200409</t>
  </si>
  <si>
    <t>จักรวรรดิ์ มิ่งขวัญ</t>
  </si>
  <si>
    <t>0025037</t>
  </si>
  <si>
    <t>166 บ.โคกเพ็ก</t>
  </si>
  <si>
    <t>รุจิรดา  พิมสอน</t>
  </si>
  <si>
    <t>0185802</t>
  </si>
  <si>
    <t>นาง ณิชาภัทร พิมสอน</t>
  </si>
  <si>
    <t>29  บ้านโคกเพ็ก</t>
  </si>
  <si>
    <t>สังกัน</t>
  </si>
  <si>
    <t>33060409</t>
  </si>
  <si>
    <t>เฉลิมรัตน์  จันคณา</t>
  </si>
  <si>
    <t>001059655</t>
  </si>
  <si>
    <t>67 บ้านสังกัน</t>
  </si>
  <si>
    <t>ตาจวน</t>
  </si>
  <si>
    <t>33060410</t>
  </si>
  <si>
    <t>สิริเกศ  จุลเหลา</t>
  </si>
  <si>
    <t>0089053</t>
  </si>
  <si>
    <t>น.ส. สุนิตรา จันคณา</t>
  </si>
  <si>
    <t>54 บ.ตาจวน</t>
  </si>
  <si>
    <t>กมลวรี  โพธิสาร</t>
  </si>
  <si>
    <t>0180237</t>
  </si>
  <si>
    <t>น.ส. สุวิภา โพธิสาร</t>
  </si>
  <si>
    <t>47 ตาจวน</t>
  </si>
  <si>
    <t>โป่ง</t>
  </si>
  <si>
    <t>33060402</t>
  </si>
  <si>
    <t>สมพงศ์  ดวงมณี</t>
  </si>
  <si>
    <t>0006136</t>
  </si>
  <si>
    <t>29  บ.โป่ง</t>
  </si>
  <si>
    <t>33060107</t>
  </si>
  <si>
    <t>ธนกร  กวีภัทรมงคล</t>
  </si>
  <si>
    <t>0217650</t>
  </si>
  <si>
    <t>นางสาว ัรัตน์สุนีย์ บรรพชาติ</t>
  </si>
  <si>
    <t>ไทร</t>
  </si>
  <si>
    <t>33060408</t>
  </si>
  <si>
    <t>พชรพร  แก้วสมศรี</t>
  </si>
  <si>
    <t>0247890</t>
  </si>
  <si>
    <t>นาง นันทริดา แก้วสมศรี</t>
  </si>
  <si>
    <t>68 ไทร</t>
  </si>
  <si>
    <t>33060415</t>
  </si>
  <si>
    <t>ญาณวุฒิ  ยาวะโนภาส</t>
  </si>
  <si>
    <t>0181457</t>
  </si>
  <si>
    <t>นาง จันทร์ธิดา ยาวะโนภาส</t>
  </si>
  <si>
    <t>153 บ.สำโรงพลัน</t>
  </si>
  <si>
    <t>หนองพัง</t>
  </si>
  <si>
    <t>33060304</t>
  </si>
  <si>
    <t>สุกฤษ อายุวงศ์</t>
  </si>
  <si>
    <t>0163491</t>
  </si>
  <si>
    <t>นาง วิไลลักษณ์ อายุวงศ์</t>
  </si>
  <si>
    <t>1  บ.หนองพัง</t>
  </si>
  <si>
    <t>ไร่พัฒนา</t>
  </si>
  <si>
    <t>33170602</t>
  </si>
  <si>
    <t>พิชย์ชญา  ธรรมพร</t>
  </si>
  <si>
    <t>0071617</t>
  </si>
  <si>
    <t>น.ส. พิสมัย ธรรมพร</t>
  </si>
  <si>
    <t>81 บ้านไร่พัฒนา</t>
  </si>
  <si>
    <t>พุทธิชาต บุญสังข์</t>
  </si>
  <si>
    <t>0250756</t>
  </si>
  <si>
    <t>นาง กัญญาภัทร บุญสังข์</t>
  </si>
  <si>
    <t>1615/2 ถ.ศรีสุมังข์</t>
  </si>
  <si>
    <t>เพชรดา พาพันธ์</t>
  </si>
  <si>
    <t>0139156</t>
  </si>
  <si>
    <t>นาง ยุภาพร ด้วงพวง</t>
  </si>
  <si>
    <t>241 เขตเทศบาล</t>
  </si>
  <si>
    <t>ปรเมษฐ์ สู่สุข</t>
  </si>
  <si>
    <t>000412981</t>
  </si>
  <si>
    <t>111/29  ชุมชนหนองโพธิ์</t>
  </si>
  <si>
    <t>พีรศรุต โลมาศ</t>
  </si>
  <si>
    <t>000158943</t>
  </si>
  <si>
    <t>นายสถาพร / นางประมวล</t>
  </si>
  <si>
    <t>หอพักโคตรพันธ์</t>
  </si>
  <si>
    <t>ปวส.1</t>
  </si>
  <si>
    <t>วิทยาลัยเทคนิคศรีสะเกษ</t>
  </si>
  <si>
    <t>สกุลชาย สำเร็จ</t>
  </si>
  <si>
    <t>000399619</t>
  </si>
  <si>
    <t>27 บ้านหนองม่วง</t>
  </si>
  <si>
    <t>โคกเลาะ</t>
  </si>
  <si>
    <t>33010508</t>
  </si>
  <si>
    <t>ยุทธพงศ์ บุญให้</t>
  </si>
  <si>
    <t>0032582</t>
  </si>
  <si>
    <t>63 บ.โคกเลาะ</t>
  </si>
  <si>
    <t>สุนทร  พรมสิทธิ์</t>
  </si>
  <si>
    <t>000431993</t>
  </si>
  <si>
    <t>112 บ้านโนนกะบา</t>
  </si>
  <si>
    <t>วิชญาพร หล้าธรรม</t>
  </si>
  <si>
    <t>000597893</t>
  </si>
  <si>
    <t>นาง กัลญาณี วิเศษสังข์</t>
  </si>
  <si>
    <t>26/2 ชุมชนหนองโพธิ์</t>
  </si>
  <si>
    <t>หนองคูน้อย</t>
  </si>
  <si>
    <t>33010512</t>
  </si>
  <si>
    <t>สนธยา  พุทธเสน</t>
  </si>
  <si>
    <t>0035653</t>
  </si>
  <si>
    <t>62 บ.หนองคู</t>
  </si>
  <si>
    <t>33180304</t>
  </si>
  <si>
    <t>ศิรินทิพย์ ทองปัญญา</t>
  </si>
  <si>
    <t>1064825</t>
  </si>
  <si>
    <t>33020401</t>
  </si>
  <si>
    <t>พรทิพย์  จันทร์เทพ</t>
  </si>
  <si>
    <t>000005984</t>
  </si>
  <si>
    <t>72 บ้านโนนคูณ</t>
  </si>
  <si>
    <t>สิรภัทร ชัยรัตน์</t>
  </si>
  <si>
    <t>0173809</t>
  </si>
  <si>
    <t>นาง จันทร์เพ็ญ อัครจันทร์</t>
  </si>
  <si>
    <t>59  บ้านโนนคูณ</t>
  </si>
  <si>
    <t>รัฐศาสตร์ คำโสภา</t>
  </si>
  <si>
    <t>0059260</t>
  </si>
  <si>
    <t>นาง บุญล้อม คำโสภา</t>
  </si>
  <si>
    <t>6 ดินดำ</t>
  </si>
  <si>
    <t>ธิดารัตน์ ปราบภัย</t>
  </si>
  <si>
    <t>000249398</t>
  </si>
  <si>
    <t>นาง ยุวภา ปราบภัย</t>
  </si>
  <si>
    <t>22 บ้านดินดำ</t>
  </si>
  <si>
    <t>ดอนขะยอม</t>
  </si>
  <si>
    <t>33020407</t>
  </si>
  <si>
    <t>พงษ์ศิริ  ประสาร</t>
  </si>
  <si>
    <t>000035487</t>
  </si>
  <si>
    <t>17 บ้านดอนขะยอม</t>
  </si>
  <si>
    <t>มลิวัลย์  จันเสนะ</t>
  </si>
  <si>
    <t>000622240</t>
  </si>
  <si>
    <t>นาง อนงค์นาถ จันเสนะ</t>
  </si>
  <si>
    <t>17 บ้านดินดำ</t>
  </si>
  <si>
    <t>33020102</t>
  </si>
  <si>
    <t>ปิยะวรรณ พิมโคตร</t>
  </si>
  <si>
    <t>000249995</t>
  </si>
  <si>
    <t>นางเพ็ญจิตร พิมโคตร</t>
  </si>
  <si>
    <t>32/5 บ้านเขวาน้อย</t>
  </si>
  <si>
    <t>นาเจริญ</t>
  </si>
  <si>
    <t>33091312</t>
  </si>
  <si>
    <t>กิตติพงษ์  เดชศรี</t>
  </si>
  <si>
    <t>0167837</t>
  </si>
  <si>
    <t>นาง เครือฟ้า อายุวงษ์</t>
  </si>
  <si>
    <t>223 บ.หนองก่าม</t>
  </si>
  <si>
    <t>33091111</t>
  </si>
  <si>
    <t>ศุภกิตติ์  ดีรัตน์</t>
  </si>
  <si>
    <t>0147551</t>
  </si>
  <si>
    <t>นาง หัตถยาภรณ์ จันทะพันธ์</t>
  </si>
  <si>
    <t>43 บ้านไผ่</t>
  </si>
  <si>
    <t>ดำรงศักดิ์ คำนึง</t>
  </si>
  <si>
    <t>179651</t>
  </si>
  <si>
    <t>7 บ.หนองก่าม</t>
  </si>
  <si>
    <t>1103700475656</t>
  </si>
  <si>
    <t>33090202</t>
  </si>
  <si>
    <t>ณรงค์กรณ์  แก้วใสย์</t>
  </si>
  <si>
    <t>0054886</t>
  </si>
  <si>
    <t>11 บ้านแสง</t>
  </si>
  <si>
    <t>หนองบ่อ</t>
  </si>
  <si>
    <t>33090702</t>
  </si>
  <si>
    <t>วายุ เชื้อจิตร</t>
  </si>
  <si>
    <t>152291</t>
  </si>
  <si>
    <t>1110201376226</t>
  </si>
  <si>
    <t>33090201</t>
  </si>
  <si>
    <t>บัวทอง ไกรวิเศษ</t>
  </si>
  <si>
    <t>36237</t>
  </si>
  <si>
    <t>19/1 เมืองแคน</t>
  </si>
  <si>
    <t>3330900542723</t>
  </si>
  <si>
    <t>33091003</t>
  </si>
  <si>
    <t>กรรณิการ์ อาษาพันธ์</t>
  </si>
  <si>
    <t>0179684</t>
  </si>
  <si>
    <t>น.ส. สาธิยา พรมศรี</t>
  </si>
  <si>
    <t>68 บ้านห้วย</t>
  </si>
  <si>
    <t>คมชาญ  บัวลาด</t>
  </si>
  <si>
    <t>0156191</t>
  </si>
  <si>
    <t>นาง วดีพร บัวลาศ</t>
  </si>
  <si>
    <t>31 บ้านหนองบ่อ</t>
  </si>
  <si>
    <t>10934</t>
  </si>
  <si>
    <t>33091412</t>
  </si>
  <si>
    <t>ธนิสร์ เครือแสง</t>
  </si>
  <si>
    <t>145336</t>
  </si>
  <si>
    <t>71 โนน</t>
  </si>
  <si>
    <t>1339100074867</t>
  </si>
  <si>
    <t>หนองก่าม</t>
  </si>
  <si>
    <t>33091305</t>
  </si>
  <si>
    <t>นราเทพ สันศรี</t>
  </si>
  <si>
    <t>126161</t>
  </si>
  <si>
    <t>20 หนองก่าม</t>
  </si>
  <si>
    <t>1339100036720</t>
  </si>
  <si>
    <t>33091011</t>
  </si>
  <si>
    <t>กมล หงษา</t>
  </si>
  <si>
    <t>0043414</t>
  </si>
  <si>
    <t>นาง บรรจงรัก วุฒิยา</t>
  </si>
  <si>
    <t>37 บ้านห้วย</t>
  </si>
  <si>
    <t>33090206</t>
  </si>
  <si>
    <t>จักรวาล  ชมนิ่ม</t>
  </si>
  <si>
    <t>0062459</t>
  </si>
  <si>
    <t>72  บ้านยาง</t>
  </si>
  <si>
    <t>เห็ดผึ้งน้อย</t>
  </si>
  <si>
    <t>33091311</t>
  </si>
  <si>
    <t>ชุติมณฑน์ คำเอี่ยม</t>
  </si>
  <si>
    <t>20016</t>
  </si>
  <si>
    <t>1330900233503</t>
  </si>
  <si>
    <t>33091101</t>
  </si>
  <si>
    <t>กนิษฐา  จันทพันธ์</t>
  </si>
  <si>
    <t>0006476</t>
  </si>
  <si>
    <t>2 บ้านไผ่</t>
  </si>
  <si>
    <t>เห็ดผึ้ง</t>
  </si>
  <si>
    <t>33091304</t>
  </si>
  <si>
    <t>ณรงค์ สันศรี</t>
  </si>
  <si>
    <t>77890</t>
  </si>
  <si>
    <t>20 เห็ดผึ้ง</t>
  </si>
  <si>
    <t>1330900315607</t>
  </si>
  <si>
    <t>33091109</t>
  </si>
  <si>
    <t>พงษภัทร รัตวัน</t>
  </si>
  <si>
    <t>190090</t>
  </si>
  <si>
    <t>61 หมู่ 9</t>
  </si>
  <si>
    <t>1379900320102</t>
  </si>
  <si>
    <t>ปวีณา  โนนทอง</t>
  </si>
  <si>
    <t>0143453</t>
  </si>
  <si>
    <t>นาง สมศรี สายทะวงษ์</t>
  </si>
  <si>
    <t>46/1 หนองก่าม</t>
  </si>
  <si>
    <t>ทักษิณ นันทะสาร</t>
  </si>
  <si>
    <t>000694906</t>
  </si>
  <si>
    <t>49 บ้านหนองก่าม</t>
  </si>
  <si>
    <t>รัตนมณี  คงคูณ</t>
  </si>
  <si>
    <t>000280571</t>
  </si>
  <si>
    <t>74 บ้านดอนไม้งาม</t>
  </si>
  <si>
    <t>ลูกหว้า แก้วใสย์</t>
  </si>
  <si>
    <t>0128713</t>
  </si>
  <si>
    <t>36 บ.แสง</t>
  </si>
  <si>
    <t>ภคินทร์  บุญอินทร์</t>
  </si>
  <si>
    <t>0181067</t>
  </si>
  <si>
    <t>นาง นิยม ไชยลาภ</t>
  </si>
  <si>
    <t>6 บ้านไผ่</t>
  </si>
  <si>
    <t>ดอนกลาง</t>
  </si>
  <si>
    <t>33091112</t>
  </si>
  <si>
    <t>สันติ จุลเหลา</t>
  </si>
  <si>
    <t>0136179</t>
  </si>
  <si>
    <t>นาง ละอองดาว จุลเหลา</t>
  </si>
  <si>
    <t>34บ.ดอนกลาง</t>
  </si>
  <si>
    <t>คูณ ติละบาล</t>
  </si>
  <si>
    <t>56451</t>
  </si>
  <si>
    <t>34 บ้านห้วย</t>
  </si>
  <si>
    <t>3330900653444</t>
  </si>
  <si>
    <t>ธิราวุฒิ พันธ์ไผ่</t>
  </si>
  <si>
    <t>120148</t>
  </si>
  <si>
    <t>1349300013489</t>
  </si>
  <si>
    <t>สร้างปี่</t>
  </si>
  <si>
    <t>33091508</t>
  </si>
  <si>
    <t>ธนวัฒน์ แก้วใสย์</t>
  </si>
  <si>
    <t>96504</t>
  </si>
  <si>
    <t>1330901369450</t>
  </si>
  <si>
    <t>จารุวรรณ ชมนิ่ม</t>
  </si>
  <si>
    <t>107973</t>
  </si>
  <si>
    <t>72 หมู่ 6</t>
  </si>
  <si>
    <t>1102003303941</t>
  </si>
  <si>
    <t>33090105</t>
  </si>
  <si>
    <t>ศรัณรัชต์ พุทหอม</t>
  </si>
  <si>
    <t>170517</t>
  </si>
  <si>
    <t>1103200227076</t>
  </si>
  <si>
    <t>จิตรดิลก ตระกูลมโนรัตน์</t>
  </si>
  <si>
    <t>0051293</t>
  </si>
  <si>
    <t>242  บ้านแสง</t>
  </si>
  <si>
    <t>อุมาภรณ์  โสดาจันทร์</t>
  </si>
  <si>
    <t>0010401</t>
  </si>
  <si>
    <t>48 บ้านหนองบ่อ</t>
  </si>
  <si>
    <t>สุวนันท์ ทีคา</t>
  </si>
  <si>
    <t>80836</t>
  </si>
  <si>
    <t>1330900320023</t>
  </si>
  <si>
    <t>กัลย์สุดา รัตนวัน</t>
  </si>
  <si>
    <t>190168</t>
  </si>
  <si>
    <t>1100704451325</t>
  </si>
  <si>
    <t>หนองกอง</t>
  </si>
  <si>
    <t>33160604</t>
  </si>
  <si>
    <t>จันทร์จิรา  พลธรรม</t>
  </si>
  <si>
    <t>000551141</t>
  </si>
  <si>
    <t>นาง ประกายแก้ว นาต้อย</t>
  </si>
  <si>
    <t>2  บ้านหนองกอง</t>
  </si>
  <si>
    <t>เสื่องข้าว</t>
  </si>
  <si>
    <t>33140502</t>
  </si>
  <si>
    <t>สุจิตรา นามวิชัย</t>
  </si>
  <si>
    <t>0092790</t>
  </si>
  <si>
    <t>นาง สุกัญญา นางวงค์</t>
  </si>
  <si>
    <t>162 บ.กระหวัน</t>
  </si>
  <si>
    <t>33140102</t>
  </si>
  <si>
    <t>นายไชยา ตาชั่ง</t>
  </si>
  <si>
    <t>14113</t>
  </si>
  <si>
    <t>3331400317829</t>
  </si>
  <si>
    <t>นพรัตน์ ป้อมหิน</t>
  </si>
  <si>
    <t>133462</t>
  </si>
  <si>
    <t>12/1</t>
  </si>
  <si>
    <t>1100704106105</t>
  </si>
  <si>
    <t>33140508</t>
  </si>
  <si>
    <t>กรณรินทร์ ทองโสม</t>
  </si>
  <si>
    <t>96604</t>
  </si>
  <si>
    <t>หนองบัวทอง</t>
  </si>
  <si>
    <t>1339900983497</t>
  </si>
  <si>
    <t>ธนากร ทองสุข</t>
  </si>
  <si>
    <t>96130</t>
  </si>
  <si>
    <t>บ้านกระหวัน</t>
  </si>
  <si>
    <t>1338700046502</t>
  </si>
  <si>
    <t>ศรีพะเนาใต้</t>
  </si>
  <si>
    <t>33140411</t>
  </si>
  <si>
    <t>ศรวัส ต้นเกต</t>
  </si>
  <si>
    <t>138047</t>
  </si>
  <si>
    <t>นส.กาญจนา เบ้าเงิน</t>
  </si>
  <si>
    <t>1338700081766</t>
  </si>
  <si>
    <t>ธนภัทร คำเหลือ</t>
  </si>
  <si>
    <t>96909</t>
  </si>
  <si>
    <t>200</t>
  </si>
  <si>
    <t>3338700047487</t>
  </si>
  <si>
    <t>ทุ่งรวี</t>
  </si>
  <si>
    <t>33140712</t>
  </si>
  <si>
    <t>ปุณวัฒน์ โสดามุข</t>
  </si>
  <si>
    <t>90651</t>
  </si>
  <si>
    <t>บ้านจอก</t>
  </si>
  <si>
    <t>1338700041276</t>
  </si>
  <si>
    <t>ขวัญจิรา คนไว</t>
  </si>
  <si>
    <t>112994</t>
  </si>
  <si>
    <t>1102004252160</t>
  </si>
  <si>
    <t>ภัทรปภา นาสิงทอง</t>
  </si>
  <si>
    <t>105623</t>
  </si>
  <si>
    <t>207</t>
  </si>
  <si>
    <t>1339901089803</t>
  </si>
  <si>
    <t>โนนแก</t>
  </si>
  <si>
    <t>33140605</t>
  </si>
  <si>
    <t>ฐานิตตา ชะรารัมย์</t>
  </si>
  <si>
    <t>51304</t>
  </si>
  <si>
    <t>3331400098299</t>
  </si>
  <si>
    <t>ปภาวีร์ เบ้าทอง</t>
  </si>
  <si>
    <t>60454</t>
  </si>
  <si>
    <t>3331400094510</t>
  </si>
  <si>
    <t>ธีระศักดิ์ เผื่อแผ่</t>
  </si>
  <si>
    <t>62754</t>
  </si>
  <si>
    <t>133870002521</t>
  </si>
  <si>
    <t>วิษณุ ดงอนนท์</t>
  </si>
  <si>
    <t>133686</t>
  </si>
  <si>
    <t>1338700005491</t>
  </si>
  <si>
    <t>33140501</t>
  </si>
  <si>
    <t>เอกชัย  ทองเหลือ</t>
  </si>
  <si>
    <t>0038884</t>
  </si>
  <si>
    <t>130 บ.เสื่องข้าว</t>
  </si>
  <si>
    <t>ชัยชนะ พรมมามั่น</t>
  </si>
  <si>
    <t>134678</t>
  </si>
  <si>
    <t>60</t>
  </si>
  <si>
    <t>1409904429426</t>
  </si>
  <si>
    <t>พิงพวยใต้</t>
  </si>
  <si>
    <t>33140209</t>
  </si>
  <si>
    <t>รังสรรค์ สุขส่ง</t>
  </si>
  <si>
    <t>138052</t>
  </si>
  <si>
    <t>1339901041878</t>
  </si>
  <si>
    <t>พิงพวงตะวันออก</t>
  </si>
  <si>
    <t>33140212</t>
  </si>
  <si>
    <t>นายฟ้า ประทุมวงค์</t>
  </si>
  <si>
    <t>69984</t>
  </si>
  <si>
    <t>40 พิงพวงตะวันออก</t>
  </si>
  <si>
    <t>1338700008881</t>
  </si>
  <si>
    <t>หนองสังตะวันออก</t>
  </si>
  <si>
    <t>33140211</t>
  </si>
  <si>
    <t>กตัญญู สงบพิษ</t>
  </si>
  <si>
    <t>118644</t>
  </si>
  <si>
    <t>1409904269569</t>
  </si>
  <si>
    <t>พงศกร กิ่งจันมล</t>
  </si>
  <si>
    <t>103149</t>
  </si>
  <si>
    <t>1338700052588</t>
  </si>
  <si>
    <t>33220306</t>
  </si>
  <si>
    <t>ธนวินท์ แซ่ตั้ง</t>
  </si>
  <si>
    <t>6617</t>
  </si>
  <si>
    <t>ธนวัฒน์</t>
  </si>
  <si>
    <t>คลีกลิ้ง</t>
  </si>
  <si>
    <t>เดื่อ</t>
  </si>
  <si>
    <t>33220204</t>
  </si>
  <si>
    <t>ธนวัตน์ บุญเต็ม</t>
  </si>
  <si>
    <t>19316</t>
  </si>
  <si>
    <t>มะหลี่</t>
  </si>
  <si>
    <t>33220107</t>
  </si>
  <si>
    <t>ธราดล  จันทะพันธ์</t>
  </si>
  <si>
    <t>000933714</t>
  </si>
  <si>
    <t>74 มะหลี่</t>
  </si>
  <si>
    <t>วัชระ แก้วอาสา</t>
  </si>
  <si>
    <t>63109</t>
  </si>
  <si>
    <t>95 บ้านนาทุ่ง</t>
  </si>
  <si>
    <t>เรวัติ ปิยางสุ</t>
  </si>
  <si>
    <t>000632515</t>
  </si>
  <si>
    <t>85 บ้านนาทุ่ง</t>
  </si>
  <si>
    <t>หมู่14</t>
  </si>
  <si>
    <t>33120614</t>
  </si>
  <si>
    <t>อภิชญา  สุขจันทร์</t>
  </si>
  <si>
    <t>205813</t>
  </si>
  <si>
    <t>สร้างเรือ</t>
  </si>
  <si>
    <t>ธีรภัทร โคตพันธ์</t>
  </si>
  <si>
    <t>001058466</t>
  </si>
  <si>
    <t>นาง จรินทิพย์ ไพรสวรรค์</t>
  </si>
  <si>
    <t>66 บ้านสร้างเรือ</t>
  </si>
  <si>
    <t>33120101</t>
  </si>
  <si>
    <t>อัสนี  โพธิ์งาม</t>
  </si>
  <si>
    <t>0035940</t>
  </si>
  <si>
    <t>163/1 บ้านห้วยทับทัน</t>
  </si>
  <si>
    <t>ศุภวิชญ์  จันทร์แจ้ง</t>
  </si>
  <si>
    <t>0060506</t>
  </si>
  <si>
    <t>นาง เยาวเรส บัวแจ้ง</t>
  </si>
  <si>
    <t>25 บ้านนาทุ่ง</t>
  </si>
  <si>
    <t>33120206</t>
  </si>
  <si>
    <t>ธนดล  ตังอังคนันท์</t>
  </si>
  <si>
    <t>0073576</t>
  </si>
  <si>
    <t>น.ส. ชลิตา เชื้อทอง</t>
  </si>
  <si>
    <t>36 บ้านเมืองน้อย</t>
  </si>
  <si>
    <t>ผือ</t>
  </si>
  <si>
    <t>33120509</t>
  </si>
  <si>
    <t>สุภัสรา ขาวสะอาด</t>
  </si>
  <si>
    <t>272708</t>
  </si>
  <si>
    <t>ปิติคุณ  ประสงคุณ</t>
  </si>
  <si>
    <t>0179090</t>
  </si>
  <si>
    <t>85 บ.โนนสำโรง</t>
  </si>
  <si>
    <t>ระหุ่ง</t>
  </si>
  <si>
    <t>33120610</t>
  </si>
  <si>
    <t>รุ่งฤดี จันทร์หอม</t>
  </si>
  <si>
    <t>233369</t>
  </si>
  <si>
    <t>บอนใหญ่</t>
  </si>
  <si>
    <t>33101606</t>
  </si>
  <si>
    <t>สุเมธ ผาคำ</t>
  </si>
  <si>
    <t>0168236</t>
  </si>
  <si>
    <t>74 บ.บอนใหญ่</t>
  </si>
  <si>
    <t>ขนวน</t>
  </si>
  <si>
    <t>33100504</t>
  </si>
  <si>
    <t>ชาญวิทย์ บัวพันธ์</t>
  </si>
  <si>
    <t>0250928</t>
  </si>
  <si>
    <t>โคกหล่าม</t>
  </si>
  <si>
    <t>หนองโปร่ง</t>
  </si>
  <si>
    <t>33102401</t>
  </si>
  <si>
    <t>กฤษตระบุญ  ใยมุง</t>
  </si>
  <si>
    <t>0241203</t>
  </si>
  <si>
    <t>นาง รักฤดี ใยมุง</t>
  </si>
  <si>
    <t>43 หนองโปร่ง</t>
  </si>
  <si>
    <t>บุญยัง ประจำ</t>
  </si>
  <si>
    <t xml:space="preserve">	162238</t>
  </si>
  <si>
    <t>เขือง</t>
  </si>
  <si>
    <t>33101003</t>
  </si>
  <si>
    <t>พนิดา วงศ์จอม</t>
  </si>
  <si>
    <t>0036243</t>
  </si>
  <si>
    <t>38 บ.เขือง</t>
  </si>
  <si>
    <t>โนนเค็ง</t>
  </si>
  <si>
    <t>33100706</t>
  </si>
  <si>
    <t>พิเชฐ ธรรมชาติ</t>
  </si>
  <si>
    <t>0085915</t>
  </si>
  <si>
    <t>123 บ.โนนเค็ง</t>
  </si>
  <si>
    <t>อรปรียา จันทำ</t>
  </si>
  <si>
    <t>0161702</t>
  </si>
  <si>
    <t>126 บ.โคก</t>
  </si>
  <si>
    <t>กิตติพงษ์ ศรีอุฬารวัฒน์</t>
  </si>
  <si>
    <t>0156863</t>
  </si>
  <si>
    <t>486/1  ถ.ประชานิมิตร</t>
  </si>
  <si>
    <t>หนองกุด</t>
  </si>
  <si>
    <t>33102211</t>
  </si>
  <si>
    <t>อุไรวัลย์ ผิวผ่อง</t>
  </si>
  <si>
    <t>0216776</t>
  </si>
  <si>
    <t>121/204 หมู่บ้านเอื้</t>
  </si>
  <si>
    <t>พิชญ์กานต์ ใจแก้ว</t>
  </si>
  <si>
    <t xml:space="preserve">		239455</t>
  </si>
  <si>
    <t>72</t>
  </si>
  <si>
    <t>หนองมะฮาด</t>
  </si>
  <si>
    <t>33100405</t>
  </si>
  <si>
    <t>ภานุภาพ พ่วงพรม</t>
  </si>
  <si>
    <t>208276</t>
  </si>
  <si>
    <t>โคกน้อย</t>
  </si>
  <si>
    <t>33102510</t>
  </si>
  <si>
    <t>อุษามิน พันทอง</t>
  </si>
  <si>
    <t>0199545</t>
  </si>
  <si>
    <t>นาง พรทิพย์ พันทอง</t>
  </si>
  <si>
    <t>81 บ.โคกจาน</t>
  </si>
  <si>
    <t>33102501</t>
  </si>
  <si>
    <t>อภิสิทธิ์ ศรียงยศ</t>
  </si>
  <si>
    <t>0164928</t>
  </si>
  <si>
    <t>9 บ.โคกจาน</t>
  </si>
  <si>
    <t>นันทมาศ บุญงาม</t>
  </si>
  <si>
    <t>0266741</t>
  </si>
  <si>
    <t>น.ส. นันทิน ธนานิน</t>
  </si>
  <si>
    <t>152 บ.หนองมะฮาด</t>
  </si>
  <si>
    <t>33102214</t>
  </si>
  <si>
    <t>กัญญาณัฐ อรรคจันทร์</t>
  </si>
  <si>
    <t>0178598</t>
  </si>
  <si>
    <t>32 บ.สระกำแพงใหญ่</t>
  </si>
  <si>
    <t>แต้</t>
  </si>
  <si>
    <t>33101401</t>
  </si>
  <si>
    <t>ปาณิศา พิมทา</t>
  </si>
  <si>
    <t>0066681</t>
  </si>
  <si>
    <t>สายยนต์  ประครองใจ</t>
  </si>
  <si>
    <t>000116889</t>
  </si>
  <si>
    <t>11 บ้านหนองโปร่ง</t>
  </si>
  <si>
    <t>ก่อ</t>
  </si>
  <si>
    <t>33102206</t>
  </si>
  <si>
    <t>บวร พึ่งภัค</t>
  </si>
  <si>
    <t>0250381</t>
  </si>
  <si>
    <t>อังควิภา มหาชัย</t>
  </si>
  <si>
    <t>0270423</t>
  </si>
  <si>
    <t>นาง อภิญญา เหลาคม</t>
  </si>
  <si>
    <t>155 บ.แต้</t>
  </si>
  <si>
    <t>33101801</t>
  </si>
  <si>
    <t>ศุภณัฐ เพชรดี</t>
  </si>
  <si>
    <t>0235016</t>
  </si>
  <si>
    <t>น.ส. สุดาดวง หอมวัน</t>
  </si>
  <si>
    <t>110 บ.หนองห้าง</t>
  </si>
  <si>
    <t>33101602</t>
  </si>
  <si>
    <t>มลชนก ไชยอินทร์</t>
  </si>
  <si>
    <t>0192980</t>
  </si>
  <si>
    <t>นาง ประจักร แสงจันทร์</t>
  </si>
  <si>
    <t>35 บ.ก่อ</t>
  </si>
  <si>
    <t>จันทบุรี</t>
  </si>
  <si>
    <t>เพช็รบุรี</t>
  </si>
  <si>
    <t>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t>
  </si>
  <si>
    <t>จำนวนผู้ป่วยด้วยโรค ไข้เลือดออกรวม(26,27,66)  จำแนกตามอาชีพ   จังหวัด ศรีสะเกษ  ระหว่างวันที่  1 มกราคม 2563  ถึงวันที่  31 ธันวาคม 2563</t>
  </si>
  <si>
    <t>จำนวนผู้ป่วยด้วยโรค ไข้เลือดออกรวม(26,27,66)  จำแนกรายเดือน   จังหวัด ศรีสะเกษ  ระหว่างวันที่  1 มกราคม 2563  ถึงวันที่  31 ธันวาคม 2563</t>
  </si>
  <si>
    <t>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t>
  </si>
  <si>
    <t>&gt;04/01/2020</t>
  </si>
  <si>
    <t>29/12/2019 - 04/01/2020</t>
  </si>
  <si>
    <t>แก้ไขให้ลบอัตราปัจจุบัน-ต่ำกว่า1</t>
  </si>
  <si>
    <t>แก้ไขให้ลบจำนวนปัจจุบัน-ต่ำกว่า1</t>
  </si>
  <si>
    <t>เชียงราย</t>
  </si>
  <si>
    <t>ข้อมูลเฝ้าระวังโรค พบผู้ป่วย 28299 ราย พบผู้ปวยรายแรกวันทีÉ ่ 1มค 2563 ผู้ปวยรายสุดท้ายวันทีÉ ่ 13 กค 63 จาก 77 จังหวัด คิดเป็นอัตราป่วย 42.61 ต่อแสนประชากร เสียชีวิต 20 ราย คิดเป็นอัตราตาย 0.03 ต่อแสนประชากร อัตราส่วน เพศชายต่อ เพศหญิง 1: 0.90 กลุ่มอายุทีÉพบมากทีÉสุด 3 อันดับ คือ 15-24 ปี(26.30 %) 10-14 ปี(22.42 %) 25-34 ปี(12.55 %) สัญชาติเป็น ไทยร้อยละ 98.1 อืÉนๆร้อยละ 0.8 พม่าร้อยละ 0.7 ลาวร้อยละ 0.2 กัมพูชาร้อยละ 0.1 จีน/ฮ่องกง/ไต้หวันร้อยละ 0.1 มาเลเซียร้อยละ 0.0 เวียดนามร้อยละ 0.0 อาชีพส่วนใหญ่ นักเรียนร้อยละ 49.8 ไม่ทราบอาชีพ/ในปกครองร้อยละ 17.1 รับจ้างร้อยละ 16.8 เกษตร ร้อยละ 5.7 งานบ้านร้อยละ 3.0 อืÉนๆร้อยละ 2.8 ค้าขายร้อยละ 2.1 ข้าราชการร้อยละ 1.3 ทหารร้อยละ 0.6 ครูร้อยละ 0.4 นักบวช ร้อยละ 0.3 เจ้าหน้าทีÉสาธารณสุขร้อยละ 0.3 เลีÊยงสัตว์ร้อยละ 0.0 ประมงร้อยละ 0.0 จังหวัดทีÉมีอัตราป่วยต่อแสนประชากรสูงสุด 5 อันดับ แรกคือ ชัยภูมิ(153.23 ต่อแสนประชากร) แม่ฮ่องสอน (142.27 ต่อแสนประชากร) ระยอง (132.58 ต่อแสนประชากร) นครราชสีมา (110.53 ต่อแสนประชากร) ขอนแก่น (104.99 ต่อ แสนประชากร) ภาคทีÉมีอัตราป่วยสูงสุด คือ ภาคตะวันออกเฉียงเหนือ 61.51 ต่อแสนประชากร ภาคเหนือ 34.88 ต่อแสนประชากร ภาคกลาง 33.42 ต่อแสนประชากร ภาคใต้30.70 ต่อแสน ประชากรตามลําดับ</t>
  </si>
  <si>
    <r>
      <t xml:space="preserve">       นับตั้งแต่วันที่  1 มกราคม 2563 ถึงวันที่  31 ธันวาคม 2563    สำนักงานสาธารณสุขจังหวัดศรีสะเกษ  ได้รับรายงานผู้ป่วยโรค  ไข้เลือดออกรวม(26</t>
    </r>
    <r>
      <rPr>
        <sz val="11"/>
        <rFont val="Calibri"/>
        <family val="2"/>
      </rPr>
      <t>,</t>
    </r>
    <r>
      <rPr>
        <sz val="14"/>
        <rFont val="Cordia New"/>
        <family val="2"/>
      </rPr>
      <t>27</t>
    </r>
    <r>
      <rPr>
        <sz val="11"/>
        <rFont val="Calibri"/>
        <family val="2"/>
      </rPr>
      <t>,</t>
    </r>
    <r>
      <rPr>
        <sz val="14"/>
        <rFont val="Cordia New"/>
        <family val="2"/>
      </rPr>
      <t>66)  จำนวนทั้งสิ้น 504 ราย  คิดเป็นอัตราป่วย   34.22  ต่อประชากรแสนคน ไม่มีรายงานผู้ป่วยเสียชีวิต</t>
    </r>
  </si>
  <si>
    <t xml:space="preserve">       พบผู้ป่วยเพศชายมากกว่าเพศหญิง  โดยพบเพศชาย275  ราย  เพศหญิง 229  ราย  อัตราส่วนเพศชาย ต่อ เพศหญิง  เท่ากับ 1.20 : 1</t>
  </si>
  <si>
    <r>
      <t xml:space="preserve">      กลุ่มอายุที่พบสูงสุดคือกลุ่มอายุ 10 - 14  ปี  คิดเป็นอัตราป่วย 168.47 ต่อประชากรแสนคน รองลงมาคือ กลุ่มอายุ  15 -  24  ปี</t>
    </r>
    <r>
      <rPr>
        <sz val="11"/>
        <rFont val="Calibri"/>
        <family val="2"/>
      </rPr>
      <t xml:space="preserve">, </t>
    </r>
    <r>
      <rPr>
        <sz val="14"/>
        <rFont val="Cordia New"/>
        <family val="2"/>
      </rPr>
      <t>5 - 9  ปี</t>
    </r>
    <r>
      <rPr>
        <sz val="11"/>
        <rFont val="Calibri"/>
        <family val="2"/>
      </rPr>
      <t xml:space="preserve">, </t>
    </r>
    <r>
      <rPr>
        <sz val="14"/>
        <rFont val="Cordia New"/>
        <family val="2"/>
      </rPr>
      <t>0 - 4  ปี</t>
    </r>
    <r>
      <rPr>
        <sz val="11"/>
        <rFont val="Calibri"/>
        <family val="2"/>
      </rPr>
      <t xml:space="preserve">, </t>
    </r>
    <r>
      <rPr>
        <sz val="14"/>
        <rFont val="Cordia New"/>
        <family val="2"/>
      </rPr>
      <t>25 - 34  ปี</t>
    </r>
    <r>
      <rPr>
        <sz val="11"/>
        <rFont val="Calibri"/>
        <family val="2"/>
      </rPr>
      <t xml:space="preserve">, </t>
    </r>
    <r>
      <rPr>
        <sz val="14"/>
        <rFont val="Cordia New"/>
        <family val="2"/>
      </rPr>
      <t>35 - 44 ปี</t>
    </r>
    <r>
      <rPr>
        <sz val="11"/>
        <rFont val="Calibri"/>
        <family val="2"/>
      </rPr>
      <t>,</t>
    </r>
    <r>
      <rPr>
        <sz val="14"/>
        <rFont val="Cordia New"/>
        <family val="2"/>
      </rPr>
      <t>45 - 54  ปี</t>
    </r>
    <r>
      <rPr>
        <sz val="11"/>
        <rFont val="Calibri"/>
        <family val="2"/>
      </rPr>
      <t xml:space="preserve">, </t>
    </r>
    <r>
      <rPr>
        <sz val="14"/>
        <rFont val="Cordia New"/>
        <family val="2"/>
      </rPr>
      <t>55 -  64 ปี</t>
    </r>
    <r>
      <rPr>
        <sz val="11"/>
        <rFont val="Calibri"/>
        <family val="2"/>
      </rPr>
      <t xml:space="preserve">, </t>
    </r>
    <r>
      <rPr>
        <sz val="14"/>
        <rFont val="Cordia New"/>
        <family val="2"/>
      </rPr>
      <t>65  ปี ขึ้นไป  อัตราป่วยเท่ากับ  143.46</t>
    </r>
    <r>
      <rPr>
        <sz val="11"/>
        <rFont val="Calibri"/>
        <family val="2"/>
      </rPr>
      <t>,</t>
    </r>
    <r>
      <rPr>
        <sz val="14"/>
        <rFont val="Cordia New"/>
        <family val="2"/>
      </rPr>
      <t>99.91</t>
    </r>
    <r>
      <rPr>
        <sz val="11"/>
        <rFont val="Calibri"/>
        <family val="2"/>
      </rPr>
      <t>,</t>
    </r>
    <r>
      <rPr>
        <sz val="14"/>
        <rFont val="Cordia New"/>
        <family val="2"/>
      </rPr>
      <t>32.51</t>
    </r>
    <r>
      <rPr>
        <sz val="11"/>
        <rFont val="Calibri"/>
        <family val="2"/>
      </rPr>
      <t>,</t>
    </r>
    <r>
      <rPr>
        <sz val="14"/>
        <rFont val="Cordia New"/>
        <family val="2"/>
      </rPr>
      <t>21.67</t>
    </r>
    <r>
      <rPr>
        <sz val="11"/>
        <rFont val="Calibri"/>
        <family val="2"/>
      </rPr>
      <t>,</t>
    </r>
    <r>
      <rPr>
        <sz val="14"/>
        <rFont val="Cordia New"/>
        <family val="2"/>
      </rPr>
      <t>9.71</t>
    </r>
    <r>
      <rPr>
        <sz val="11"/>
        <rFont val="Calibri"/>
        <family val="2"/>
      </rPr>
      <t xml:space="preserve">, </t>
    </r>
    <r>
      <rPr>
        <sz val="14"/>
        <rFont val="Cordia New"/>
        <family val="2"/>
      </rPr>
      <t>5.37</t>
    </r>
    <r>
      <rPr>
        <sz val="11"/>
        <rFont val="Calibri"/>
        <family val="2"/>
      </rPr>
      <t xml:space="preserve">, </t>
    </r>
    <r>
      <rPr>
        <sz val="14"/>
        <rFont val="Cordia New"/>
        <family val="2"/>
      </rPr>
      <t xml:space="preserve">5.02  และ 2.2  ต่อประชากรแสนคน ตามลำดับ </t>
    </r>
  </si>
  <si>
    <r>
      <t xml:space="preserve">       อาชีพที่มีจำนวนผู้ป่วยสูงสุดคือนักเรียน  จำนวนผู้ป่วยเท่ากับ  328  ราย  รองลงมาคือ   อาชีพเกษตร</t>
    </r>
    <r>
      <rPr>
        <sz val="11"/>
        <rFont val="Calibri"/>
        <family val="2"/>
      </rPr>
      <t xml:space="preserve">,   </t>
    </r>
    <r>
      <rPr>
        <sz val="14"/>
        <rFont val="Cordia New"/>
        <family val="2"/>
      </rPr>
      <t>อาชีพอื่นๆ</t>
    </r>
    <r>
      <rPr>
        <sz val="11"/>
        <rFont val="Calibri"/>
        <family val="2"/>
      </rPr>
      <t xml:space="preserve">,   </t>
    </r>
    <r>
      <rPr>
        <sz val="14"/>
        <rFont val="Cordia New"/>
        <family val="2"/>
      </rPr>
      <t>อาชีพนปค.</t>
    </r>
    <r>
      <rPr>
        <sz val="11"/>
        <rFont val="Calibri"/>
        <family val="2"/>
      </rPr>
      <t xml:space="preserve">,   </t>
    </r>
    <r>
      <rPr>
        <sz val="14"/>
        <rFont val="Cordia New"/>
        <family val="2"/>
      </rPr>
      <t>อาชีพรับจ้าง</t>
    </r>
    <r>
      <rPr>
        <sz val="11"/>
        <rFont val="Calibri"/>
        <family val="2"/>
      </rPr>
      <t xml:space="preserve">,   </t>
    </r>
    <r>
      <rPr>
        <sz val="14"/>
        <rFont val="Cordia New"/>
        <family val="2"/>
      </rPr>
      <t>อาชีพราชการ</t>
    </r>
    <r>
      <rPr>
        <sz val="11"/>
        <rFont val="Calibri"/>
        <family val="2"/>
      </rPr>
      <t xml:space="preserve">,   </t>
    </r>
    <r>
      <rPr>
        <sz val="14"/>
        <rFont val="Cordia New"/>
        <family val="2"/>
      </rPr>
      <t>อาชีพค้าขาย</t>
    </r>
    <r>
      <rPr>
        <sz val="11"/>
        <rFont val="Calibri"/>
        <family val="2"/>
      </rPr>
      <t xml:space="preserve">,   </t>
    </r>
    <r>
      <rPr>
        <sz val="14"/>
        <rFont val="Cordia New"/>
        <family val="2"/>
      </rPr>
      <t>อาชีพนักบวช</t>
    </r>
    <r>
      <rPr>
        <sz val="11"/>
        <rFont val="Calibri"/>
        <family val="2"/>
      </rPr>
      <t xml:space="preserve">,   </t>
    </r>
    <r>
      <rPr>
        <sz val="14"/>
        <rFont val="Cordia New"/>
        <family val="2"/>
      </rPr>
      <t>อาชีพทหาร/ตำรวจ</t>
    </r>
    <r>
      <rPr>
        <sz val="11"/>
        <rFont val="Calibri"/>
        <family val="2"/>
      </rPr>
      <t xml:space="preserve">,   </t>
    </r>
    <r>
      <rPr>
        <sz val="14"/>
        <rFont val="Cordia New"/>
        <family val="2"/>
      </rPr>
      <t>อาชีพบุคคลากรสาธารณสุข</t>
    </r>
    <r>
      <rPr>
        <sz val="11"/>
        <rFont val="Calibri"/>
        <family val="2"/>
      </rPr>
      <t xml:space="preserve">,   </t>
    </r>
    <r>
      <rPr>
        <sz val="14"/>
        <rFont val="Cordia New"/>
        <family val="2"/>
      </rPr>
      <t>อาชีพอาชีพพิเศษ</t>
    </r>
    <r>
      <rPr>
        <sz val="11"/>
        <rFont val="Calibri"/>
        <family val="2"/>
      </rPr>
      <t>,</t>
    </r>
    <r>
      <rPr>
        <sz val="14"/>
        <rFont val="Cordia New"/>
        <family val="2"/>
      </rPr>
      <t xml:space="preserve">   อาชีพเลี้ยงสัตว์</t>
    </r>
    <r>
      <rPr>
        <sz val="11"/>
        <rFont val="Calibri"/>
        <family val="2"/>
      </rPr>
      <t xml:space="preserve">,   </t>
    </r>
    <r>
      <rPr>
        <sz val="14"/>
        <rFont val="Cordia New"/>
        <family val="2"/>
      </rPr>
      <t>อาชีพครู</t>
    </r>
    <r>
      <rPr>
        <sz val="11"/>
        <rFont val="Calibri"/>
        <family val="2"/>
      </rPr>
      <t xml:space="preserve">,   </t>
    </r>
    <r>
      <rPr>
        <sz val="14"/>
        <rFont val="Cordia New"/>
        <family val="2"/>
      </rPr>
      <t>อาชีพประมง</t>
    </r>
    <r>
      <rPr>
        <sz val="11"/>
        <rFont val="Calibri"/>
        <family val="2"/>
      </rPr>
      <t xml:space="preserve">,   </t>
    </r>
    <r>
      <rPr>
        <sz val="14"/>
        <rFont val="Cordia New"/>
        <family val="2"/>
      </rPr>
      <t>อาชีพงานบ้าน</t>
    </r>
    <r>
      <rPr>
        <sz val="11"/>
        <rFont val="Calibri"/>
        <family val="2"/>
      </rPr>
      <t xml:space="preserve">,  </t>
    </r>
    <r>
      <rPr>
        <sz val="14"/>
        <rFont val="Cordia New"/>
        <family val="2"/>
      </rPr>
      <t>จำนวนผู้ป่วยเท่ากับ  87</t>
    </r>
    <r>
      <rPr>
        <sz val="11"/>
        <rFont val="Calibri"/>
        <family val="2"/>
      </rPr>
      <t>,</t>
    </r>
    <r>
      <rPr>
        <sz val="14"/>
        <rFont val="Cordia New"/>
        <family val="2"/>
      </rPr>
      <t>41</t>
    </r>
    <r>
      <rPr>
        <sz val="11"/>
        <rFont val="Calibri"/>
        <family val="2"/>
      </rPr>
      <t>,</t>
    </r>
    <r>
      <rPr>
        <sz val="14"/>
        <rFont val="Cordia New"/>
        <family val="2"/>
      </rPr>
      <t>33</t>
    </r>
    <r>
      <rPr>
        <sz val="11"/>
        <rFont val="Calibri"/>
        <family val="2"/>
      </rPr>
      <t>,</t>
    </r>
    <r>
      <rPr>
        <sz val="14"/>
        <rFont val="Cordia New"/>
        <family val="2"/>
      </rPr>
      <t>7</t>
    </r>
    <r>
      <rPr>
        <sz val="11"/>
        <rFont val="Calibri"/>
        <family val="2"/>
      </rPr>
      <t>,</t>
    </r>
    <r>
      <rPr>
        <sz val="14"/>
        <rFont val="Cordia New"/>
        <family val="2"/>
      </rPr>
      <t>4</t>
    </r>
    <r>
      <rPr>
        <sz val="11"/>
        <rFont val="Calibri"/>
        <family val="2"/>
      </rPr>
      <t>,</t>
    </r>
    <r>
      <rPr>
        <sz val="14"/>
        <rFont val="Cordia New"/>
        <family val="2"/>
      </rPr>
      <t>2</t>
    </r>
    <r>
      <rPr>
        <sz val="11"/>
        <rFont val="Calibri"/>
        <family val="2"/>
      </rPr>
      <t>,</t>
    </r>
    <r>
      <rPr>
        <sz val="14"/>
        <rFont val="Cordia New"/>
        <family val="2"/>
      </rPr>
      <t>1</t>
    </r>
    <r>
      <rPr>
        <sz val="11"/>
        <rFont val="Calibri"/>
        <family val="2"/>
      </rPr>
      <t>,</t>
    </r>
    <r>
      <rPr>
        <sz val="14"/>
        <rFont val="Cordia New"/>
        <family val="2"/>
      </rPr>
      <t>1</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 xml:space="preserve">, </t>
    </r>
    <r>
      <rPr>
        <sz val="14"/>
        <rFont val="Cordia New"/>
        <family val="2"/>
      </rPr>
      <t xml:space="preserve">ราย ตามลำดับ  </t>
    </r>
  </si>
  <si>
    <t xml:space="preserve">          พบผู้ป่วยสูงสุดในเดือน มิถุนายนจำนวนผู้ป่วย เท่ากับ 167 ราย  จำนวนผู้ป่วยเดือนนี้( ธันวาคม ) เท่ากับเดือนที่แล้ว (พฤศจิกายน) จำนวนผู้ป่วยเดือนนี้ ( ธันวาคม ) เท่ากับ 0 ราย  ส่วนเดือนที่แล้ว (พฤศจิกายน ) เท่ากับ 0 ราย   โดยมีรายงานผู้ป่วยเดือน  มกราคม  36 ราย กุมภาพันธ์  26 ราย มีนาคม  49 ราย เมษายน  26 ราย พฤษภาคม  77 ราย มิถุนายน  167 ราย กรกฏาคม  123 ราย สิงหาคม  0 ราย กันยายน  0 ราย ตุลาคม  0 ราย พฤศจิกายน  0 ราย ธันวาคม  0 ราย </t>
  </si>
  <si>
    <t xml:space="preserve">           พบผู้ป่วยในเขตเทศบาลเท่ากับ 61  ราย   ในเขตองค์การบริหารตำบลเท่ากับ  443 ราย  และไม่ทราบเขต เท่ากับ 0 ราย   พบผู้ป่วยในเขตองค์การบริหารส่วนตำบลมากกว่าในเขตเทศบาล โดยจำนวนผู้ป่วยในเขตองค์การบริหารส่วนตำบล  เท่ากับร้อยละ 87.90  ส่วนผู้ป่วยในเขตเทศบาล เท่ากับร้อยละ  12.10</t>
  </si>
  <si>
    <t xml:space="preserve">              ผู้ป่วยเข้ารับการรักษาที่ โรงพยาบาลศูนย์เท่ากับ 53 ราย โรงพยาบาลทั่วไป  เท่ากับ 44 ราย  โรงพยาบาลชุมชน  เท่ากับ 378 ราย  คลินิก โรงพยาบาลเอกชน  เท่ากับ 29 ราย </t>
  </si>
  <si>
    <r>
      <t xml:space="preserve">       อำเภอที่มีอัตราป่วยต่อประชากรแสนคนสูงสุดคืออำเภอ   ราษีไศล อัตราป่วยเท่ากับ 83.13  ต่อประชากรแสนคน รองลงมาคือ   อำเภอ กันทรารมย์</t>
    </r>
    <r>
      <rPr>
        <sz val="11"/>
        <rFont val="Calibri"/>
        <family val="2"/>
      </rPr>
      <t xml:space="preserve">,  </t>
    </r>
    <r>
      <rPr>
        <sz val="14"/>
        <rFont val="Cordia New"/>
        <family val="2"/>
      </rPr>
      <t>อำเภอ โนนคูณ</t>
    </r>
    <r>
      <rPr>
        <sz val="11"/>
        <rFont val="Calibri"/>
        <family val="2"/>
      </rPr>
      <t xml:space="preserve">,  </t>
    </r>
    <r>
      <rPr>
        <sz val="14"/>
        <rFont val="Cordia New"/>
        <family val="2"/>
      </rPr>
      <t>อำเภอ โพธิ์ศรีสุวรรณ</t>
    </r>
    <r>
      <rPr>
        <sz val="11"/>
        <rFont val="Calibri"/>
        <family val="2"/>
      </rPr>
      <t xml:space="preserve">,  </t>
    </r>
    <r>
      <rPr>
        <sz val="14"/>
        <rFont val="Cordia New"/>
        <family val="2"/>
      </rPr>
      <t>อำเภอ ศรีรัตนะ</t>
    </r>
    <r>
      <rPr>
        <sz val="11"/>
        <rFont val="Calibri"/>
        <family val="2"/>
      </rPr>
      <t xml:space="preserve">,  </t>
    </r>
    <r>
      <rPr>
        <sz val="14"/>
        <rFont val="Cordia New"/>
        <family val="2"/>
      </rPr>
      <t>อำเภอ ห้วยทับทัน</t>
    </r>
    <r>
      <rPr>
        <sz val="11"/>
        <rFont val="Calibri"/>
        <family val="2"/>
      </rPr>
      <t xml:space="preserve">,  </t>
    </r>
    <r>
      <rPr>
        <sz val="14"/>
        <rFont val="Cordia New"/>
        <family val="2"/>
      </rPr>
      <t>อำเภอ ยางชุมน้อย</t>
    </r>
    <r>
      <rPr>
        <sz val="11"/>
        <rFont val="Calibri"/>
        <family val="2"/>
      </rPr>
      <t xml:space="preserve">,  </t>
    </r>
    <r>
      <rPr>
        <sz val="14"/>
        <rFont val="Cordia New"/>
        <family val="2"/>
      </rPr>
      <t>อำเภอ ขุนหาญ</t>
    </r>
    <r>
      <rPr>
        <sz val="11"/>
        <rFont val="Calibri"/>
        <family val="2"/>
      </rPr>
      <t xml:space="preserve">,  </t>
    </r>
    <r>
      <rPr>
        <sz val="14"/>
        <rFont val="Cordia New"/>
        <family val="2"/>
      </rPr>
      <t>อำเภอ ขุขันธ์</t>
    </r>
    <r>
      <rPr>
        <sz val="11"/>
        <rFont val="Calibri"/>
        <family val="2"/>
      </rPr>
      <t xml:space="preserve">,  </t>
    </r>
    <r>
      <rPr>
        <sz val="14"/>
        <rFont val="Cordia New"/>
        <family val="2"/>
      </rPr>
      <t>อำเภอ น้ำเกลี้ยง</t>
    </r>
    <r>
      <rPr>
        <sz val="11"/>
        <rFont val="Calibri"/>
        <family val="2"/>
      </rPr>
      <t xml:space="preserve">,  </t>
    </r>
    <r>
      <rPr>
        <sz val="14"/>
        <rFont val="Cordia New"/>
        <family val="2"/>
      </rPr>
      <t>อำเภอ พยุห์</t>
    </r>
    <r>
      <rPr>
        <sz val="11"/>
        <rFont val="Calibri"/>
        <family val="2"/>
      </rPr>
      <t xml:space="preserve">,  </t>
    </r>
    <r>
      <rPr>
        <sz val="14"/>
        <rFont val="Cordia New"/>
        <family val="2"/>
      </rPr>
      <t>อำเภอ อุทุมพรพิสัย</t>
    </r>
    <r>
      <rPr>
        <sz val="11"/>
        <rFont val="Calibri"/>
        <family val="2"/>
      </rPr>
      <t xml:space="preserve">,  </t>
    </r>
    <r>
      <rPr>
        <sz val="14"/>
        <rFont val="Cordia New"/>
        <family val="2"/>
      </rPr>
      <t>อำเภอ ปรางค์กู่</t>
    </r>
    <r>
      <rPr>
        <sz val="11"/>
        <rFont val="Calibri"/>
        <family val="2"/>
      </rPr>
      <t xml:space="preserve">,  </t>
    </r>
    <r>
      <rPr>
        <sz val="14"/>
        <rFont val="Cordia New"/>
        <family val="2"/>
      </rPr>
      <t>อำเภอ กันทรลักษ์</t>
    </r>
    <r>
      <rPr>
        <sz val="11"/>
        <rFont val="Calibri"/>
        <family val="2"/>
      </rPr>
      <t xml:space="preserve">,  </t>
    </r>
    <r>
      <rPr>
        <sz val="14"/>
        <rFont val="Cordia New"/>
        <family val="2"/>
      </rPr>
      <t>อำเภอ ไพรบึง</t>
    </r>
    <r>
      <rPr>
        <sz val="11"/>
        <rFont val="Calibri"/>
        <family val="2"/>
      </rPr>
      <t xml:space="preserve">,  </t>
    </r>
    <r>
      <rPr>
        <sz val="14"/>
        <rFont val="Cordia New"/>
        <family val="2"/>
      </rPr>
      <t>อำเภอ เบญจลักษ์</t>
    </r>
    <r>
      <rPr>
        <sz val="11"/>
        <rFont val="Calibri"/>
        <family val="2"/>
      </rPr>
      <t xml:space="preserve">,  </t>
    </r>
    <r>
      <rPr>
        <sz val="14"/>
        <rFont val="Cordia New"/>
        <family val="2"/>
      </rPr>
      <t>อำเภอ เมือง</t>
    </r>
    <r>
      <rPr>
        <sz val="11"/>
        <rFont val="Calibri"/>
        <family val="2"/>
      </rPr>
      <t xml:space="preserve">,  </t>
    </r>
    <r>
      <rPr>
        <sz val="14"/>
        <rFont val="Cordia New"/>
        <family val="2"/>
      </rPr>
      <t>อำเภอ ศิลาลาด</t>
    </r>
    <r>
      <rPr>
        <sz val="11"/>
        <rFont val="Calibri"/>
        <family val="2"/>
      </rPr>
      <t xml:space="preserve">,  </t>
    </r>
    <r>
      <rPr>
        <sz val="14"/>
        <rFont val="Cordia New"/>
        <family val="2"/>
      </rPr>
      <t>อำเภอ ภูสิงห์</t>
    </r>
    <r>
      <rPr>
        <sz val="11"/>
        <rFont val="Calibri"/>
        <family val="2"/>
      </rPr>
      <t xml:space="preserve">,  </t>
    </r>
    <r>
      <rPr>
        <sz val="14"/>
        <rFont val="Cordia New"/>
        <family val="2"/>
      </rPr>
      <t>อำเภอ วังหิน</t>
    </r>
    <r>
      <rPr>
        <sz val="11"/>
        <rFont val="Calibri"/>
        <family val="2"/>
      </rPr>
      <t xml:space="preserve">,  </t>
    </r>
    <r>
      <rPr>
        <sz val="14"/>
        <rFont val="Cordia New"/>
        <family val="2"/>
      </rPr>
      <t>อำเภอ เมืองจันทร์</t>
    </r>
    <r>
      <rPr>
        <sz val="11"/>
        <rFont val="Calibri"/>
        <family val="2"/>
      </rPr>
      <t xml:space="preserve">,  </t>
    </r>
    <r>
      <rPr>
        <sz val="14"/>
        <rFont val="Cordia New"/>
        <family val="2"/>
      </rPr>
      <t>อำเภอ บึงบูรพ์</t>
    </r>
    <r>
      <rPr>
        <sz val="11"/>
        <rFont val="Calibri"/>
        <family val="2"/>
      </rPr>
      <t xml:space="preserve">, </t>
    </r>
    <r>
      <rPr>
        <sz val="14"/>
        <rFont val="Cordia New"/>
        <family val="2"/>
      </rPr>
      <t xml:space="preserve">อัตราป่วยเท่ากับ  73.91 </t>
    </r>
    <r>
      <rPr>
        <sz val="11"/>
        <rFont val="Calibri"/>
        <family val="2"/>
      </rPr>
      <t xml:space="preserve">,  </t>
    </r>
    <r>
      <rPr>
        <sz val="14"/>
        <rFont val="Cordia New"/>
        <family val="2"/>
      </rPr>
      <t xml:space="preserve">65.72 </t>
    </r>
    <r>
      <rPr>
        <sz val="11"/>
        <rFont val="Calibri"/>
        <family val="2"/>
      </rPr>
      <t xml:space="preserve">,  </t>
    </r>
    <r>
      <rPr>
        <sz val="14"/>
        <rFont val="Cordia New"/>
        <family val="2"/>
      </rPr>
      <t xml:space="preserve">54.56 </t>
    </r>
    <r>
      <rPr>
        <sz val="11"/>
        <rFont val="Calibri"/>
        <family val="2"/>
      </rPr>
      <t xml:space="preserve">,  </t>
    </r>
    <r>
      <rPr>
        <sz val="14"/>
        <rFont val="Cordia New"/>
        <family val="2"/>
      </rPr>
      <t xml:space="preserve">54.3 </t>
    </r>
    <r>
      <rPr>
        <sz val="11"/>
        <rFont val="Calibri"/>
        <family val="2"/>
      </rPr>
      <t xml:space="preserve">,  </t>
    </r>
    <r>
      <rPr>
        <sz val="14"/>
        <rFont val="Cordia New"/>
        <family val="2"/>
      </rPr>
      <t xml:space="preserve">47.1 </t>
    </r>
    <r>
      <rPr>
        <sz val="11"/>
        <rFont val="Calibri"/>
        <family val="2"/>
      </rPr>
      <t xml:space="preserve">,  </t>
    </r>
    <r>
      <rPr>
        <sz val="14"/>
        <rFont val="Cordia New"/>
        <family val="2"/>
      </rPr>
      <t xml:space="preserve">46.28 </t>
    </r>
    <r>
      <rPr>
        <sz val="11"/>
        <rFont val="Calibri"/>
        <family val="2"/>
      </rPr>
      <t xml:space="preserve">,  </t>
    </r>
    <r>
      <rPr>
        <sz val="14"/>
        <rFont val="Cordia New"/>
        <family val="2"/>
      </rPr>
      <t xml:space="preserve">35.17 </t>
    </r>
    <r>
      <rPr>
        <sz val="11"/>
        <rFont val="Calibri"/>
        <family val="2"/>
      </rPr>
      <t xml:space="preserve">,  </t>
    </r>
    <r>
      <rPr>
        <sz val="14"/>
        <rFont val="Cordia New"/>
        <family val="2"/>
      </rPr>
      <t xml:space="preserve">31.66 </t>
    </r>
    <r>
      <rPr>
        <sz val="11"/>
        <rFont val="Calibri"/>
        <family val="2"/>
      </rPr>
      <t xml:space="preserve">,  </t>
    </r>
    <r>
      <rPr>
        <sz val="14"/>
        <rFont val="Cordia New"/>
        <family val="2"/>
      </rPr>
      <t xml:space="preserve">31.43 </t>
    </r>
    <r>
      <rPr>
        <sz val="11"/>
        <rFont val="Calibri"/>
        <family val="2"/>
      </rPr>
      <t xml:space="preserve">,  </t>
    </r>
    <r>
      <rPr>
        <sz val="14"/>
        <rFont val="Cordia New"/>
        <family val="2"/>
      </rPr>
      <t xml:space="preserve">30.47 </t>
    </r>
    <r>
      <rPr>
        <sz val="11"/>
        <rFont val="Calibri"/>
        <family val="2"/>
      </rPr>
      <t xml:space="preserve">,  </t>
    </r>
    <r>
      <rPr>
        <sz val="14"/>
        <rFont val="Cordia New"/>
        <family val="2"/>
      </rPr>
      <t xml:space="preserve">28.95 </t>
    </r>
    <r>
      <rPr>
        <sz val="11"/>
        <rFont val="Calibri"/>
        <family val="2"/>
      </rPr>
      <t xml:space="preserve">,  </t>
    </r>
    <r>
      <rPr>
        <sz val="14"/>
        <rFont val="Cordia New"/>
        <family val="2"/>
      </rPr>
      <t xml:space="preserve">28.01 </t>
    </r>
    <r>
      <rPr>
        <sz val="11"/>
        <rFont val="Calibri"/>
        <family val="2"/>
      </rPr>
      <t xml:space="preserve">,  </t>
    </r>
    <r>
      <rPr>
        <sz val="14"/>
        <rFont val="Cordia New"/>
        <family val="2"/>
      </rPr>
      <t xml:space="preserve">24.2 </t>
    </r>
    <r>
      <rPr>
        <sz val="11"/>
        <rFont val="Calibri"/>
        <family val="2"/>
      </rPr>
      <t xml:space="preserve">,  </t>
    </r>
    <r>
      <rPr>
        <sz val="14"/>
        <rFont val="Cordia New"/>
        <family val="2"/>
      </rPr>
      <t xml:space="preserve">20.69 </t>
    </r>
    <r>
      <rPr>
        <sz val="11"/>
        <rFont val="Calibri"/>
        <family val="2"/>
      </rPr>
      <t xml:space="preserve">,  </t>
    </r>
    <r>
      <rPr>
        <sz val="14"/>
        <rFont val="Cordia New"/>
        <family val="2"/>
      </rPr>
      <t xml:space="preserve">16.11 </t>
    </r>
    <r>
      <rPr>
        <sz val="11"/>
        <rFont val="Calibri"/>
        <family val="2"/>
      </rPr>
      <t xml:space="preserve">,  </t>
    </r>
    <r>
      <rPr>
        <sz val="14"/>
        <rFont val="Cordia New"/>
        <family val="2"/>
      </rPr>
      <t xml:space="preserve">15.75 </t>
    </r>
    <r>
      <rPr>
        <sz val="11"/>
        <rFont val="Calibri"/>
        <family val="2"/>
      </rPr>
      <t xml:space="preserve">,  </t>
    </r>
    <r>
      <rPr>
        <sz val="14"/>
        <rFont val="Cordia New"/>
        <family val="2"/>
      </rPr>
      <t xml:space="preserve">14.92 </t>
    </r>
    <r>
      <rPr>
        <sz val="11"/>
        <rFont val="Calibri"/>
        <family val="2"/>
      </rPr>
      <t xml:space="preserve">,  </t>
    </r>
    <r>
      <rPr>
        <sz val="14"/>
        <rFont val="Cordia New"/>
        <family val="2"/>
      </rPr>
      <t xml:space="preserve">11.03 </t>
    </r>
    <r>
      <rPr>
        <sz val="11"/>
        <rFont val="Calibri"/>
        <family val="2"/>
      </rPr>
      <t xml:space="preserve">,  </t>
    </r>
    <r>
      <rPr>
        <sz val="14"/>
        <rFont val="Cordia New"/>
        <family val="2"/>
      </rPr>
      <t xml:space="preserve">1.99 </t>
    </r>
    <r>
      <rPr>
        <sz val="11"/>
        <rFont val="Calibri"/>
        <family val="2"/>
      </rPr>
      <t xml:space="preserve">,  </t>
    </r>
    <r>
      <rPr>
        <sz val="14"/>
        <rFont val="Cordia New"/>
        <family val="2"/>
      </rPr>
      <t xml:space="preserve">0 </t>
    </r>
    <r>
      <rPr>
        <sz val="11"/>
        <rFont val="Calibri"/>
        <family val="2"/>
      </rPr>
      <t xml:space="preserve">,  </t>
    </r>
    <r>
      <rPr>
        <sz val="14"/>
        <rFont val="Cordia New"/>
        <family val="2"/>
      </rPr>
      <t xml:space="preserve">0 </t>
    </r>
    <r>
      <rPr>
        <sz val="11"/>
        <rFont val="Calibri"/>
        <family val="2"/>
      </rPr>
      <t xml:space="preserve">,   </t>
    </r>
    <r>
      <rPr>
        <sz val="14"/>
        <rFont val="Cordia New"/>
        <family val="2"/>
      </rPr>
      <t xml:space="preserve">ราย ตามลำดับ  </t>
    </r>
  </si>
  <si>
    <t>สงขลา</t>
  </si>
  <si>
    <t xml:space="preserve"> จังหวัด ศรีสะเกษ  ระหว่างวันที่  1 มกราคม 2563  ถึงวันที่  20 ตุลาคม 2563</t>
  </si>
</sst>
</file>

<file path=xl/styles.xml><?xml version="1.0" encoding="utf-8"?>
<styleSheet xmlns="http://schemas.openxmlformats.org/spreadsheetml/2006/main">
  <numFmts count="1">
    <numFmt numFmtId="187" formatCode="0.0"/>
  </numFmts>
  <fonts count="58">
    <font>
      <sz val="10"/>
      <name val="Arial"/>
      <charset val="222"/>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0"/>
      <color indexed="8"/>
      <name val="Tahoma"/>
      <family val="2"/>
    </font>
    <font>
      <sz val="8"/>
      <name val="Arial"/>
      <family val="2"/>
    </font>
    <font>
      <b/>
      <sz val="10"/>
      <color indexed="8"/>
      <name val="Tahoma"/>
      <family val="2"/>
    </font>
    <font>
      <b/>
      <sz val="9"/>
      <color indexed="8"/>
      <name val="Tahoma"/>
      <family val="2"/>
    </font>
    <font>
      <sz val="8"/>
      <name val="Arial"/>
      <family val="2"/>
    </font>
    <font>
      <sz val="10"/>
      <color indexed="8"/>
      <name val="Tahoma"/>
      <family val="2"/>
    </font>
    <font>
      <sz val="16"/>
      <name val="TH SarabunIT๙"/>
      <family val="2"/>
    </font>
    <font>
      <sz val="10"/>
      <name val="Arial"/>
      <family val="2"/>
    </font>
    <font>
      <sz val="10"/>
      <color indexed="8"/>
      <name val="Tahoma"/>
      <family val="2"/>
    </font>
    <font>
      <sz val="10"/>
      <name val="Arial"/>
      <family val="2"/>
    </font>
    <font>
      <sz val="10"/>
      <name val="MS Sans Serif"/>
      <family val="2"/>
      <charset val="222"/>
    </font>
    <font>
      <sz val="11"/>
      <name val="Calibri"/>
      <family val="2"/>
    </font>
    <font>
      <sz val="14"/>
      <name val="Cordia New"/>
      <family val="2"/>
    </font>
    <font>
      <sz val="8"/>
      <color theme="1"/>
      <name val="Tahoma"/>
      <family val="2"/>
      <charset val="222"/>
      <scheme val="minor"/>
    </font>
    <font>
      <sz val="10"/>
      <name val="TH SarabunPSK"/>
      <family val="2"/>
    </font>
    <font>
      <sz val="10"/>
      <name val="MS Sans Serif"/>
      <family val="2"/>
      <charset val="222"/>
    </font>
    <font>
      <sz val="10"/>
      <color indexed="8"/>
      <name val="Arial"/>
      <family val="2"/>
    </font>
    <font>
      <b/>
      <sz val="12"/>
      <color rgb="FF000000"/>
      <name val="TH SarabunPSK"/>
      <family val="2"/>
    </font>
    <font>
      <sz val="10"/>
      <name val="TH SarabunPSK"/>
      <family val="2"/>
    </font>
    <font>
      <sz val="10"/>
      <name val="MS Sans Serif"/>
      <family val="2"/>
      <charset val="222"/>
    </font>
    <font>
      <sz val="10"/>
      <color indexed="8"/>
      <name val="Tahoma"/>
      <family val="2"/>
    </font>
    <font>
      <sz val="11"/>
      <color indexed="8"/>
      <name val="Calibri"/>
      <family val="2"/>
    </font>
    <font>
      <sz val="10"/>
      <color indexed="8"/>
      <name val="Tahoma"/>
      <family val="2"/>
    </font>
    <font>
      <b/>
      <sz val="12"/>
      <color rgb="FF120000"/>
      <name val="AngsanaUPC"/>
      <family val="1"/>
    </font>
    <font>
      <b/>
      <sz val="12"/>
      <color rgb="FF000000"/>
      <name val="AngsanaUPC"/>
      <family val="1"/>
    </font>
    <font>
      <sz val="10"/>
      <name val="MS Sans Serif"/>
      <family val="2"/>
      <charset val="222"/>
    </font>
    <font>
      <sz val="14"/>
      <color rgb="FF000000"/>
      <name val="AngsanaUPC"/>
      <family val="1"/>
    </font>
    <font>
      <sz val="11"/>
      <color rgb="FF000000"/>
      <name val="CordiaUPC"/>
      <family val="2"/>
    </font>
    <font>
      <sz val="16"/>
      <name val="TH SarabunPSK"/>
      <family val="2"/>
    </font>
    <font>
      <sz val="10"/>
      <name val="MS Sans Serif"/>
      <family val="2"/>
      <charset val="222"/>
    </font>
    <font>
      <sz val="10"/>
      <color indexed="8"/>
      <name val="Arial"/>
      <family val="2"/>
    </font>
    <font>
      <sz val="10"/>
      <color indexed="8"/>
      <name val="Tahoma"/>
      <family val="2"/>
    </font>
    <font>
      <sz val="9"/>
      <name val="Arial"/>
      <family val="2"/>
    </font>
    <font>
      <sz val="10"/>
      <color indexed="8"/>
      <name val="Tahoma"/>
      <family val="2"/>
    </font>
    <font>
      <sz val="10"/>
      <name val="MS Sans Serif"/>
      <family val="2"/>
    </font>
    <font>
      <sz val="10"/>
      <color indexed="8"/>
      <name val="Tahoma"/>
      <family val="2"/>
    </font>
    <font>
      <sz val="11"/>
      <name val="Arial"/>
      <family val="2"/>
    </font>
    <font>
      <sz val="14"/>
      <color indexed="8"/>
      <name val="AngsanaUPC"/>
      <family val="1"/>
    </font>
    <font>
      <b/>
      <sz val="10"/>
      <name val="TH SarabunPSK"/>
      <family val="2"/>
    </font>
    <font>
      <sz val="9"/>
      <name val="TH SarabunPSK"/>
      <family val="2"/>
    </font>
    <font>
      <sz val="10"/>
      <color indexed="8"/>
      <name val="Arial"/>
      <family val="2"/>
    </font>
    <font>
      <sz val="10"/>
      <color indexed="8"/>
      <name val="Tahoma"/>
      <family val="2"/>
    </font>
    <font>
      <sz val="10"/>
      <name val="MS Sans Serif"/>
      <family val="2"/>
      <charset val="222"/>
    </font>
    <font>
      <sz val="12"/>
      <color theme="1"/>
      <name val="Tahoma"/>
      <family val="2"/>
      <charset val="222"/>
    </font>
    <font>
      <sz val="10"/>
      <color indexed="8"/>
      <name val="Tahoma"/>
      <family val="2"/>
    </font>
    <font>
      <sz val="10"/>
      <name val="MS Sans Serif"/>
      <family val="2"/>
      <charset val="222"/>
    </font>
    <font>
      <sz val="10"/>
      <color indexed="8"/>
      <name val="Arial"/>
      <charset val="222"/>
    </font>
    <font>
      <sz val="10"/>
      <color indexed="8"/>
      <name val="Tahoma"/>
      <charset val="222"/>
    </font>
    <font>
      <sz val="11"/>
      <color indexed="8"/>
      <name val="Calibri"/>
      <charset val="177"/>
    </font>
    <font>
      <sz val="11"/>
      <color indexed="8"/>
      <name val="Calibri"/>
      <charset val="222"/>
    </font>
    <font>
      <sz val="14"/>
      <color indexed="8"/>
      <name val="AngsanaUPC"/>
      <charset val="222"/>
    </font>
  </fonts>
  <fills count="12">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rgb="FFFFFF00"/>
        <bgColor indexed="64"/>
      </patternFill>
    </fill>
    <fill>
      <patternFill patternType="solid">
        <fgColor rgb="FF00B050"/>
        <bgColor indexed="64"/>
      </patternFill>
    </fill>
    <fill>
      <patternFill patternType="solid">
        <fgColor theme="9" tint="-0.249977111117893"/>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1"/>
        <bgColor indexed="64"/>
      </patternFill>
    </fill>
    <fill>
      <patternFill patternType="solid">
        <fgColor theme="6"/>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s>
  <cellStyleXfs count="186">
    <xf numFmtId="0" fontId="0" fillId="0" borderId="0"/>
    <xf numFmtId="0" fontId="7" fillId="0" borderId="0"/>
    <xf numFmtId="0" fontId="12" fillId="0" borderId="0"/>
    <xf numFmtId="0" fontId="12" fillId="0" borderId="0"/>
    <xf numFmtId="0" fontId="14" fillId="0" borderId="0"/>
    <xf numFmtId="0" fontId="14" fillId="0" borderId="0"/>
    <xf numFmtId="0" fontId="15" fillId="0" borderId="0"/>
    <xf numFmtId="0" fontId="6" fillId="0" borderId="0"/>
    <xf numFmtId="0" fontId="17" fillId="0" borderId="0"/>
    <xf numFmtId="0" fontId="7" fillId="0" borderId="0"/>
    <xf numFmtId="0" fontId="7" fillId="0" borderId="0"/>
    <xf numFmtId="0" fontId="14" fillId="0" borderId="0"/>
    <xf numFmtId="0" fontId="7" fillId="0" borderId="0"/>
    <xf numFmtId="0" fontId="7" fillId="0" borderId="0"/>
    <xf numFmtId="0" fontId="15" fillId="0" borderId="0"/>
    <xf numFmtId="0" fontId="16" fillId="0" borderId="0"/>
    <xf numFmtId="0" fontId="5" fillId="0" borderId="0"/>
    <xf numFmtId="0" fontId="14" fillId="0" borderId="0"/>
    <xf numFmtId="0" fontId="7" fillId="0" borderId="0"/>
    <xf numFmtId="0" fontId="7" fillId="0" borderId="0"/>
    <xf numFmtId="0" fontId="14" fillId="0" borderId="0"/>
    <xf numFmtId="0" fontId="7" fillId="0" borderId="0"/>
    <xf numFmtId="0" fontId="7" fillId="0" borderId="0"/>
    <xf numFmtId="0" fontId="14" fillId="0" borderId="0"/>
    <xf numFmtId="0" fontId="22" fillId="0" borderId="0"/>
    <xf numFmtId="0" fontId="4" fillId="0" borderId="0"/>
    <xf numFmtId="0" fontId="4" fillId="0" borderId="0"/>
    <xf numFmtId="0" fontId="17" fillId="0" borderId="0"/>
    <xf numFmtId="0" fontId="7"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 fillId="0" borderId="0"/>
    <xf numFmtId="0" fontId="3" fillId="0" borderId="0"/>
    <xf numFmtId="0" fontId="3" fillId="0" borderId="0"/>
    <xf numFmtId="0" fontId="3" fillId="0" borderId="0"/>
    <xf numFmtId="0" fontId="17" fillId="0" borderId="0"/>
    <xf numFmtId="0" fontId="7"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40" fillId="0" borderId="0"/>
    <xf numFmtId="0" fontId="14" fillId="0" borderId="0"/>
    <xf numFmtId="0" fontId="14" fillId="0" borderId="0"/>
    <xf numFmtId="0" fontId="41" fillId="0" borderId="0"/>
    <xf numFmtId="0" fontId="14" fillId="0" borderId="0"/>
    <xf numFmtId="0" fontId="14" fillId="0" borderId="0"/>
    <xf numFmtId="0" fontId="14" fillId="0" borderId="0"/>
    <xf numFmtId="0" fontId="42" fillId="0" borderId="0"/>
    <xf numFmtId="0" fontId="14" fillId="0" borderId="0"/>
    <xf numFmtId="0" fontId="14" fillId="0" borderId="0"/>
    <xf numFmtId="0" fontId="14" fillId="0" borderId="0"/>
    <xf numFmtId="0" fontId="14" fillId="0" borderId="0"/>
    <xf numFmtId="0" fontId="14" fillId="0" borderId="0"/>
    <xf numFmtId="0" fontId="49" fillId="0" borderId="0"/>
    <xf numFmtId="0" fontId="48" fillId="0" borderId="0"/>
    <xf numFmtId="0" fontId="50" fillId="0" borderId="0"/>
    <xf numFmtId="0" fontId="51" fillId="0" borderId="0"/>
    <xf numFmtId="0" fontId="52" fillId="0" borderId="0"/>
    <xf numFmtId="0" fontId="14" fillId="0" borderId="0"/>
    <xf numFmtId="0" fontId="14" fillId="0" borderId="0"/>
    <xf numFmtId="0" fontId="14" fillId="0" borderId="0"/>
    <xf numFmtId="0" fontId="7" fillId="0" borderId="0"/>
    <xf numFmtId="0" fontId="14" fillId="0" borderId="0"/>
    <xf numFmtId="0" fontId="54" fillId="0" borderId="0"/>
    <xf numFmtId="0" fontId="54" fillId="0" borderId="0"/>
    <xf numFmtId="0" fontId="54" fillId="0" borderId="0"/>
  </cellStyleXfs>
  <cellXfs count="190">
    <xf numFmtId="0" fontId="0" fillId="0" borderId="0" xfId="0"/>
    <xf numFmtId="0" fontId="7" fillId="0" borderId="0" xfId="1"/>
    <xf numFmtId="0" fontId="9" fillId="0" borderId="0" xfId="3" applyFont="1"/>
    <xf numFmtId="0" fontId="12" fillId="0" borderId="0" xfId="3"/>
    <xf numFmtId="0" fontId="10" fillId="0" borderId="2" xfId="3" applyFont="1" applyBorder="1" applyAlignment="1">
      <alignment horizontal="center"/>
    </xf>
    <xf numFmtId="0" fontId="9" fillId="0" borderId="3" xfId="3" applyFont="1" applyBorder="1"/>
    <xf numFmtId="0" fontId="9" fillId="0" borderId="3" xfId="3" applyFont="1" applyBorder="1" applyAlignment="1">
      <alignment horizontal="center"/>
    </xf>
    <xf numFmtId="0" fontId="12" fillId="0" borderId="4" xfId="3" applyBorder="1"/>
    <xf numFmtId="0" fontId="9" fillId="0" borderId="4" xfId="3" applyFont="1" applyBorder="1" applyAlignment="1">
      <alignment horizontal="right"/>
    </xf>
    <xf numFmtId="0" fontId="12" fillId="0" borderId="3" xfId="3" applyBorder="1"/>
    <xf numFmtId="2" fontId="12" fillId="0" borderId="3" xfId="3" applyNumberFormat="1" applyBorder="1"/>
    <xf numFmtId="0" fontId="9" fillId="0" borderId="0" xfId="3" applyFont="1" applyBorder="1" applyAlignment="1">
      <alignment horizontal="center"/>
    </xf>
    <xf numFmtId="0" fontId="9" fillId="0" borderId="5" xfId="3" applyFont="1" applyBorder="1" applyAlignment="1">
      <alignment horizontal="center"/>
    </xf>
    <xf numFmtId="0" fontId="10" fillId="0" borderId="6" xfId="3" applyFont="1" applyBorder="1" applyAlignment="1">
      <alignment horizontal="center"/>
    </xf>
    <xf numFmtId="0" fontId="10" fillId="0" borderId="7" xfId="3" applyFont="1" applyBorder="1" applyAlignment="1">
      <alignment horizontal="center"/>
    </xf>
    <xf numFmtId="0" fontId="9" fillId="0" borderId="8" xfId="3" applyFont="1" applyBorder="1" applyAlignment="1">
      <alignment horizontal="center"/>
    </xf>
    <xf numFmtId="0" fontId="9" fillId="0" borderId="9" xfId="3" applyFont="1" applyBorder="1" applyAlignment="1">
      <alignment horizontal="center"/>
    </xf>
    <xf numFmtId="0" fontId="9" fillId="0" borderId="10" xfId="3" applyFont="1" applyBorder="1" applyAlignment="1">
      <alignment horizontal="center"/>
    </xf>
    <xf numFmtId="0" fontId="10" fillId="0" borderId="5" xfId="3" applyFont="1" applyBorder="1" applyAlignment="1">
      <alignment horizontal="center"/>
    </xf>
    <xf numFmtId="59" fontId="13" fillId="0" borderId="0" xfId="0" applyNumberFormat="1" applyFont="1" applyAlignment="1">
      <alignment horizontal="center"/>
    </xf>
    <xf numFmtId="0" fontId="0" fillId="0" borderId="0" xfId="0"/>
    <xf numFmtId="0" fontId="18" fillId="0" borderId="0" xfId="0" applyFont="1"/>
    <xf numFmtId="0" fontId="5" fillId="0" borderId="0" xfId="16"/>
    <xf numFmtId="0" fontId="5" fillId="0" borderId="4" xfId="16" applyBorder="1"/>
    <xf numFmtId="0" fontId="20" fillId="0" borderId="4" xfId="16" applyFont="1" applyBorder="1"/>
    <xf numFmtId="0" fontId="21" fillId="0" borderId="0" xfId="0" applyFont="1"/>
    <xf numFmtId="0" fontId="0" fillId="0" borderId="0" xfId="0"/>
    <xf numFmtId="0" fontId="19" fillId="0" borderId="0" xfId="0" applyFont="1"/>
    <xf numFmtId="0" fontId="24" fillId="0" borderId="0" xfId="0" applyFont="1" applyAlignment="1">
      <alignment horizontal="center" readingOrder="1"/>
    </xf>
    <xf numFmtId="0" fontId="14" fillId="0" borderId="0" xfId="0" applyFont="1"/>
    <xf numFmtId="0" fontId="23" fillId="3" borderId="11" xfId="28" applyFont="1" applyFill="1" applyBorder="1" applyAlignment="1">
      <alignment horizontal="center"/>
    </xf>
    <xf numFmtId="0" fontId="23" fillId="0" borderId="1" xfId="28" applyFont="1" applyFill="1" applyBorder="1" applyAlignment="1">
      <alignment wrapText="1"/>
    </xf>
    <xf numFmtId="0" fontId="25" fillId="0" borderId="0" xfId="0" applyFont="1" applyFill="1"/>
    <xf numFmtId="0" fontId="0" fillId="0" borderId="0" xfId="0" applyFill="1"/>
    <xf numFmtId="2" fontId="0" fillId="0" borderId="0" xfId="0" applyNumberFormat="1"/>
    <xf numFmtId="0" fontId="21" fillId="0" borderId="0" xfId="0" applyFont="1" applyFill="1"/>
    <xf numFmtId="0" fontId="23" fillId="0" borderId="0" xfId="53" applyFont="1" applyFill="1" applyBorder="1" applyAlignment="1">
      <alignment wrapText="1"/>
    </xf>
    <xf numFmtId="0" fontId="0" fillId="0" borderId="0" xfId="0" quotePrefix="1" applyNumberFormat="1"/>
    <xf numFmtId="0" fontId="0" fillId="0" borderId="0" xfId="0" applyFill="1" applyBorder="1"/>
    <xf numFmtId="0" fontId="23" fillId="0" borderId="0" xfId="53" applyFont="1" applyFill="1" applyBorder="1" applyAlignment="1">
      <alignment horizontal="center"/>
    </xf>
    <xf numFmtId="0" fontId="28" fillId="2" borderId="11" xfId="0" applyFont="1" applyFill="1" applyBorder="1" applyAlignment="1">
      <alignment horizontal="center" vertical="center"/>
    </xf>
    <xf numFmtId="0" fontId="28" fillId="0" borderId="1" xfId="0" applyFont="1" applyFill="1" applyBorder="1" applyAlignment="1">
      <alignment vertical="center" wrapText="1"/>
    </xf>
    <xf numFmtId="0" fontId="14" fillId="0" borderId="0" xfId="66"/>
    <xf numFmtId="2" fontId="9" fillId="0" borderId="3" xfId="3" applyNumberFormat="1" applyFont="1" applyBorder="1"/>
    <xf numFmtId="1" fontId="9" fillId="0" borderId="3" xfId="3" applyNumberFormat="1" applyFont="1" applyBorder="1"/>
    <xf numFmtId="0" fontId="14" fillId="0" borderId="0" xfId="17"/>
    <xf numFmtId="0" fontId="21" fillId="0" borderId="0" xfId="0" applyFont="1" applyAlignment="1">
      <alignment horizontal="center"/>
    </xf>
    <xf numFmtId="1" fontId="0" fillId="0" borderId="0" xfId="0" applyNumberFormat="1"/>
    <xf numFmtId="0" fontId="0" fillId="4" borderId="0" xfId="0" applyFill="1"/>
    <xf numFmtId="0" fontId="31" fillId="0" borderId="0" xfId="0" applyFont="1"/>
    <xf numFmtId="0" fontId="2" fillId="0" borderId="4" xfId="16" applyFont="1" applyBorder="1"/>
    <xf numFmtId="0" fontId="12" fillId="0" borderId="0" xfId="3" applyBorder="1"/>
    <xf numFmtId="0" fontId="7" fillId="0" borderId="4" xfId="3" applyFont="1" applyBorder="1" applyAlignment="1">
      <alignment horizontal="right"/>
    </xf>
    <xf numFmtId="2" fontId="0" fillId="0" borderId="0" xfId="0" applyNumberFormat="1" applyFill="1"/>
    <xf numFmtId="0" fontId="14" fillId="4" borderId="0" xfId="17" applyFill="1"/>
    <xf numFmtId="0" fontId="0" fillId="4" borderId="0" xfId="0" quotePrefix="1" applyNumberFormat="1" applyFill="1"/>
    <xf numFmtId="0" fontId="0" fillId="4" borderId="0" xfId="0" applyNumberFormat="1" applyFill="1" applyAlignment="1">
      <alignment horizontal="right"/>
    </xf>
    <xf numFmtId="0" fontId="9" fillId="0" borderId="0" xfId="1" applyFont="1"/>
    <xf numFmtId="0" fontId="0" fillId="0" borderId="0" xfId="0"/>
    <xf numFmtId="0" fontId="35" fillId="0" borderId="0" xfId="0" applyFont="1"/>
    <xf numFmtId="0" fontId="0" fillId="0" borderId="0" xfId="0" applyNumberFormat="1"/>
    <xf numFmtId="0" fontId="23" fillId="0" borderId="1" xfId="105" applyFont="1" applyFill="1" applyBorder="1" applyAlignment="1">
      <alignment horizontal="right" wrapText="1"/>
    </xf>
    <xf numFmtId="0" fontId="0" fillId="0" borderId="0" xfId="0"/>
    <xf numFmtId="0" fontId="14" fillId="0" borderId="0" xfId="104" applyFill="1"/>
    <xf numFmtId="0" fontId="23" fillId="0" borderId="15" xfId="105" applyFont="1" applyFill="1" applyBorder="1" applyAlignment="1">
      <alignment horizontal="right" wrapText="1"/>
    </xf>
    <xf numFmtId="0" fontId="23" fillId="0" borderId="0" xfId="105" applyFont="1" applyFill="1" applyBorder="1" applyAlignment="1">
      <alignment horizontal="center"/>
    </xf>
    <xf numFmtId="0" fontId="23" fillId="0" borderId="16" xfId="105" applyFont="1" applyFill="1" applyBorder="1" applyAlignment="1">
      <alignment horizontal="right" wrapText="1"/>
    </xf>
    <xf numFmtId="0" fontId="23" fillId="0" borderId="17" xfId="105" applyFont="1" applyFill="1" applyBorder="1" applyAlignment="1">
      <alignment horizontal="right" wrapText="1"/>
    </xf>
    <xf numFmtId="0" fontId="0" fillId="0" borderId="0" xfId="0"/>
    <xf numFmtId="0" fontId="0" fillId="0" borderId="4" xfId="0" applyBorder="1" applyAlignment="1">
      <alignment horizontal="center"/>
    </xf>
    <xf numFmtId="0" fontId="0" fillId="0" borderId="4" xfId="0" applyBorder="1"/>
    <xf numFmtId="0" fontId="14" fillId="0" borderId="4" xfId="0" applyFont="1" applyBorder="1" applyAlignment="1">
      <alignment horizontal="center"/>
    </xf>
    <xf numFmtId="0" fontId="37" fillId="3" borderId="18" xfId="159" applyFont="1" applyFill="1" applyBorder="1" applyAlignment="1">
      <alignment horizontal="center"/>
    </xf>
    <xf numFmtId="0" fontId="37" fillId="0" borderId="4" xfId="159" applyFont="1" applyFill="1" applyBorder="1" applyAlignment="1">
      <alignment wrapText="1"/>
    </xf>
    <xf numFmtId="0" fontId="14" fillId="5" borderId="2" xfId="0" applyFont="1" applyFill="1" applyBorder="1" applyAlignment="1">
      <alignment horizontal="center"/>
    </xf>
    <xf numFmtId="0" fontId="37" fillId="0" borderId="4" xfId="159" applyFont="1" applyFill="1" applyBorder="1" applyAlignment="1">
      <alignment horizontal="center" wrapText="1"/>
    </xf>
    <xf numFmtId="0" fontId="23" fillId="0" borderId="1" xfId="28" applyFont="1" applyFill="1" applyBorder="1" applyAlignment="1">
      <alignment horizontal="right" wrapText="1"/>
    </xf>
    <xf numFmtId="0" fontId="39" fillId="4" borderId="0" xfId="0" applyFont="1" applyFill="1"/>
    <xf numFmtId="2" fontId="39" fillId="4" borderId="0" xfId="0" applyNumberFormat="1" applyFon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textRotation="90"/>
    </xf>
    <xf numFmtId="14" fontId="0" fillId="0" borderId="0" xfId="0" applyNumberFormat="1"/>
    <xf numFmtId="0" fontId="0" fillId="0" borderId="0" xfId="0"/>
    <xf numFmtId="0" fontId="0" fillId="0" borderId="0" xfId="0"/>
    <xf numFmtId="0" fontId="14" fillId="0" borderId="0" xfId="166"/>
    <xf numFmtId="1" fontId="0" fillId="4" borderId="0" xfId="0" applyNumberFormat="1" applyFill="1"/>
    <xf numFmtId="0" fontId="9" fillId="0" borderId="0" xfId="3" applyFont="1" applyAlignment="1"/>
    <xf numFmtId="0" fontId="0" fillId="5" borderId="0" xfId="0" applyFill="1"/>
    <xf numFmtId="0" fontId="9" fillId="5" borderId="8" xfId="3" applyFont="1" applyFill="1" applyBorder="1" applyAlignment="1">
      <alignment horizontal="center"/>
    </xf>
    <xf numFmtId="187" fontId="0" fillId="0" borderId="0" xfId="0" applyNumberFormat="1" applyAlignment="1">
      <alignment horizontal="left"/>
    </xf>
    <xf numFmtId="0" fontId="0" fillId="4" borderId="0" xfId="0" applyFill="1" applyAlignment="1">
      <alignment horizontal="right"/>
    </xf>
    <xf numFmtId="1" fontId="0" fillId="4" borderId="0" xfId="0" applyNumberFormat="1" applyFill="1" applyAlignment="1">
      <alignment horizontal="right"/>
    </xf>
    <xf numFmtId="0" fontId="0" fillId="6" borderId="0" xfId="0" applyFill="1"/>
    <xf numFmtId="0" fontId="14" fillId="5" borderId="0" xfId="0" applyFont="1" applyFill="1"/>
    <xf numFmtId="0" fontId="1" fillId="0" borderId="0" xfId="16" applyFont="1"/>
    <xf numFmtId="0" fontId="9" fillId="0" borderId="4" xfId="3" applyFont="1" applyBorder="1" applyAlignment="1">
      <alignment horizontal="center"/>
    </xf>
    <xf numFmtId="0" fontId="10" fillId="0" borderId="4" xfId="3" applyFont="1" applyBorder="1" applyAlignment="1">
      <alignment horizontal="center"/>
    </xf>
    <xf numFmtId="2" fontId="7" fillId="0" borderId="0" xfId="1" applyNumberFormat="1"/>
    <xf numFmtId="0" fontId="7" fillId="0" borderId="4" xfId="1" applyBorder="1"/>
    <xf numFmtId="2" fontId="7" fillId="0" borderId="4" xfId="1" applyNumberFormat="1" applyBorder="1"/>
    <xf numFmtId="0" fontId="9" fillId="0" borderId="4" xfId="1" applyFont="1" applyBorder="1"/>
    <xf numFmtId="2" fontId="9" fillId="0" borderId="4" xfId="1" applyNumberFormat="1" applyFont="1" applyBorder="1"/>
    <xf numFmtId="0" fontId="7" fillId="0" borderId="3" xfId="3" applyFont="1" applyBorder="1"/>
    <xf numFmtId="0" fontId="0" fillId="0" borderId="0" xfId="0"/>
    <xf numFmtId="0" fontId="0" fillId="7" borderId="0" xfId="0" applyFill="1"/>
    <xf numFmtId="0" fontId="0" fillId="8" borderId="0" xfId="0" applyFill="1"/>
    <xf numFmtId="2" fontId="9" fillId="0" borderId="0" xfId="1" applyNumberFormat="1" applyFont="1"/>
    <xf numFmtId="2" fontId="43" fillId="0" borderId="0" xfId="0" applyNumberFormat="1" applyFont="1"/>
    <xf numFmtId="0" fontId="44" fillId="0" borderId="1" xfId="0" applyFont="1" applyFill="1" applyBorder="1" applyAlignment="1">
      <alignment vertical="center" wrapText="1"/>
    </xf>
    <xf numFmtId="0" fontId="44" fillId="0" borderId="1" xfId="0" applyFont="1" applyFill="1" applyBorder="1" applyAlignment="1">
      <alignment horizontal="right" vertical="center" wrapText="1"/>
    </xf>
    <xf numFmtId="0" fontId="28" fillId="0" borderId="1" xfId="0" applyFont="1" applyFill="1" applyBorder="1" applyAlignment="1">
      <alignment horizontal="right" vertical="center" wrapText="1"/>
    </xf>
    <xf numFmtId="2" fontId="28" fillId="0" borderId="1" xfId="0" applyNumberFormat="1" applyFont="1" applyFill="1" applyBorder="1" applyAlignment="1">
      <alignment horizontal="right" vertical="center" wrapText="1"/>
    </xf>
    <xf numFmtId="0" fontId="0" fillId="9" borderId="0" xfId="0" applyFill="1"/>
    <xf numFmtId="0" fontId="39" fillId="9" borderId="0" xfId="0" applyFont="1" applyFill="1"/>
    <xf numFmtId="0" fontId="45" fillId="9" borderId="19" xfId="0" applyFont="1" applyFill="1" applyBorder="1"/>
    <xf numFmtId="0" fontId="45" fillId="9" borderId="19" xfId="0" applyFont="1" applyFill="1" applyBorder="1" applyAlignment="1">
      <alignment horizontal="center"/>
    </xf>
    <xf numFmtId="0" fontId="45" fillId="9" borderId="20" xfId="0" applyFont="1" applyFill="1" applyBorder="1"/>
    <xf numFmtId="0" fontId="45" fillId="9" borderId="24" xfId="0" applyFont="1" applyFill="1" applyBorder="1" applyAlignment="1">
      <alignment horizontal="center"/>
    </xf>
    <xf numFmtId="0" fontId="45" fillId="9" borderId="21" xfId="0" applyFont="1" applyFill="1" applyBorder="1"/>
    <xf numFmtId="0" fontId="45" fillId="9" borderId="22" xfId="0" applyFont="1" applyFill="1" applyBorder="1" applyAlignment="1">
      <alignment horizontal="left"/>
    </xf>
    <xf numFmtId="0" fontId="45" fillId="9" borderId="24" xfId="0" applyFont="1" applyFill="1" applyBorder="1"/>
    <xf numFmtId="0" fontId="45" fillId="9" borderId="23" xfId="0" applyFont="1" applyFill="1" applyBorder="1"/>
    <xf numFmtId="0" fontId="45" fillId="9" borderId="22" xfId="0" applyFont="1" applyFill="1" applyBorder="1"/>
    <xf numFmtId="0" fontId="14" fillId="0" borderId="0" xfId="0" applyFont="1" applyAlignment="1"/>
    <xf numFmtId="49" fontId="14" fillId="0" borderId="0" xfId="0" applyNumberFormat="1" applyFont="1"/>
    <xf numFmtId="0" fontId="46" fillId="9" borderId="0" xfId="0" applyFont="1" applyFill="1"/>
    <xf numFmtId="0" fontId="21" fillId="9" borderId="0" xfId="0" applyFont="1" applyFill="1"/>
    <xf numFmtId="0" fontId="12" fillId="7" borderId="3" xfId="3" applyFill="1" applyBorder="1"/>
    <xf numFmtId="0" fontId="9" fillId="7" borderId="3" xfId="3" applyFont="1" applyFill="1" applyBorder="1"/>
    <xf numFmtId="1" fontId="12" fillId="7" borderId="3" xfId="3" applyNumberFormat="1" applyFill="1" applyBorder="1"/>
    <xf numFmtId="2" fontId="12" fillId="7" borderId="3" xfId="3" applyNumberFormat="1" applyFill="1" applyBorder="1"/>
    <xf numFmtId="1" fontId="9" fillId="7" borderId="3" xfId="3" applyNumberFormat="1" applyFont="1" applyFill="1" applyBorder="1"/>
    <xf numFmtId="2" fontId="7" fillId="8" borderId="0" xfId="1" applyNumberFormat="1" applyFill="1"/>
    <xf numFmtId="0" fontId="9" fillId="8" borderId="3" xfId="3" applyFont="1" applyFill="1" applyBorder="1" applyAlignment="1">
      <alignment horizontal="center"/>
    </xf>
    <xf numFmtId="0" fontId="33" fillId="0" borderId="0" xfId="0" applyFont="1"/>
    <xf numFmtId="0" fontId="34" fillId="0" borderId="0" xfId="0" applyFont="1"/>
    <xf numFmtId="14" fontId="34" fillId="0" borderId="0" xfId="0" applyNumberFormat="1" applyFont="1"/>
    <xf numFmtId="0" fontId="0" fillId="0" borderId="0" xfId="0"/>
    <xf numFmtId="0" fontId="44" fillId="2" borderId="11" xfId="0" applyFont="1" applyFill="1" applyBorder="1" applyAlignment="1">
      <alignment horizontal="center" vertical="center"/>
    </xf>
    <xf numFmtId="0" fontId="47" fillId="3" borderId="11" xfId="174" applyFont="1" applyFill="1" applyBorder="1" applyAlignment="1">
      <alignment horizontal="center"/>
    </xf>
    <xf numFmtId="0" fontId="47" fillId="0" borderId="1" xfId="174" applyFont="1" applyFill="1" applyBorder="1" applyAlignment="1">
      <alignment wrapText="1"/>
    </xf>
    <xf numFmtId="0" fontId="47" fillId="0" borderId="1" xfId="174" applyFont="1" applyFill="1" applyBorder="1" applyAlignment="1">
      <alignment horizontal="right" wrapText="1"/>
    </xf>
    <xf numFmtId="15" fontId="47" fillId="0" borderId="1" xfId="174" applyNumberFormat="1" applyFont="1" applyFill="1" applyBorder="1" applyAlignment="1">
      <alignment horizontal="right" wrapText="1"/>
    </xf>
    <xf numFmtId="0" fontId="48" fillId="0" borderId="0" xfId="174"/>
    <xf numFmtId="0" fontId="9" fillId="10" borderId="9" xfId="3" applyFont="1" applyFill="1" applyBorder="1" applyAlignment="1">
      <alignment horizontal="center"/>
    </xf>
    <xf numFmtId="0" fontId="7" fillId="10" borderId="0" xfId="1" applyFill="1"/>
    <xf numFmtId="0" fontId="9" fillId="10" borderId="0" xfId="1" applyFont="1" applyFill="1"/>
    <xf numFmtId="0" fontId="9" fillId="10" borderId="3" xfId="3" applyFont="1" applyFill="1" applyBorder="1" applyAlignment="1">
      <alignment horizontal="center"/>
    </xf>
    <xf numFmtId="0" fontId="9" fillId="11" borderId="3" xfId="3" applyFont="1" applyFill="1" applyBorder="1" applyAlignment="1">
      <alignment horizontal="center"/>
    </xf>
    <xf numFmtId="1" fontId="7" fillId="11" borderId="0" xfId="1" applyNumberFormat="1" applyFill="1"/>
    <xf numFmtId="0" fontId="0" fillId="0" borderId="0" xfId="0"/>
    <xf numFmtId="0" fontId="0" fillId="0" borderId="0" xfId="0" applyNumberFormat="1" applyAlignment="1">
      <alignment horizontal="right"/>
    </xf>
    <xf numFmtId="0" fontId="30" fillId="0" borderId="0" xfId="0" applyFont="1"/>
    <xf numFmtId="0" fontId="21" fillId="0" borderId="0" xfId="0" applyFont="1" applyFill="1" applyAlignment="1">
      <alignment textRotation="90"/>
    </xf>
    <xf numFmtId="0" fontId="21" fillId="0" borderId="0" xfId="0" applyFont="1" applyFill="1" applyAlignment="1">
      <alignment horizontal="left"/>
    </xf>
    <xf numFmtId="0" fontId="21" fillId="0" borderId="0" xfId="0" applyNumberFormat="1" applyFont="1" applyFill="1"/>
    <xf numFmtId="0" fontId="21" fillId="0" borderId="0" xfId="0" applyFont="1" applyFill="1" applyAlignment="1">
      <alignment horizontal="left" indent="1"/>
    </xf>
    <xf numFmtId="0" fontId="21" fillId="0" borderId="0" xfId="0" applyFont="1" applyFill="1" applyAlignment="1">
      <alignment horizontal="left" indent="2"/>
    </xf>
    <xf numFmtId="0" fontId="14" fillId="0" borderId="0" xfId="180"/>
    <xf numFmtId="0" fontId="23" fillId="3" borderId="11" xfId="181" applyFont="1" applyFill="1" applyBorder="1" applyAlignment="1">
      <alignment horizontal="center"/>
    </xf>
    <xf numFmtId="0" fontId="23" fillId="0" borderId="1" xfId="181" applyFont="1" applyFill="1" applyBorder="1" applyAlignment="1">
      <alignment horizontal="right" wrapText="1"/>
    </xf>
    <xf numFmtId="0" fontId="23" fillId="0" borderId="1" xfId="181" applyFont="1" applyFill="1" applyBorder="1" applyAlignment="1">
      <alignment wrapText="1"/>
    </xf>
    <xf numFmtId="0" fontId="14" fillId="0" borderId="0" xfId="182"/>
    <xf numFmtId="0" fontId="53" fillId="3" borderId="11" xfId="183" applyFont="1" applyFill="1" applyBorder="1" applyAlignment="1">
      <alignment horizontal="center"/>
    </xf>
    <xf numFmtId="0" fontId="53" fillId="0" borderId="1" xfId="183" applyFont="1" applyFill="1" applyBorder="1" applyAlignment="1">
      <alignment wrapText="1"/>
    </xf>
    <xf numFmtId="0" fontId="53" fillId="0" borderId="1" xfId="183" applyFont="1" applyFill="1" applyBorder="1" applyAlignment="1">
      <alignment horizontal="right" wrapText="1"/>
    </xf>
    <xf numFmtId="0" fontId="53" fillId="3" borderId="11" xfId="184" applyFont="1" applyFill="1" applyBorder="1" applyAlignment="1">
      <alignment horizontal="center"/>
    </xf>
    <xf numFmtId="0" fontId="53" fillId="0" borderId="1" xfId="184" applyFont="1" applyFill="1" applyBorder="1" applyAlignment="1">
      <alignment wrapText="1"/>
    </xf>
    <xf numFmtId="0" fontId="53" fillId="0" borderId="1" xfId="184" applyFont="1" applyFill="1" applyBorder="1" applyAlignment="1">
      <alignment horizontal="right" wrapText="1"/>
    </xf>
    <xf numFmtId="0" fontId="53" fillId="3" borderId="11" xfId="185" applyFont="1" applyFill="1" applyBorder="1" applyAlignment="1">
      <alignment horizontal="center"/>
    </xf>
    <xf numFmtId="0" fontId="53" fillId="0" borderId="1" xfId="185" applyFont="1" applyFill="1" applyBorder="1" applyAlignment="1">
      <alignment wrapText="1"/>
    </xf>
    <xf numFmtId="0" fontId="53" fillId="0" borderId="1" xfId="185" applyFont="1" applyFill="1" applyBorder="1" applyAlignment="1">
      <alignment horizontal="right" wrapText="1"/>
    </xf>
    <xf numFmtId="0" fontId="55" fillId="2" borderId="11" xfId="0" applyFont="1" applyFill="1" applyBorder="1" applyAlignment="1">
      <alignment horizontal="center" vertical="center"/>
    </xf>
    <xf numFmtId="0" fontId="56" fillId="0" borderId="1" xfId="0" applyFont="1" applyFill="1" applyBorder="1" applyAlignment="1">
      <alignment vertical="center" wrapText="1"/>
    </xf>
    <xf numFmtId="0" fontId="56" fillId="0" borderId="1" xfId="0" applyFont="1" applyFill="1" applyBorder="1" applyAlignment="1">
      <alignment horizontal="right" vertical="center" wrapText="1"/>
    </xf>
    <xf numFmtId="2" fontId="56" fillId="0" borderId="1" xfId="0" applyNumberFormat="1" applyFont="1" applyFill="1" applyBorder="1" applyAlignment="1">
      <alignment horizontal="right" vertical="center" wrapText="1"/>
    </xf>
    <xf numFmtId="0" fontId="57" fillId="0" borderId="1" xfId="0" applyFont="1" applyFill="1" applyBorder="1" applyAlignment="1">
      <alignment vertical="center" wrapText="1"/>
    </xf>
    <xf numFmtId="0" fontId="57" fillId="0" borderId="1" xfId="0" applyFont="1" applyFill="1" applyBorder="1" applyAlignment="1">
      <alignment horizontal="right" vertical="center" wrapText="1"/>
    </xf>
    <xf numFmtId="0" fontId="9" fillId="0" borderId="0" xfId="3" applyFont="1" applyAlignment="1">
      <alignment horizontal="center"/>
    </xf>
    <xf numFmtId="0" fontId="9" fillId="0" borderId="4" xfId="3" applyFont="1" applyBorder="1" applyAlignment="1">
      <alignment horizontal="center"/>
    </xf>
    <xf numFmtId="0" fontId="10" fillId="0" borderId="4" xfId="3" applyFont="1" applyBorder="1" applyAlignment="1">
      <alignment horizontal="center"/>
    </xf>
    <xf numFmtId="0" fontId="9" fillId="0" borderId="0" xfId="3" applyFont="1" applyAlignment="1">
      <alignment horizontal="left"/>
    </xf>
    <xf numFmtId="0" fontId="8" fillId="0" borderId="12" xfId="0" applyFont="1" applyBorder="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0" fontId="0" fillId="0" borderId="0" xfId="0" applyAlignment="1">
      <alignment horizontal="center"/>
    </xf>
    <xf numFmtId="0" fontId="30" fillId="0" borderId="0" xfId="0" applyFont="1" applyAlignment="1">
      <alignment horizontal="center"/>
    </xf>
  </cellXfs>
  <cellStyles count="186">
    <cellStyle name="Normal" xfId="0" builtinId="0"/>
    <cellStyle name="Normal 10" xfId="7"/>
    <cellStyle name="Normal 10 2" xfId="25"/>
    <cellStyle name="Normal 10 2 2" xfId="69"/>
    <cellStyle name="Normal 10 3" xfId="67"/>
    <cellStyle name="Normal 100" xfId="124"/>
    <cellStyle name="Normal 101" xfId="125"/>
    <cellStyle name="Normal 102" xfId="126"/>
    <cellStyle name="Normal 103" xfId="127"/>
    <cellStyle name="Normal 104" xfId="128"/>
    <cellStyle name="Normal 105" xfId="129"/>
    <cellStyle name="Normal 106" xfId="130"/>
    <cellStyle name="Normal 107" xfId="131"/>
    <cellStyle name="Normal 108" xfId="134"/>
    <cellStyle name="Normal 109" xfId="132"/>
    <cellStyle name="Normal 11" xfId="16"/>
    <cellStyle name="Normal 11 2" xfId="17"/>
    <cellStyle name="Normal 11 3" xfId="26"/>
    <cellStyle name="Normal 11 3 2" xfId="70"/>
    <cellStyle name="Normal 11 4" xfId="68"/>
    <cellStyle name="Normal 110" xfId="133"/>
    <cellStyle name="Normal 111" xfId="135"/>
    <cellStyle name="Normal 112" xfId="136"/>
    <cellStyle name="Normal 113" xfId="137"/>
    <cellStyle name="Normal 114" xfId="138"/>
    <cellStyle name="Normal 115" xfId="139"/>
    <cellStyle name="Normal 116" xfId="140"/>
    <cellStyle name="Normal 117" xfId="141"/>
    <cellStyle name="Normal 118" xfId="142"/>
    <cellStyle name="Normal 119" xfId="143"/>
    <cellStyle name="Normal 12" xfId="18"/>
    <cellStyle name="Normal 12 2" xfId="19"/>
    <cellStyle name="Normal 120" xfId="144"/>
    <cellStyle name="Normal 121" xfId="145"/>
    <cellStyle name="Normal 122" xfId="146"/>
    <cellStyle name="Normal 123" xfId="147"/>
    <cellStyle name="Normal 124" xfId="148"/>
    <cellStyle name="Normal 125" xfId="149"/>
    <cellStyle name="Normal 126" xfId="150"/>
    <cellStyle name="Normal 127" xfId="151"/>
    <cellStyle name="Normal 128" xfId="152"/>
    <cellStyle name="Normal 129" xfId="153"/>
    <cellStyle name="Normal 13" xfId="24"/>
    <cellStyle name="Normal 13 2" xfId="27"/>
    <cellStyle name="Normal 130" xfId="154"/>
    <cellStyle name="Normal 131" xfId="155"/>
    <cellStyle name="Normal 132" xfId="156"/>
    <cellStyle name="Normal 133" xfId="157"/>
    <cellStyle name="Normal 134" xfId="158"/>
    <cellStyle name="Normal 135" xfId="160"/>
    <cellStyle name="Normal 136" xfId="161"/>
    <cellStyle name="Normal 137" xfId="162"/>
    <cellStyle name="Normal 138" xfId="163"/>
    <cellStyle name="Normal 139" xfId="164"/>
    <cellStyle name="Normal 14" xfId="29"/>
    <cellStyle name="Normal 140" xfId="165"/>
    <cellStyle name="Normal 141" xfId="166"/>
    <cellStyle name="Normal 142" xfId="167"/>
    <cellStyle name="Normal 143" xfId="168"/>
    <cellStyle name="Normal 144" xfId="169"/>
    <cellStyle name="Normal 145" xfId="170"/>
    <cellStyle name="Normal 146" xfId="171"/>
    <cellStyle name="Normal 147" xfId="172"/>
    <cellStyle name="Normal 148" xfId="175"/>
    <cellStyle name="Normal 149" xfId="173"/>
    <cellStyle name="Normal 15" xfId="30"/>
    <cellStyle name="Normal 150" xfId="178"/>
    <cellStyle name="Normal 151" xfId="176"/>
    <cellStyle name="Normal 152" xfId="177"/>
    <cellStyle name="Normal 153" xfId="179"/>
    <cellStyle name="Normal 154" xfId="180"/>
    <cellStyle name="Normal 155" xfId="182"/>
    <cellStyle name="Normal 16" xfId="31"/>
    <cellStyle name="Normal 17" xfId="32"/>
    <cellStyle name="Normal 18" xfId="33"/>
    <cellStyle name="Normal 19" xfId="34"/>
    <cellStyle name="Normal 2" xfId="1"/>
    <cellStyle name="Normal 2 2" xfId="12"/>
    <cellStyle name="Normal 2 3" xfId="8"/>
    <cellStyle name="Normal 2 3 2" xfId="20"/>
    <cellStyle name="Normal 20" xfId="35"/>
    <cellStyle name="Normal 21" xfId="36"/>
    <cellStyle name="Normal 22" xfId="37"/>
    <cellStyle name="Normal 23" xfId="38"/>
    <cellStyle name="Normal 24" xfId="39"/>
    <cellStyle name="Normal 25" xfId="40"/>
    <cellStyle name="Normal 26" xfId="41"/>
    <cellStyle name="Normal 27" xfId="42"/>
    <cellStyle name="Normal 28" xfId="43"/>
    <cellStyle name="Normal 29" xfId="44"/>
    <cellStyle name="Normal 3" xfId="2"/>
    <cellStyle name="Normal 3 2" xfId="13"/>
    <cellStyle name="Normal 3 3" xfId="9"/>
    <cellStyle name="Normal 30" xfId="45"/>
    <cellStyle name="Normal 31" xfId="46"/>
    <cellStyle name="Normal 32" xfId="47"/>
    <cellStyle name="Normal 33" xfId="48"/>
    <cellStyle name="Normal 34" xfId="49"/>
    <cellStyle name="Normal 35" xfId="50"/>
    <cellStyle name="Normal 36" xfId="51"/>
    <cellStyle name="Normal 37" xfId="52"/>
    <cellStyle name="Normal 38" xfId="54"/>
    <cellStyle name="Normal 38 2" xfId="71"/>
    <cellStyle name="Normal 39" xfId="55"/>
    <cellStyle name="Normal 4" xfId="4"/>
    <cellStyle name="Normal 40" xfId="56"/>
    <cellStyle name="Normal 41" xfId="57"/>
    <cellStyle name="Normal 42" xfId="58"/>
    <cellStyle name="Normal 43" xfId="59"/>
    <cellStyle name="Normal 44" xfId="60"/>
    <cellStyle name="Normal 45" xfId="61"/>
    <cellStyle name="Normal 46" xfId="62"/>
    <cellStyle name="Normal 47" xfId="63"/>
    <cellStyle name="Normal 48" xfId="64"/>
    <cellStyle name="Normal 49" xfId="65"/>
    <cellStyle name="Normal 49 2" xfId="72"/>
    <cellStyle name="Normal 5" xfId="5"/>
    <cellStyle name="Normal 50" xfId="73"/>
    <cellStyle name="Normal 51" xfId="74"/>
    <cellStyle name="Normal 52" xfId="75"/>
    <cellStyle name="Normal 53" xfId="77"/>
    <cellStyle name="Normal 54" xfId="78"/>
    <cellStyle name="Normal 55" xfId="76"/>
    <cellStyle name="Normal 56" xfId="79"/>
    <cellStyle name="Normal 57" xfId="80"/>
    <cellStyle name="Normal 58" xfId="81"/>
    <cellStyle name="Normal 59" xfId="82"/>
    <cellStyle name="Normal 6" xfId="10"/>
    <cellStyle name="Normal 6 2" xfId="21"/>
    <cellStyle name="Normal 60" xfId="83"/>
    <cellStyle name="Normal 61" xfId="84"/>
    <cellStyle name="Normal 62" xfId="85"/>
    <cellStyle name="Normal 63" xfId="86"/>
    <cellStyle name="Normal 64" xfId="87"/>
    <cellStyle name="Normal 65" xfId="88"/>
    <cellStyle name="Normal 66" xfId="89"/>
    <cellStyle name="Normal 67" xfId="90"/>
    <cellStyle name="Normal 68" xfId="91"/>
    <cellStyle name="Normal 69" xfId="92"/>
    <cellStyle name="Normal 7" xfId="11"/>
    <cellStyle name="Normal 70" xfId="93"/>
    <cellStyle name="Normal 71" xfId="94"/>
    <cellStyle name="Normal 72" xfId="95"/>
    <cellStyle name="Normal 73" xfId="96"/>
    <cellStyle name="Normal 74" xfId="97"/>
    <cellStyle name="Normal 75" xfId="98"/>
    <cellStyle name="Normal 76" xfId="99"/>
    <cellStyle name="Normal 77" xfId="100"/>
    <cellStyle name="Normal 78" xfId="101"/>
    <cellStyle name="Normal 79" xfId="102"/>
    <cellStyle name="Normal 8" xfId="14"/>
    <cellStyle name="Normal 8 2" xfId="22"/>
    <cellStyle name="Normal 80" xfId="103"/>
    <cellStyle name="Normal 81" xfId="104"/>
    <cellStyle name="Normal 82" xfId="106"/>
    <cellStyle name="Normal 83" xfId="107"/>
    <cellStyle name="Normal 84" xfId="108"/>
    <cellStyle name="Normal 85" xfId="109"/>
    <cellStyle name="Normal 86" xfId="110"/>
    <cellStyle name="Normal 87" xfId="111"/>
    <cellStyle name="Normal 88" xfId="113"/>
    <cellStyle name="Normal 89" xfId="112"/>
    <cellStyle name="Normal 9" xfId="15"/>
    <cellStyle name="Normal 9 2" xfId="23"/>
    <cellStyle name="Normal 90" xfId="114"/>
    <cellStyle name="Normal 91" xfId="115"/>
    <cellStyle name="Normal 92" xfId="116"/>
    <cellStyle name="Normal 93" xfId="117"/>
    <cellStyle name="Normal 94" xfId="118"/>
    <cellStyle name="Normal 95" xfId="119"/>
    <cellStyle name="Normal 96" xfId="120"/>
    <cellStyle name="Normal 97" xfId="121"/>
    <cellStyle name="Normal 98" xfId="122"/>
    <cellStyle name="Normal 99" xfId="123"/>
    <cellStyle name="Normal_Sheet1" xfId="66"/>
    <cellStyle name="Normal_เฝ้าระวังพิเศษ &gt;=2รายใน 28 day" xfId="53"/>
    <cellStyle name="Normal_เฝ้าระวังพิเศษ &gt;=2รายใน 28 day_2" xfId="159"/>
    <cellStyle name="Normal_รอวางผู้ป่วยทั้งหมด_1" xfId="174"/>
    <cellStyle name="Normal_รอวางลำดับป่วยเขต_1" xfId="185"/>
    <cellStyle name="Normal_รอวางลำดับป่วยภาค" xfId="28"/>
    <cellStyle name="Normal_รอวางลำดับป่วยภาค_1" xfId="184"/>
    <cellStyle name="Normal_รอวางลำดับอัตราป่วยระดับประเทศ_1" xfId="183"/>
    <cellStyle name="ปกติ_Sheet1" xfId="6"/>
    <cellStyle name="ปกติ_Sheet1 3" xfId="105"/>
    <cellStyle name="ปกติ_Sheet1 4" xfId="181"/>
    <cellStyle name="ปกติ_อัตราป่วย" xfId="3"/>
  </cellStyles>
  <dxfs count="57">
    <dxf>
      <fill>
        <patternFill patternType="solid">
          <bgColor rgb="FFFFFF00"/>
        </patternFill>
      </fill>
    </dxf>
    <dxf>
      <numFmt numFmtId="188" formatCode="dd/mm/yyyy"/>
    </dxf>
    <dxf>
      <numFmt numFmtId="188" formatCode="dd/mm/yyyy"/>
    </dxf>
    <dxf>
      <numFmt numFmtId="188" formatCode="dd/mm/yyyy"/>
    </dxf>
    <dxf>
      <numFmt numFmtId="188" formatCode="dd/mm/yyyy"/>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alignment textRotation="90" readingOrder="0"/>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numFmt numFmtId="188" formatCode="dd/mm/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ont>
        <sz val="10"/>
      </font>
    </dxf>
    <dxf>
      <fill>
        <patternFill patternType="solid">
          <bgColor rgb="FFFFFF00"/>
        </patternFill>
      </fill>
    </dxf>
    <dxf>
      <font>
        <name val="TH SarabunPSK"/>
        <scheme val="none"/>
      </font>
    </dxf>
    <dxf>
      <font>
        <sz val="8"/>
      </font>
    </dxf>
    <dxf>
      <alignment textRotation="9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charts/_rels/chart56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xml"/></Relationships>
</file>

<file path=xl/charts/_rels/chart56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6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6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6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7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7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33"/>
          <c:h val="0.480944579987375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กราฟเทียบอำเภอ!$AC$7:$AN$7</c:f>
              <c:numCache>
                <c:formatCode>General</c:formatCode>
                <c:ptCount val="12"/>
                <c:pt idx="0">
                  <c:v>5</c:v>
                </c:pt>
                <c:pt idx="1">
                  <c:v>1</c:v>
                </c:pt>
                <c:pt idx="2">
                  <c:v>0</c:v>
                </c:pt>
                <c:pt idx="3">
                  <c:v>1</c:v>
                </c:pt>
                <c:pt idx="4">
                  <c:v>1</c:v>
                </c:pt>
                <c:pt idx="5">
                  <c:v>5</c:v>
                </c:pt>
                <c:pt idx="6">
                  <c:v>16</c:v>
                </c:pt>
              </c:numCache>
            </c:numRef>
          </c:val>
        </c:ser>
        <c:dLbls>
          <c:showVal val="1"/>
        </c:dLbls>
        <c:marker val="1"/>
        <c:axId val="170799488"/>
        <c:axId val="170801024"/>
      </c:lineChart>
      <c:catAx>
        <c:axId val="170799488"/>
        <c:scaling>
          <c:orientation val="minMax"/>
        </c:scaling>
        <c:axPos val="b"/>
        <c:numFmt formatCode="General" sourceLinked="1"/>
        <c:majorTickMark val="none"/>
        <c:tickLblPos val="nextTo"/>
        <c:txPr>
          <a:bodyPr rot="-5400000" vert="horz"/>
          <a:lstStyle/>
          <a:p>
            <a:pPr>
              <a:defRPr sz="1400"/>
            </a:pPr>
            <a:endParaRPr lang="th-TH"/>
          </a:p>
        </c:txPr>
        <c:crossAx val="170801024"/>
        <c:crosses val="autoZero"/>
        <c:auto val="1"/>
        <c:lblAlgn val="ctr"/>
        <c:lblOffset val="100"/>
      </c:catAx>
      <c:valAx>
        <c:axId val="170801024"/>
        <c:scaling>
          <c:orientation val="minMax"/>
        </c:scaling>
        <c:delete val="1"/>
        <c:axPos val="l"/>
        <c:numFmt formatCode="General" sourceLinked="1"/>
        <c:majorTickMark val="none"/>
        <c:tickLblPos val="none"/>
        <c:crossAx val="170799488"/>
        <c:crosses val="autoZero"/>
        <c:crossBetween val="between"/>
      </c:valAx>
    </c:plotArea>
    <c:legend>
      <c:legendPos val="t"/>
      <c:layout>
        <c:manualLayout>
          <c:xMode val="edge"/>
          <c:yMode val="edge"/>
          <c:x val="0.38293384274086184"/>
          <c:y val="0.242225468547176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อำเภออุทุมพรพิสัย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55"/>
          <c:h val="0.480944579987377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กราฟเทียบอำเภอ!$AC$16:$AN$16</c:f>
              <c:numCache>
                <c:formatCode>General</c:formatCode>
                <c:ptCount val="12"/>
                <c:pt idx="0">
                  <c:v>1</c:v>
                </c:pt>
                <c:pt idx="1">
                  <c:v>0</c:v>
                </c:pt>
                <c:pt idx="2">
                  <c:v>5</c:v>
                </c:pt>
                <c:pt idx="3">
                  <c:v>2</c:v>
                </c:pt>
                <c:pt idx="4">
                  <c:v>5</c:v>
                </c:pt>
                <c:pt idx="5">
                  <c:v>7</c:v>
                </c:pt>
                <c:pt idx="6">
                  <c:v>12</c:v>
                </c:pt>
              </c:numCache>
            </c:numRef>
          </c:val>
        </c:ser>
        <c:dLbls>
          <c:showVal val="1"/>
        </c:dLbls>
        <c:marker val="1"/>
        <c:axId val="171222912"/>
        <c:axId val="171224448"/>
      </c:lineChart>
      <c:catAx>
        <c:axId val="171222912"/>
        <c:scaling>
          <c:orientation val="minMax"/>
        </c:scaling>
        <c:axPos val="b"/>
        <c:numFmt formatCode="General" sourceLinked="1"/>
        <c:majorTickMark val="none"/>
        <c:tickLblPos val="nextTo"/>
        <c:txPr>
          <a:bodyPr rot="-5400000" vert="horz"/>
          <a:lstStyle/>
          <a:p>
            <a:pPr>
              <a:defRPr sz="1400"/>
            </a:pPr>
            <a:endParaRPr lang="th-TH"/>
          </a:p>
        </c:txPr>
        <c:crossAx val="171224448"/>
        <c:crosses val="autoZero"/>
        <c:auto val="1"/>
        <c:lblAlgn val="ctr"/>
        <c:lblOffset val="100"/>
      </c:catAx>
      <c:valAx>
        <c:axId val="171224448"/>
        <c:scaling>
          <c:orientation val="minMax"/>
        </c:scaling>
        <c:delete val="1"/>
        <c:axPos val="l"/>
        <c:numFmt formatCode="0" sourceLinked="1"/>
        <c:majorTickMark val="none"/>
        <c:tickLblPos val="none"/>
        <c:crossAx val="171222912"/>
        <c:crosses val="autoZero"/>
        <c:crossBetween val="between"/>
      </c:valAx>
    </c:plotArea>
    <c:legend>
      <c:legendPos val="t"/>
      <c:layout>
        <c:manualLayout>
          <c:xMode val="edge"/>
          <c:yMode val="edge"/>
          <c:x val="0.38293384274086295"/>
          <c:y val="0.2422254685471771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อำเภอขุนหาญ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11"/>
          <c:h val="0.480944579987377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กราฟเทียบอำเภอ!$AC$14:$AN$14</c:f>
              <c:numCache>
                <c:formatCode>General</c:formatCode>
                <c:ptCount val="12"/>
                <c:pt idx="0">
                  <c:v>4</c:v>
                </c:pt>
                <c:pt idx="1">
                  <c:v>1</c:v>
                </c:pt>
                <c:pt idx="2">
                  <c:v>1</c:v>
                </c:pt>
                <c:pt idx="3">
                  <c:v>1</c:v>
                </c:pt>
                <c:pt idx="4">
                  <c:v>6</c:v>
                </c:pt>
                <c:pt idx="5">
                  <c:v>16</c:v>
                </c:pt>
                <c:pt idx="6">
                  <c:v>17</c:v>
                </c:pt>
              </c:numCache>
            </c:numRef>
          </c:val>
        </c:ser>
        <c:dLbls>
          <c:showVal val="1"/>
        </c:dLbls>
        <c:marker val="1"/>
        <c:axId val="182832512"/>
        <c:axId val="182846592"/>
      </c:lineChart>
      <c:catAx>
        <c:axId val="182832512"/>
        <c:scaling>
          <c:orientation val="minMax"/>
        </c:scaling>
        <c:axPos val="b"/>
        <c:numFmt formatCode="General" sourceLinked="1"/>
        <c:majorTickMark val="none"/>
        <c:tickLblPos val="nextTo"/>
        <c:txPr>
          <a:bodyPr rot="-5400000" vert="horz"/>
          <a:lstStyle/>
          <a:p>
            <a:pPr>
              <a:defRPr sz="1400"/>
            </a:pPr>
            <a:endParaRPr lang="th-TH"/>
          </a:p>
        </c:txPr>
        <c:crossAx val="182846592"/>
        <c:crosses val="autoZero"/>
        <c:auto val="1"/>
        <c:lblAlgn val="ctr"/>
        <c:lblOffset val="100"/>
      </c:catAx>
      <c:valAx>
        <c:axId val="182846592"/>
        <c:scaling>
          <c:orientation val="minMax"/>
        </c:scaling>
        <c:delete val="1"/>
        <c:axPos val="l"/>
        <c:numFmt formatCode="0" sourceLinked="1"/>
        <c:majorTickMark val="none"/>
        <c:tickLblPos val="none"/>
        <c:crossAx val="182832512"/>
        <c:crosses val="autoZero"/>
        <c:crossBetween val="between"/>
      </c:valAx>
    </c:plotArea>
    <c:legend>
      <c:legendPos val="t"/>
      <c:layout>
        <c:manualLayout>
          <c:xMode val="edge"/>
          <c:yMode val="edge"/>
          <c:x val="0.38293384274086284"/>
          <c:y val="0.2422254685471770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อำเภอราษีไศล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55"/>
          <c:h val="0.480944579987377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กราฟเทียบอำเภอ!$AC$15:$AN$15</c:f>
              <c:numCache>
                <c:formatCode>General</c:formatCode>
                <c:ptCount val="12"/>
                <c:pt idx="0">
                  <c:v>3</c:v>
                </c:pt>
                <c:pt idx="1">
                  <c:v>3</c:v>
                </c:pt>
                <c:pt idx="2">
                  <c:v>4</c:v>
                </c:pt>
                <c:pt idx="3">
                  <c:v>5</c:v>
                </c:pt>
                <c:pt idx="4">
                  <c:v>13</c:v>
                </c:pt>
                <c:pt idx="5">
                  <c:v>22</c:v>
                </c:pt>
                <c:pt idx="6">
                  <c:v>19</c:v>
                </c:pt>
              </c:numCache>
            </c:numRef>
          </c:val>
        </c:ser>
        <c:dLbls>
          <c:showVal val="1"/>
        </c:dLbls>
        <c:marker val="1"/>
        <c:axId val="182884608"/>
        <c:axId val="182902784"/>
      </c:lineChart>
      <c:catAx>
        <c:axId val="182884608"/>
        <c:scaling>
          <c:orientation val="minMax"/>
        </c:scaling>
        <c:axPos val="b"/>
        <c:numFmt formatCode="General" sourceLinked="1"/>
        <c:majorTickMark val="none"/>
        <c:tickLblPos val="nextTo"/>
        <c:txPr>
          <a:bodyPr rot="-5400000" vert="horz"/>
          <a:lstStyle/>
          <a:p>
            <a:pPr>
              <a:defRPr sz="1400"/>
            </a:pPr>
            <a:endParaRPr lang="th-TH"/>
          </a:p>
        </c:txPr>
        <c:crossAx val="182902784"/>
        <c:crosses val="autoZero"/>
        <c:auto val="1"/>
        <c:lblAlgn val="ctr"/>
        <c:lblOffset val="100"/>
      </c:catAx>
      <c:valAx>
        <c:axId val="182902784"/>
        <c:scaling>
          <c:orientation val="minMax"/>
        </c:scaling>
        <c:delete val="1"/>
        <c:axPos val="l"/>
        <c:numFmt formatCode="0" sourceLinked="1"/>
        <c:majorTickMark val="none"/>
        <c:tickLblPos val="none"/>
        <c:crossAx val="182884608"/>
        <c:crosses val="autoZero"/>
        <c:crossBetween val="between"/>
      </c:valAx>
    </c:plotArea>
    <c:legend>
      <c:legendPos val="t"/>
      <c:layout>
        <c:manualLayout>
          <c:xMode val="edge"/>
          <c:yMode val="edge"/>
          <c:x val="0.38293384274086295"/>
          <c:y val="0.2422254685471771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อำเภออุทุมพรพิสัย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
          <c:h val="0.480944579987377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กราฟเทียบอำเภอ!$AC$16:$AN$16</c:f>
              <c:numCache>
                <c:formatCode>General</c:formatCode>
                <c:ptCount val="12"/>
                <c:pt idx="0">
                  <c:v>1</c:v>
                </c:pt>
                <c:pt idx="1">
                  <c:v>0</c:v>
                </c:pt>
                <c:pt idx="2">
                  <c:v>5</c:v>
                </c:pt>
                <c:pt idx="3">
                  <c:v>2</c:v>
                </c:pt>
                <c:pt idx="4">
                  <c:v>5</c:v>
                </c:pt>
                <c:pt idx="5">
                  <c:v>7</c:v>
                </c:pt>
                <c:pt idx="6">
                  <c:v>12</c:v>
                </c:pt>
              </c:numCache>
            </c:numRef>
          </c:val>
        </c:ser>
        <c:dLbls>
          <c:showVal val="1"/>
        </c:dLbls>
        <c:marker val="1"/>
        <c:axId val="182924416"/>
        <c:axId val="182925952"/>
      </c:lineChart>
      <c:catAx>
        <c:axId val="182924416"/>
        <c:scaling>
          <c:orientation val="minMax"/>
        </c:scaling>
        <c:axPos val="b"/>
        <c:numFmt formatCode="General" sourceLinked="1"/>
        <c:majorTickMark val="none"/>
        <c:tickLblPos val="nextTo"/>
        <c:txPr>
          <a:bodyPr rot="-5400000" vert="horz"/>
          <a:lstStyle/>
          <a:p>
            <a:pPr>
              <a:defRPr sz="1400"/>
            </a:pPr>
            <a:endParaRPr lang="th-TH"/>
          </a:p>
        </c:txPr>
        <c:crossAx val="182925952"/>
        <c:crosses val="autoZero"/>
        <c:auto val="1"/>
        <c:lblAlgn val="ctr"/>
        <c:lblOffset val="100"/>
      </c:catAx>
      <c:valAx>
        <c:axId val="182925952"/>
        <c:scaling>
          <c:orientation val="minMax"/>
        </c:scaling>
        <c:delete val="1"/>
        <c:axPos val="l"/>
        <c:numFmt formatCode="0" sourceLinked="1"/>
        <c:majorTickMark val="none"/>
        <c:tickLblPos val="none"/>
        <c:crossAx val="182924416"/>
        <c:crosses val="autoZero"/>
        <c:crossBetween val="between"/>
      </c:valAx>
    </c:plotArea>
    <c:legend>
      <c:legendPos val="t"/>
      <c:layout>
        <c:manualLayout>
          <c:xMode val="edge"/>
          <c:yMode val="edge"/>
          <c:x val="0.38293384274086306"/>
          <c:y val="0.242225468547177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อำเภอบึงบูรพ์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44"/>
          <c:h val="0.480944579987377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กราฟเทียบอำเภอ!$AC$17:$AN$17</c:f>
              <c:numCache>
                <c:formatCode>General</c:formatCode>
                <c:ptCount val="12"/>
                <c:pt idx="0">
                  <c:v>0</c:v>
                </c:pt>
                <c:pt idx="1">
                  <c:v>0</c:v>
                </c:pt>
                <c:pt idx="2">
                  <c:v>0</c:v>
                </c:pt>
                <c:pt idx="3">
                  <c:v>0</c:v>
                </c:pt>
                <c:pt idx="4">
                  <c:v>0</c:v>
                </c:pt>
                <c:pt idx="5">
                  <c:v>0</c:v>
                </c:pt>
                <c:pt idx="6">
                  <c:v>0</c:v>
                </c:pt>
              </c:numCache>
            </c:numRef>
          </c:val>
        </c:ser>
        <c:dLbls>
          <c:showVal val="1"/>
        </c:dLbls>
        <c:marker val="1"/>
        <c:axId val="182972416"/>
        <c:axId val="182973952"/>
      </c:lineChart>
      <c:catAx>
        <c:axId val="182972416"/>
        <c:scaling>
          <c:orientation val="minMax"/>
        </c:scaling>
        <c:axPos val="b"/>
        <c:numFmt formatCode="General" sourceLinked="1"/>
        <c:majorTickMark val="none"/>
        <c:tickLblPos val="nextTo"/>
        <c:txPr>
          <a:bodyPr rot="-5400000" vert="horz"/>
          <a:lstStyle/>
          <a:p>
            <a:pPr>
              <a:defRPr sz="1400"/>
            </a:pPr>
            <a:endParaRPr lang="th-TH"/>
          </a:p>
        </c:txPr>
        <c:crossAx val="182973952"/>
        <c:crosses val="autoZero"/>
        <c:auto val="1"/>
        <c:lblAlgn val="ctr"/>
        <c:lblOffset val="100"/>
      </c:catAx>
      <c:valAx>
        <c:axId val="182973952"/>
        <c:scaling>
          <c:orientation val="minMax"/>
        </c:scaling>
        <c:delete val="1"/>
        <c:axPos val="l"/>
        <c:numFmt formatCode="0" sourceLinked="1"/>
        <c:majorTickMark val="none"/>
        <c:tickLblPos val="none"/>
        <c:crossAx val="182972416"/>
        <c:crosses val="autoZero"/>
        <c:crossBetween val="between"/>
      </c:valAx>
    </c:plotArea>
    <c:legend>
      <c:legendPos val="t"/>
      <c:layout>
        <c:manualLayout>
          <c:xMode val="edge"/>
          <c:yMode val="edge"/>
          <c:x val="0.38293384274086317"/>
          <c:y val="0.242225468547177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อำเภอห้วยทับทัน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89"/>
          <c:h val="0.480944579987378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กราฟเทียบอำเภอ!$AC$18:$AN$18</c:f>
              <c:numCache>
                <c:formatCode>General</c:formatCode>
                <c:ptCount val="12"/>
                <c:pt idx="0">
                  <c:v>4</c:v>
                </c:pt>
                <c:pt idx="1">
                  <c:v>0</c:v>
                </c:pt>
                <c:pt idx="2">
                  <c:v>1</c:v>
                </c:pt>
                <c:pt idx="3">
                  <c:v>0</c:v>
                </c:pt>
                <c:pt idx="4">
                  <c:v>3</c:v>
                </c:pt>
                <c:pt idx="5">
                  <c:v>6</c:v>
                </c:pt>
                <c:pt idx="6">
                  <c:v>5</c:v>
                </c:pt>
              </c:numCache>
            </c:numRef>
          </c:val>
        </c:ser>
        <c:dLbls>
          <c:showVal val="1"/>
        </c:dLbls>
        <c:marker val="1"/>
        <c:axId val="183024256"/>
        <c:axId val="183038336"/>
      </c:lineChart>
      <c:catAx>
        <c:axId val="183024256"/>
        <c:scaling>
          <c:orientation val="minMax"/>
        </c:scaling>
        <c:axPos val="b"/>
        <c:numFmt formatCode="General" sourceLinked="1"/>
        <c:majorTickMark val="none"/>
        <c:tickLblPos val="nextTo"/>
        <c:txPr>
          <a:bodyPr rot="-5400000" vert="horz"/>
          <a:lstStyle/>
          <a:p>
            <a:pPr>
              <a:defRPr sz="1400"/>
            </a:pPr>
            <a:endParaRPr lang="th-TH"/>
          </a:p>
        </c:txPr>
        <c:crossAx val="183038336"/>
        <c:crosses val="autoZero"/>
        <c:auto val="1"/>
        <c:lblAlgn val="ctr"/>
        <c:lblOffset val="100"/>
      </c:catAx>
      <c:valAx>
        <c:axId val="183038336"/>
        <c:scaling>
          <c:orientation val="minMax"/>
        </c:scaling>
        <c:delete val="1"/>
        <c:axPos val="l"/>
        <c:numFmt formatCode="0" sourceLinked="1"/>
        <c:majorTickMark val="none"/>
        <c:tickLblPos val="none"/>
        <c:crossAx val="183024256"/>
        <c:crosses val="autoZero"/>
        <c:crossBetween val="between"/>
      </c:valAx>
    </c:plotArea>
    <c:legend>
      <c:legendPos val="t"/>
      <c:layout>
        <c:manualLayout>
          <c:xMode val="edge"/>
          <c:yMode val="edge"/>
          <c:x val="0.38293384274086334"/>
          <c:y val="0.2422254685471774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อำเภอโนนคูณ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33"/>
          <c:h val="0.4809445799873783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กราฟเทียบอำเภอ!$AC$19:$AN$19</c:f>
              <c:numCache>
                <c:formatCode>General</c:formatCode>
                <c:ptCount val="12"/>
                <c:pt idx="0">
                  <c:v>0</c:v>
                </c:pt>
                <c:pt idx="1">
                  <c:v>3</c:v>
                </c:pt>
                <c:pt idx="2">
                  <c:v>1</c:v>
                </c:pt>
                <c:pt idx="3">
                  <c:v>3</c:v>
                </c:pt>
                <c:pt idx="4">
                  <c:v>13</c:v>
                </c:pt>
                <c:pt idx="5">
                  <c:v>3</c:v>
                </c:pt>
                <c:pt idx="6">
                  <c:v>6</c:v>
                </c:pt>
              </c:numCache>
            </c:numRef>
          </c:val>
        </c:ser>
        <c:dLbls>
          <c:showVal val="1"/>
        </c:dLbls>
        <c:marker val="1"/>
        <c:axId val="183068160"/>
        <c:axId val="183069696"/>
      </c:lineChart>
      <c:catAx>
        <c:axId val="183068160"/>
        <c:scaling>
          <c:orientation val="minMax"/>
        </c:scaling>
        <c:axPos val="b"/>
        <c:numFmt formatCode="General" sourceLinked="1"/>
        <c:majorTickMark val="none"/>
        <c:tickLblPos val="nextTo"/>
        <c:txPr>
          <a:bodyPr rot="-5400000" vert="horz"/>
          <a:lstStyle/>
          <a:p>
            <a:pPr>
              <a:defRPr sz="1400"/>
            </a:pPr>
            <a:endParaRPr lang="th-TH"/>
          </a:p>
        </c:txPr>
        <c:crossAx val="183069696"/>
        <c:crosses val="autoZero"/>
        <c:auto val="1"/>
        <c:lblAlgn val="ctr"/>
        <c:lblOffset val="100"/>
      </c:catAx>
      <c:valAx>
        <c:axId val="183069696"/>
        <c:scaling>
          <c:orientation val="minMax"/>
        </c:scaling>
        <c:delete val="1"/>
        <c:axPos val="l"/>
        <c:numFmt formatCode="0" sourceLinked="1"/>
        <c:majorTickMark val="none"/>
        <c:tickLblPos val="none"/>
        <c:crossAx val="183068160"/>
        <c:crosses val="autoZero"/>
        <c:crossBetween val="between"/>
      </c:valAx>
    </c:plotArea>
    <c:legend>
      <c:legendPos val="t"/>
      <c:layout>
        <c:manualLayout>
          <c:xMode val="edge"/>
          <c:yMode val="edge"/>
          <c:x val="0.38293384274086345"/>
          <c:y val="0.2422254685471775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อำเภอศรีรัตนะ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77"/>
          <c:h val="0.4809445799873785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กราฟเทียบอำเภอ!$AC$20:$AN$20</c:f>
              <c:numCache>
                <c:formatCode>General</c:formatCode>
                <c:ptCount val="12"/>
                <c:pt idx="0">
                  <c:v>3</c:v>
                </c:pt>
                <c:pt idx="1">
                  <c:v>7</c:v>
                </c:pt>
                <c:pt idx="2">
                  <c:v>2</c:v>
                </c:pt>
                <c:pt idx="3">
                  <c:v>0</c:v>
                </c:pt>
                <c:pt idx="4">
                  <c:v>1</c:v>
                </c:pt>
                <c:pt idx="5">
                  <c:v>4</c:v>
                </c:pt>
                <c:pt idx="6">
                  <c:v>5</c:v>
                </c:pt>
              </c:numCache>
            </c:numRef>
          </c:val>
        </c:ser>
        <c:dLbls>
          <c:showVal val="1"/>
        </c:dLbls>
        <c:marker val="1"/>
        <c:axId val="183181696"/>
        <c:axId val="183183232"/>
      </c:lineChart>
      <c:catAx>
        <c:axId val="183181696"/>
        <c:scaling>
          <c:orientation val="minMax"/>
        </c:scaling>
        <c:axPos val="b"/>
        <c:numFmt formatCode="General" sourceLinked="1"/>
        <c:majorTickMark val="none"/>
        <c:tickLblPos val="nextTo"/>
        <c:txPr>
          <a:bodyPr rot="-5400000" vert="horz"/>
          <a:lstStyle/>
          <a:p>
            <a:pPr>
              <a:defRPr sz="1400"/>
            </a:pPr>
            <a:endParaRPr lang="th-TH"/>
          </a:p>
        </c:txPr>
        <c:crossAx val="183183232"/>
        <c:crosses val="autoZero"/>
        <c:auto val="1"/>
        <c:lblAlgn val="ctr"/>
        <c:lblOffset val="100"/>
      </c:catAx>
      <c:valAx>
        <c:axId val="183183232"/>
        <c:scaling>
          <c:orientation val="minMax"/>
        </c:scaling>
        <c:delete val="1"/>
        <c:axPos val="l"/>
        <c:numFmt formatCode="0" sourceLinked="1"/>
        <c:majorTickMark val="none"/>
        <c:tickLblPos val="none"/>
        <c:crossAx val="183181696"/>
        <c:crosses val="autoZero"/>
        <c:crossBetween val="between"/>
      </c:valAx>
    </c:plotArea>
    <c:legend>
      <c:legendPos val="t"/>
      <c:layout>
        <c:manualLayout>
          <c:xMode val="edge"/>
          <c:yMode val="edge"/>
          <c:x val="0.38293384274086356"/>
          <c:y val="0.2422254685471776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อำเภอน้ำเกลี้ยง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22"/>
          <c:h val="0.4809445799873787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กราฟเทียบอำเภอ!$AC$21:$AN$21</c:f>
              <c:numCache>
                <c:formatCode>General</c:formatCode>
                <c:ptCount val="12"/>
                <c:pt idx="0">
                  <c:v>2</c:v>
                </c:pt>
                <c:pt idx="1">
                  <c:v>1</c:v>
                </c:pt>
                <c:pt idx="2">
                  <c:v>0</c:v>
                </c:pt>
                <c:pt idx="3">
                  <c:v>0</c:v>
                </c:pt>
                <c:pt idx="4">
                  <c:v>3</c:v>
                </c:pt>
                <c:pt idx="5">
                  <c:v>6</c:v>
                </c:pt>
                <c:pt idx="6">
                  <c:v>4</c:v>
                </c:pt>
              </c:numCache>
            </c:numRef>
          </c:val>
        </c:ser>
        <c:dLbls>
          <c:showVal val="1"/>
        </c:dLbls>
        <c:marker val="1"/>
        <c:axId val="183217152"/>
        <c:axId val="183223040"/>
      </c:lineChart>
      <c:catAx>
        <c:axId val="183217152"/>
        <c:scaling>
          <c:orientation val="minMax"/>
        </c:scaling>
        <c:axPos val="b"/>
        <c:numFmt formatCode="General" sourceLinked="1"/>
        <c:majorTickMark val="none"/>
        <c:tickLblPos val="nextTo"/>
        <c:txPr>
          <a:bodyPr rot="-5400000" vert="horz"/>
          <a:lstStyle/>
          <a:p>
            <a:pPr>
              <a:defRPr sz="1400"/>
            </a:pPr>
            <a:endParaRPr lang="th-TH"/>
          </a:p>
        </c:txPr>
        <c:crossAx val="183223040"/>
        <c:crosses val="autoZero"/>
        <c:auto val="1"/>
        <c:lblAlgn val="ctr"/>
        <c:lblOffset val="100"/>
      </c:catAx>
      <c:valAx>
        <c:axId val="183223040"/>
        <c:scaling>
          <c:orientation val="minMax"/>
        </c:scaling>
        <c:delete val="1"/>
        <c:axPos val="l"/>
        <c:numFmt formatCode="0" sourceLinked="1"/>
        <c:majorTickMark val="none"/>
        <c:tickLblPos val="none"/>
        <c:crossAx val="183217152"/>
        <c:crosses val="autoZero"/>
        <c:crossBetween val="between"/>
      </c:valAx>
    </c:plotArea>
    <c:legend>
      <c:legendPos val="t"/>
      <c:layout>
        <c:manualLayout>
          <c:xMode val="edge"/>
          <c:yMode val="edge"/>
          <c:x val="0.38293384274086367"/>
          <c:y val="0.242225468547177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อำเภอวังหิน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66"/>
          <c:h val="0.480944579987378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กราฟเทียบอำเภอ!$AC$22:$AN$22</c:f>
              <c:numCache>
                <c:formatCode>General</c:formatCode>
                <c:ptCount val="12"/>
                <c:pt idx="0">
                  <c:v>0</c:v>
                </c:pt>
                <c:pt idx="1">
                  <c:v>0</c:v>
                </c:pt>
                <c:pt idx="2">
                  <c:v>0</c:v>
                </c:pt>
                <c:pt idx="3">
                  <c:v>0</c:v>
                </c:pt>
                <c:pt idx="4">
                  <c:v>0</c:v>
                </c:pt>
                <c:pt idx="5">
                  <c:v>0</c:v>
                </c:pt>
                <c:pt idx="6">
                  <c:v>2</c:v>
                </c:pt>
              </c:numCache>
            </c:numRef>
          </c:val>
        </c:ser>
        <c:dLbls>
          <c:showVal val="1"/>
        </c:dLbls>
        <c:marker val="1"/>
        <c:axId val="183285632"/>
        <c:axId val="183287168"/>
      </c:lineChart>
      <c:catAx>
        <c:axId val="183285632"/>
        <c:scaling>
          <c:orientation val="minMax"/>
        </c:scaling>
        <c:axPos val="b"/>
        <c:numFmt formatCode="General" sourceLinked="1"/>
        <c:majorTickMark val="none"/>
        <c:tickLblPos val="nextTo"/>
        <c:txPr>
          <a:bodyPr rot="-5400000" vert="horz"/>
          <a:lstStyle/>
          <a:p>
            <a:pPr>
              <a:defRPr sz="1400"/>
            </a:pPr>
            <a:endParaRPr lang="th-TH"/>
          </a:p>
        </c:txPr>
        <c:crossAx val="183287168"/>
        <c:crosses val="autoZero"/>
        <c:auto val="1"/>
        <c:lblAlgn val="ctr"/>
        <c:lblOffset val="100"/>
      </c:catAx>
      <c:valAx>
        <c:axId val="183287168"/>
        <c:scaling>
          <c:orientation val="minMax"/>
        </c:scaling>
        <c:delete val="1"/>
        <c:axPos val="l"/>
        <c:numFmt formatCode="0" sourceLinked="1"/>
        <c:majorTickMark val="none"/>
        <c:tickLblPos val="none"/>
        <c:crossAx val="183285632"/>
        <c:crosses val="autoZero"/>
        <c:crossBetween val="between"/>
      </c:valAx>
    </c:plotArea>
    <c:legend>
      <c:legendPos val="t"/>
      <c:layout>
        <c:manualLayout>
          <c:xMode val="edge"/>
          <c:yMode val="edge"/>
          <c:x val="0.38293384274086384"/>
          <c:y val="0.2422254685471779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อำเภอภูสิงห์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11"/>
          <c:h val="0.480944579987379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กราฟเทียบอำเภอ!$AC$23:$AN$23</c:f>
              <c:numCache>
                <c:formatCode>General</c:formatCode>
                <c:ptCount val="12"/>
                <c:pt idx="0">
                  <c:v>0</c:v>
                </c:pt>
                <c:pt idx="1">
                  <c:v>0</c:v>
                </c:pt>
                <c:pt idx="2">
                  <c:v>0</c:v>
                </c:pt>
                <c:pt idx="3">
                  <c:v>0</c:v>
                </c:pt>
                <c:pt idx="4">
                  <c:v>0</c:v>
                </c:pt>
                <c:pt idx="5">
                  <c:v>0</c:v>
                </c:pt>
                <c:pt idx="6">
                  <c:v>5</c:v>
                </c:pt>
              </c:numCache>
            </c:numRef>
          </c:val>
        </c:ser>
        <c:dLbls>
          <c:showVal val="1"/>
        </c:dLbls>
        <c:marker val="1"/>
        <c:axId val="183329536"/>
        <c:axId val="183331072"/>
      </c:lineChart>
      <c:catAx>
        <c:axId val="183329536"/>
        <c:scaling>
          <c:orientation val="minMax"/>
        </c:scaling>
        <c:axPos val="b"/>
        <c:numFmt formatCode="General" sourceLinked="1"/>
        <c:majorTickMark val="none"/>
        <c:tickLblPos val="nextTo"/>
        <c:txPr>
          <a:bodyPr rot="-5400000" vert="horz"/>
          <a:lstStyle/>
          <a:p>
            <a:pPr>
              <a:defRPr sz="1400"/>
            </a:pPr>
            <a:endParaRPr lang="th-TH"/>
          </a:p>
        </c:txPr>
        <c:crossAx val="183331072"/>
        <c:crosses val="autoZero"/>
        <c:auto val="1"/>
        <c:lblAlgn val="ctr"/>
        <c:lblOffset val="100"/>
      </c:catAx>
      <c:valAx>
        <c:axId val="183331072"/>
        <c:scaling>
          <c:orientation val="minMax"/>
        </c:scaling>
        <c:delete val="1"/>
        <c:axPos val="l"/>
        <c:numFmt formatCode="0" sourceLinked="1"/>
        <c:majorTickMark val="none"/>
        <c:tickLblPos val="none"/>
        <c:crossAx val="183329536"/>
        <c:crosses val="autoZero"/>
        <c:crossBetween val="between"/>
      </c:valAx>
    </c:plotArea>
    <c:legend>
      <c:legendPos val="t"/>
      <c:layout>
        <c:manualLayout>
          <c:xMode val="edge"/>
          <c:yMode val="edge"/>
          <c:x val="0.38293384274086395"/>
          <c:y val="0.2422254685471779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อำเภอบึงบูรพ์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
          <c:h val="0.480944579987377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กราฟเทียบอำเภอ!$AC$17:$AN$17</c:f>
              <c:numCache>
                <c:formatCode>General</c:formatCode>
                <c:ptCount val="12"/>
                <c:pt idx="0">
                  <c:v>0</c:v>
                </c:pt>
                <c:pt idx="1">
                  <c:v>0</c:v>
                </c:pt>
                <c:pt idx="2">
                  <c:v>0</c:v>
                </c:pt>
                <c:pt idx="3">
                  <c:v>0</c:v>
                </c:pt>
                <c:pt idx="4">
                  <c:v>0</c:v>
                </c:pt>
                <c:pt idx="5">
                  <c:v>0</c:v>
                </c:pt>
                <c:pt idx="6">
                  <c:v>0</c:v>
                </c:pt>
              </c:numCache>
            </c:numRef>
          </c:val>
        </c:ser>
        <c:dLbls>
          <c:showVal val="1"/>
        </c:dLbls>
        <c:marker val="1"/>
        <c:axId val="171410176"/>
        <c:axId val="171411712"/>
      </c:lineChart>
      <c:catAx>
        <c:axId val="171410176"/>
        <c:scaling>
          <c:orientation val="minMax"/>
        </c:scaling>
        <c:axPos val="b"/>
        <c:numFmt formatCode="General" sourceLinked="1"/>
        <c:majorTickMark val="none"/>
        <c:tickLblPos val="nextTo"/>
        <c:txPr>
          <a:bodyPr rot="-5400000" vert="horz"/>
          <a:lstStyle/>
          <a:p>
            <a:pPr>
              <a:defRPr sz="1400"/>
            </a:pPr>
            <a:endParaRPr lang="th-TH"/>
          </a:p>
        </c:txPr>
        <c:crossAx val="171411712"/>
        <c:crosses val="autoZero"/>
        <c:auto val="1"/>
        <c:lblAlgn val="ctr"/>
        <c:lblOffset val="100"/>
      </c:catAx>
      <c:valAx>
        <c:axId val="171411712"/>
        <c:scaling>
          <c:orientation val="minMax"/>
        </c:scaling>
        <c:delete val="1"/>
        <c:axPos val="l"/>
        <c:numFmt formatCode="0" sourceLinked="1"/>
        <c:majorTickMark val="none"/>
        <c:tickLblPos val="none"/>
        <c:crossAx val="171410176"/>
        <c:crosses val="autoZero"/>
        <c:crossBetween val="between"/>
      </c:valAx>
    </c:plotArea>
    <c:legend>
      <c:legendPos val="t"/>
      <c:layout>
        <c:manualLayout>
          <c:xMode val="edge"/>
          <c:yMode val="edge"/>
          <c:x val="0.38293384274086306"/>
          <c:y val="0.242225468547177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55"/>
          <c:h val="0.4809445799873793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กราฟเทียบอำเภอ!$AC$24:$AN$24</c:f>
              <c:numCache>
                <c:formatCode>General</c:formatCode>
                <c:ptCount val="12"/>
                <c:pt idx="0">
                  <c:v>0</c:v>
                </c:pt>
                <c:pt idx="1">
                  <c:v>0</c:v>
                </c:pt>
                <c:pt idx="2">
                  <c:v>0</c:v>
                </c:pt>
                <c:pt idx="3">
                  <c:v>0</c:v>
                </c:pt>
                <c:pt idx="4">
                  <c:v>0</c:v>
                </c:pt>
                <c:pt idx="5">
                  <c:v>0</c:v>
                </c:pt>
                <c:pt idx="6">
                  <c:v>0</c:v>
                </c:pt>
              </c:numCache>
            </c:numRef>
          </c:val>
        </c:ser>
        <c:dLbls>
          <c:showVal val="1"/>
        </c:dLbls>
        <c:marker val="1"/>
        <c:axId val="183369088"/>
        <c:axId val="183383168"/>
      </c:lineChart>
      <c:catAx>
        <c:axId val="183369088"/>
        <c:scaling>
          <c:orientation val="minMax"/>
        </c:scaling>
        <c:axPos val="b"/>
        <c:numFmt formatCode="General" sourceLinked="1"/>
        <c:majorTickMark val="none"/>
        <c:tickLblPos val="nextTo"/>
        <c:txPr>
          <a:bodyPr rot="-5400000" vert="horz"/>
          <a:lstStyle/>
          <a:p>
            <a:pPr>
              <a:defRPr sz="1400"/>
            </a:pPr>
            <a:endParaRPr lang="th-TH"/>
          </a:p>
        </c:txPr>
        <c:crossAx val="183383168"/>
        <c:crosses val="autoZero"/>
        <c:auto val="1"/>
        <c:lblAlgn val="ctr"/>
        <c:lblOffset val="100"/>
      </c:catAx>
      <c:valAx>
        <c:axId val="183383168"/>
        <c:scaling>
          <c:orientation val="minMax"/>
        </c:scaling>
        <c:delete val="1"/>
        <c:axPos val="l"/>
        <c:numFmt formatCode="0" sourceLinked="1"/>
        <c:majorTickMark val="none"/>
        <c:tickLblPos val="none"/>
        <c:crossAx val="183369088"/>
        <c:crosses val="autoZero"/>
        <c:crossBetween val="between"/>
      </c:valAx>
    </c:plotArea>
    <c:legend>
      <c:legendPos val="t"/>
      <c:layout>
        <c:manualLayout>
          <c:xMode val="edge"/>
          <c:yMode val="edge"/>
          <c:x val="0.38293384274086406"/>
          <c:y val="0.2422254685471780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อำเภอเบญจลักษ์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99"/>
          <c:h val="0.4809445799873795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กราฟเทียบอำเภอ!$AC$25:$AN$25</c:f>
              <c:numCache>
                <c:formatCode>General</c:formatCode>
                <c:ptCount val="12"/>
                <c:pt idx="0">
                  <c:v>1</c:v>
                </c:pt>
                <c:pt idx="1">
                  <c:v>1</c:v>
                </c:pt>
                <c:pt idx="2">
                  <c:v>1</c:v>
                </c:pt>
                <c:pt idx="3">
                  <c:v>1</c:v>
                </c:pt>
                <c:pt idx="4">
                  <c:v>0</c:v>
                </c:pt>
                <c:pt idx="5">
                  <c:v>1</c:v>
                </c:pt>
                <c:pt idx="6">
                  <c:v>5</c:v>
                </c:pt>
              </c:numCache>
            </c:numRef>
          </c:val>
        </c:ser>
        <c:dLbls>
          <c:showVal val="1"/>
        </c:dLbls>
        <c:marker val="1"/>
        <c:axId val="183421184"/>
        <c:axId val="183427072"/>
      </c:lineChart>
      <c:catAx>
        <c:axId val="183421184"/>
        <c:scaling>
          <c:orientation val="minMax"/>
        </c:scaling>
        <c:axPos val="b"/>
        <c:numFmt formatCode="General" sourceLinked="1"/>
        <c:majorTickMark val="none"/>
        <c:tickLblPos val="nextTo"/>
        <c:txPr>
          <a:bodyPr rot="-5400000" vert="horz"/>
          <a:lstStyle/>
          <a:p>
            <a:pPr>
              <a:defRPr sz="1400"/>
            </a:pPr>
            <a:endParaRPr lang="th-TH"/>
          </a:p>
        </c:txPr>
        <c:crossAx val="183427072"/>
        <c:crosses val="autoZero"/>
        <c:auto val="1"/>
        <c:lblAlgn val="ctr"/>
        <c:lblOffset val="100"/>
      </c:catAx>
      <c:valAx>
        <c:axId val="183427072"/>
        <c:scaling>
          <c:orientation val="minMax"/>
        </c:scaling>
        <c:delete val="1"/>
        <c:axPos val="l"/>
        <c:numFmt formatCode="0" sourceLinked="1"/>
        <c:majorTickMark val="none"/>
        <c:tickLblPos val="none"/>
        <c:crossAx val="183421184"/>
        <c:crosses val="autoZero"/>
        <c:crossBetween val="between"/>
      </c:valAx>
    </c:plotArea>
    <c:legend>
      <c:legendPos val="t"/>
      <c:layout>
        <c:manualLayout>
          <c:xMode val="edge"/>
          <c:yMode val="edge"/>
          <c:x val="0.38293384274086417"/>
          <c:y val="0.2422254685471781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อำเภอพยุห์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44"/>
          <c:h val="0.4809445799873797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กราฟเทียบอำเภอ!$AC$26:$AN$26</c:f>
              <c:numCache>
                <c:formatCode>General</c:formatCode>
                <c:ptCount val="12"/>
                <c:pt idx="0">
                  <c:v>0</c:v>
                </c:pt>
                <c:pt idx="1">
                  <c:v>1</c:v>
                </c:pt>
                <c:pt idx="2">
                  <c:v>0</c:v>
                </c:pt>
                <c:pt idx="3">
                  <c:v>0</c:v>
                </c:pt>
                <c:pt idx="4">
                  <c:v>1</c:v>
                </c:pt>
                <c:pt idx="5">
                  <c:v>6</c:v>
                </c:pt>
                <c:pt idx="6">
                  <c:v>7</c:v>
                </c:pt>
              </c:numCache>
            </c:numRef>
          </c:val>
        </c:ser>
        <c:dLbls>
          <c:showVal val="1"/>
        </c:dLbls>
        <c:marker val="1"/>
        <c:axId val="183452800"/>
        <c:axId val="183454336"/>
      </c:lineChart>
      <c:catAx>
        <c:axId val="183452800"/>
        <c:scaling>
          <c:orientation val="minMax"/>
        </c:scaling>
        <c:axPos val="b"/>
        <c:numFmt formatCode="General" sourceLinked="1"/>
        <c:majorTickMark val="none"/>
        <c:tickLblPos val="nextTo"/>
        <c:txPr>
          <a:bodyPr rot="-5400000" vert="horz"/>
          <a:lstStyle/>
          <a:p>
            <a:pPr>
              <a:defRPr sz="1400"/>
            </a:pPr>
            <a:endParaRPr lang="th-TH"/>
          </a:p>
        </c:txPr>
        <c:crossAx val="183454336"/>
        <c:crosses val="autoZero"/>
        <c:auto val="1"/>
        <c:lblAlgn val="ctr"/>
        <c:lblOffset val="100"/>
      </c:catAx>
      <c:valAx>
        <c:axId val="183454336"/>
        <c:scaling>
          <c:orientation val="minMax"/>
        </c:scaling>
        <c:delete val="1"/>
        <c:axPos val="l"/>
        <c:numFmt formatCode="0" sourceLinked="1"/>
        <c:majorTickMark val="none"/>
        <c:tickLblPos val="none"/>
        <c:crossAx val="183452800"/>
        <c:crosses val="autoZero"/>
        <c:crossBetween val="between"/>
      </c:valAx>
    </c:plotArea>
    <c:legend>
      <c:legendPos val="t"/>
      <c:layout>
        <c:manualLayout>
          <c:xMode val="edge"/>
          <c:yMode val="edge"/>
          <c:x val="0.38293384274086434"/>
          <c:y val="0.242225468547178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อำเภอโพธิ์ศรีสุวรรณ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88"/>
          <c:h val="0.480944579987379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กราฟเทียบอำเภอ!$AC$27:$AN$27</c:f>
              <c:numCache>
                <c:formatCode>General</c:formatCode>
                <c:ptCount val="12"/>
                <c:pt idx="0">
                  <c:v>0</c:v>
                </c:pt>
                <c:pt idx="1">
                  <c:v>0</c:v>
                </c:pt>
                <c:pt idx="2">
                  <c:v>0</c:v>
                </c:pt>
                <c:pt idx="3">
                  <c:v>0</c:v>
                </c:pt>
                <c:pt idx="4">
                  <c:v>0</c:v>
                </c:pt>
                <c:pt idx="5">
                  <c:v>3</c:v>
                </c:pt>
                <c:pt idx="6">
                  <c:v>10</c:v>
                </c:pt>
              </c:numCache>
            </c:numRef>
          </c:val>
        </c:ser>
        <c:dLbls>
          <c:showVal val="1"/>
        </c:dLbls>
        <c:marker val="1"/>
        <c:axId val="183513088"/>
        <c:axId val="183514624"/>
      </c:lineChart>
      <c:catAx>
        <c:axId val="183513088"/>
        <c:scaling>
          <c:orientation val="minMax"/>
        </c:scaling>
        <c:axPos val="b"/>
        <c:numFmt formatCode="General" sourceLinked="1"/>
        <c:majorTickMark val="none"/>
        <c:tickLblPos val="nextTo"/>
        <c:txPr>
          <a:bodyPr rot="-5400000" vert="horz"/>
          <a:lstStyle/>
          <a:p>
            <a:pPr>
              <a:defRPr sz="1400"/>
            </a:pPr>
            <a:endParaRPr lang="th-TH"/>
          </a:p>
        </c:txPr>
        <c:crossAx val="183514624"/>
        <c:crosses val="autoZero"/>
        <c:auto val="1"/>
        <c:lblAlgn val="ctr"/>
        <c:lblOffset val="100"/>
      </c:catAx>
      <c:valAx>
        <c:axId val="183514624"/>
        <c:scaling>
          <c:orientation val="minMax"/>
        </c:scaling>
        <c:delete val="1"/>
        <c:axPos val="l"/>
        <c:numFmt formatCode="0" sourceLinked="1"/>
        <c:majorTickMark val="none"/>
        <c:tickLblPos val="none"/>
        <c:crossAx val="183513088"/>
        <c:crosses val="autoZero"/>
        <c:crossBetween val="between"/>
      </c:valAx>
    </c:plotArea>
    <c:legend>
      <c:legendPos val="t"/>
      <c:layout>
        <c:manualLayout>
          <c:xMode val="edge"/>
          <c:yMode val="edge"/>
          <c:x val="0.38293384274086445"/>
          <c:y val="0.242225468547178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อำเภอศิลาลาด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33"/>
          <c:h val="0.480944579987380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กราฟเทียบอำเภอ!$AC$28:$AN$28</c:f>
              <c:numCache>
                <c:formatCode>General</c:formatCode>
                <c:ptCount val="12"/>
                <c:pt idx="0">
                  <c:v>0</c:v>
                </c:pt>
                <c:pt idx="1">
                  <c:v>0</c:v>
                </c:pt>
                <c:pt idx="2">
                  <c:v>0</c:v>
                </c:pt>
                <c:pt idx="3">
                  <c:v>0</c:v>
                </c:pt>
                <c:pt idx="4">
                  <c:v>1</c:v>
                </c:pt>
                <c:pt idx="5">
                  <c:v>3</c:v>
                </c:pt>
                <c:pt idx="6">
                  <c:v>3</c:v>
                </c:pt>
              </c:numCache>
            </c:numRef>
          </c:val>
        </c:ser>
        <c:dLbls>
          <c:showVal val="1"/>
        </c:dLbls>
        <c:marker val="1"/>
        <c:axId val="183548928"/>
        <c:axId val="183567104"/>
      </c:lineChart>
      <c:catAx>
        <c:axId val="183548928"/>
        <c:scaling>
          <c:orientation val="minMax"/>
        </c:scaling>
        <c:axPos val="b"/>
        <c:numFmt formatCode="General" sourceLinked="1"/>
        <c:majorTickMark val="none"/>
        <c:tickLblPos val="nextTo"/>
        <c:txPr>
          <a:bodyPr rot="-5400000" vert="horz"/>
          <a:lstStyle/>
          <a:p>
            <a:pPr>
              <a:defRPr sz="1400"/>
            </a:pPr>
            <a:endParaRPr lang="th-TH"/>
          </a:p>
        </c:txPr>
        <c:crossAx val="183567104"/>
        <c:crosses val="autoZero"/>
        <c:auto val="1"/>
        <c:lblAlgn val="ctr"/>
        <c:lblOffset val="100"/>
      </c:catAx>
      <c:valAx>
        <c:axId val="183567104"/>
        <c:scaling>
          <c:orientation val="minMax"/>
        </c:scaling>
        <c:delete val="1"/>
        <c:axPos val="l"/>
        <c:numFmt formatCode="0" sourceLinked="1"/>
        <c:majorTickMark val="none"/>
        <c:tickLblPos val="none"/>
        <c:crossAx val="183548928"/>
        <c:crosses val="autoZero"/>
        <c:crossBetween val="between"/>
      </c:valAx>
    </c:plotArea>
    <c:legend>
      <c:legendPos val="t"/>
      <c:layout>
        <c:manualLayout>
          <c:xMode val="edge"/>
          <c:yMode val="edge"/>
          <c:x val="0.38293384274086456"/>
          <c:y val="0.2422254685471784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77"/>
          <c:h val="0.48094457998738038"/>
        </c:manualLayout>
      </c:layout>
      <c:barChart>
        <c:barDir val="col"/>
        <c:grouping val="clustered"/>
        <c:ser>
          <c:idx val="1"/>
          <c:order val="2"/>
          <c:tx>
            <c:v>จำนวนผู้ป่วยสะสม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83606656"/>
        <c:axId val="183624832"/>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83606656"/>
        <c:axId val="183624832"/>
      </c:lineChart>
      <c:catAx>
        <c:axId val="183606656"/>
        <c:scaling>
          <c:orientation val="minMax"/>
        </c:scaling>
        <c:axPos val="b"/>
        <c:numFmt formatCode="General" sourceLinked="1"/>
        <c:majorTickMark val="none"/>
        <c:tickLblPos val="nextTo"/>
        <c:txPr>
          <a:bodyPr rot="-5400000" vert="horz"/>
          <a:lstStyle/>
          <a:p>
            <a:pPr>
              <a:defRPr sz="1400"/>
            </a:pPr>
            <a:endParaRPr lang="th-TH"/>
          </a:p>
        </c:txPr>
        <c:crossAx val="183624832"/>
        <c:crosses val="autoZero"/>
        <c:auto val="1"/>
        <c:lblAlgn val="ctr"/>
        <c:lblOffset val="100"/>
      </c:catAx>
      <c:valAx>
        <c:axId val="183624832"/>
        <c:scaling>
          <c:orientation val="minMax"/>
        </c:scaling>
        <c:delete val="1"/>
        <c:axPos val="l"/>
        <c:numFmt formatCode="General" sourceLinked="1"/>
        <c:majorTickMark val="none"/>
        <c:tickLblPos val="none"/>
        <c:crossAx val="183606656"/>
        <c:crosses val="autoZero"/>
        <c:crossBetween val="between"/>
      </c:valAx>
    </c:plotArea>
    <c:legend>
      <c:legendPos val="t"/>
      <c:layout>
        <c:manualLayout>
          <c:xMode val="edge"/>
          <c:yMode val="edge"/>
          <c:x val="0.12384288392693005"/>
          <c:y val="0.2317541328276388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21"/>
          <c:h val="0.48094457998738055"/>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47</c:v>
                </c:pt>
                <c:pt idx="3">
                  <c:v>26</c:v>
                </c:pt>
                <c:pt idx="4">
                  <c:v>71</c:v>
                </c:pt>
                <c:pt idx="5">
                  <c:v>148</c:v>
                </c:pt>
                <c:pt idx="6">
                  <c:v>192</c:v>
                </c:pt>
              </c:numCache>
            </c:numRef>
          </c:val>
        </c:ser>
        <c:axId val="183672832"/>
        <c:axId val="183674368"/>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83672832"/>
        <c:axId val="183674368"/>
      </c:lineChart>
      <c:catAx>
        <c:axId val="183672832"/>
        <c:scaling>
          <c:orientation val="minMax"/>
        </c:scaling>
        <c:axPos val="b"/>
        <c:numFmt formatCode="General" sourceLinked="1"/>
        <c:majorTickMark val="none"/>
        <c:tickLblPos val="nextTo"/>
        <c:txPr>
          <a:bodyPr rot="-5400000" vert="horz"/>
          <a:lstStyle/>
          <a:p>
            <a:pPr>
              <a:defRPr sz="1400"/>
            </a:pPr>
            <a:endParaRPr lang="th-TH"/>
          </a:p>
        </c:txPr>
        <c:crossAx val="183674368"/>
        <c:crosses val="autoZero"/>
        <c:auto val="1"/>
        <c:lblAlgn val="ctr"/>
        <c:lblOffset val="100"/>
      </c:catAx>
      <c:valAx>
        <c:axId val="183674368"/>
        <c:scaling>
          <c:orientation val="minMax"/>
        </c:scaling>
        <c:delete val="1"/>
        <c:axPos val="l"/>
        <c:numFmt formatCode="General" sourceLinked="1"/>
        <c:majorTickMark val="none"/>
        <c:tickLblPos val="none"/>
        <c:crossAx val="183672832"/>
        <c:crosses val="autoZero"/>
        <c:crossBetween val="between"/>
      </c:valAx>
    </c:plotArea>
    <c:legend>
      <c:legendPos val="t"/>
      <c:layout>
        <c:manualLayout>
          <c:xMode val="edge"/>
          <c:yMode val="edge"/>
          <c:x val="0.12384284417418832"/>
          <c:y val="0.17636349164205717"/>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66"/>
          <c:h val="0.48094457998738077"/>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83730560"/>
        <c:axId val="183732096"/>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83730560"/>
        <c:axId val="183732096"/>
      </c:lineChart>
      <c:catAx>
        <c:axId val="183730560"/>
        <c:scaling>
          <c:orientation val="minMax"/>
        </c:scaling>
        <c:axPos val="b"/>
        <c:numFmt formatCode="General" sourceLinked="1"/>
        <c:majorTickMark val="none"/>
        <c:tickLblPos val="nextTo"/>
        <c:txPr>
          <a:bodyPr rot="-5400000" vert="horz"/>
          <a:lstStyle/>
          <a:p>
            <a:pPr>
              <a:defRPr sz="1400"/>
            </a:pPr>
            <a:endParaRPr lang="th-TH"/>
          </a:p>
        </c:txPr>
        <c:crossAx val="183732096"/>
        <c:crosses val="autoZero"/>
        <c:auto val="1"/>
        <c:lblAlgn val="ctr"/>
        <c:lblOffset val="100"/>
      </c:catAx>
      <c:valAx>
        <c:axId val="183732096"/>
        <c:scaling>
          <c:orientation val="minMax"/>
        </c:scaling>
        <c:delete val="1"/>
        <c:axPos val="l"/>
        <c:numFmt formatCode="General" sourceLinked="1"/>
        <c:majorTickMark val="none"/>
        <c:tickLblPos val="none"/>
        <c:crossAx val="183730560"/>
        <c:crosses val="autoZero"/>
        <c:crossBetween val="between"/>
      </c:valAx>
    </c:plotArea>
    <c:legend>
      <c:legendPos val="t"/>
      <c:layout>
        <c:manualLayout>
          <c:xMode val="edge"/>
          <c:yMode val="edge"/>
          <c:x val="0.12384284417418832"/>
          <c:y val="0.17636349164205725"/>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66"/>
          <c:h val="0.48094457998738077"/>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47</c:v>
                </c:pt>
                <c:pt idx="3">
                  <c:v>26</c:v>
                </c:pt>
                <c:pt idx="4">
                  <c:v>71</c:v>
                </c:pt>
                <c:pt idx="5">
                  <c:v>148</c:v>
                </c:pt>
                <c:pt idx="6">
                  <c:v>192</c:v>
                </c:pt>
              </c:numCache>
            </c:numRef>
          </c:val>
        </c:ser>
        <c:axId val="183762304"/>
        <c:axId val="183776384"/>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83762304"/>
        <c:axId val="183776384"/>
      </c:lineChart>
      <c:catAx>
        <c:axId val="183762304"/>
        <c:scaling>
          <c:orientation val="minMax"/>
        </c:scaling>
        <c:axPos val="b"/>
        <c:numFmt formatCode="General" sourceLinked="1"/>
        <c:majorTickMark val="none"/>
        <c:tickLblPos val="nextTo"/>
        <c:txPr>
          <a:bodyPr rot="-5400000" vert="horz"/>
          <a:lstStyle/>
          <a:p>
            <a:pPr>
              <a:defRPr sz="1400"/>
            </a:pPr>
            <a:endParaRPr lang="th-TH"/>
          </a:p>
        </c:txPr>
        <c:crossAx val="183776384"/>
        <c:crosses val="autoZero"/>
        <c:auto val="1"/>
        <c:lblAlgn val="ctr"/>
        <c:lblOffset val="100"/>
      </c:catAx>
      <c:valAx>
        <c:axId val="183776384"/>
        <c:scaling>
          <c:orientation val="minMax"/>
        </c:scaling>
        <c:delete val="1"/>
        <c:axPos val="l"/>
        <c:numFmt formatCode="General" sourceLinked="1"/>
        <c:majorTickMark val="none"/>
        <c:tickLblPos val="none"/>
        <c:crossAx val="183762304"/>
        <c:crosses val="autoZero"/>
        <c:crossBetween val="between"/>
      </c:valAx>
    </c:plotArea>
    <c:legend>
      <c:legendPos val="t"/>
      <c:layout>
        <c:manualLayout>
          <c:xMode val="edge"/>
          <c:yMode val="edge"/>
          <c:x val="0.12384284417418832"/>
          <c:y val="0.17636349164205725"/>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11"/>
          <c:h val="0.48094457998738094"/>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83827072"/>
        <c:axId val="183837056"/>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83827072"/>
        <c:axId val="183837056"/>
      </c:lineChart>
      <c:catAx>
        <c:axId val="183827072"/>
        <c:scaling>
          <c:orientation val="minMax"/>
        </c:scaling>
        <c:axPos val="b"/>
        <c:numFmt formatCode="General" sourceLinked="1"/>
        <c:majorTickMark val="none"/>
        <c:tickLblPos val="nextTo"/>
        <c:txPr>
          <a:bodyPr rot="-5400000" vert="horz"/>
          <a:lstStyle/>
          <a:p>
            <a:pPr>
              <a:defRPr sz="1400"/>
            </a:pPr>
            <a:endParaRPr lang="th-TH"/>
          </a:p>
        </c:txPr>
        <c:crossAx val="183837056"/>
        <c:crosses val="autoZero"/>
        <c:auto val="1"/>
        <c:lblAlgn val="ctr"/>
        <c:lblOffset val="100"/>
      </c:catAx>
      <c:valAx>
        <c:axId val="183837056"/>
        <c:scaling>
          <c:orientation val="minMax"/>
        </c:scaling>
        <c:delete val="1"/>
        <c:axPos val="l"/>
        <c:numFmt formatCode="General" sourceLinked="1"/>
        <c:majorTickMark val="none"/>
        <c:tickLblPos val="none"/>
        <c:crossAx val="183827072"/>
        <c:crosses val="autoZero"/>
        <c:crossBetween val="between"/>
      </c:valAx>
    </c:plotArea>
    <c:legend>
      <c:legendPos val="t"/>
      <c:layout>
        <c:manualLayout>
          <c:xMode val="edge"/>
          <c:yMode val="edge"/>
          <c:x val="0.12384284417418832"/>
          <c:y val="0.17636349164205731"/>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อำเภอห้วยทับทัน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44"/>
          <c:h val="0.480944579987377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กราฟเทียบอำเภอ!$AC$18:$AN$18</c:f>
              <c:numCache>
                <c:formatCode>General</c:formatCode>
                <c:ptCount val="12"/>
                <c:pt idx="0">
                  <c:v>4</c:v>
                </c:pt>
                <c:pt idx="1">
                  <c:v>0</c:v>
                </c:pt>
                <c:pt idx="2">
                  <c:v>1</c:v>
                </c:pt>
                <c:pt idx="3">
                  <c:v>0</c:v>
                </c:pt>
                <c:pt idx="4">
                  <c:v>3</c:v>
                </c:pt>
                <c:pt idx="5">
                  <c:v>6</c:v>
                </c:pt>
                <c:pt idx="6">
                  <c:v>5</c:v>
                </c:pt>
              </c:numCache>
            </c:numRef>
          </c:val>
        </c:ser>
        <c:dLbls>
          <c:showVal val="1"/>
        </c:dLbls>
        <c:marker val="1"/>
        <c:axId val="171428864"/>
        <c:axId val="171332352"/>
      </c:lineChart>
      <c:catAx>
        <c:axId val="171428864"/>
        <c:scaling>
          <c:orientation val="minMax"/>
        </c:scaling>
        <c:axPos val="b"/>
        <c:numFmt formatCode="General" sourceLinked="1"/>
        <c:majorTickMark val="none"/>
        <c:tickLblPos val="nextTo"/>
        <c:txPr>
          <a:bodyPr rot="-5400000" vert="horz"/>
          <a:lstStyle/>
          <a:p>
            <a:pPr>
              <a:defRPr sz="1400"/>
            </a:pPr>
            <a:endParaRPr lang="th-TH"/>
          </a:p>
        </c:txPr>
        <c:crossAx val="171332352"/>
        <c:crosses val="autoZero"/>
        <c:auto val="1"/>
        <c:lblAlgn val="ctr"/>
        <c:lblOffset val="100"/>
      </c:catAx>
      <c:valAx>
        <c:axId val="171332352"/>
        <c:scaling>
          <c:orientation val="minMax"/>
        </c:scaling>
        <c:delete val="1"/>
        <c:axPos val="l"/>
        <c:numFmt formatCode="0" sourceLinked="1"/>
        <c:majorTickMark val="none"/>
        <c:tickLblPos val="none"/>
        <c:crossAx val="171428864"/>
        <c:crosses val="autoZero"/>
        <c:crossBetween val="between"/>
      </c:valAx>
    </c:plotArea>
    <c:legend>
      <c:legendPos val="t"/>
      <c:layout>
        <c:manualLayout>
          <c:xMode val="edge"/>
          <c:yMode val="edge"/>
          <c:x val="0.38293384274086317"/>
          <c:y val="0.242225468547177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222"/>
          <c:w val="0.8765254960441311"/>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183892224"/>
        <c:axId val="183898112"/>
      </c:barChart>
      <c:catAx>
        <c:axId val="183892224"/>
        <c:scaling>
          <c:orientation val="minMax"/>
        </c:scaling>
        <c:axPos val="b"/>
        <c:numFmt formatCode="General" sourceLinked="1"/>
        <c:majorTickMark val="none"/>
        <c:tickLblPos val="nextTo"/>
        <c:txPr>
          <a:bodyPr rot="-5400000" vert="horz"/>
          <a:lstStyle/>
          <a:p>
            <a:pPr>
              <a:defRPr sz="1400"/>
            </a:pPr>
            <a:endParaRPr lang="th-TH"/>
          </a:p>
        </c:txPr>
        <c:crossAx val="183898112"/>
        <c:crosses val="autoZero"/>
        <c:auto val="1"/>
        <c:lblAlgn val="ctr"/>
        <c:lblOffset val="100"/>
      </c:catAx>
      <c:valAx>
        <c:axId val="183898112"/>
        <c:scaling>
          <c:orientation val="minMax"/>
        </c:scaling>
        <c:delete val="1"/>
        <c:axPos val="l"/>
        <c:numFmt formatCode="General" sourceLinked="1"/>
        <c:majorTickMark val="none"/>
        <c:tickLblPos val="none"/>
        <c:crossAx val="183892224"/>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ค่ามัธยฐาน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8996"/>
          <c:w val="0.876525496044130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83932800"/>
        <c:axId val="183934336"/>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83932800"/>
        <c:axId val="183934336"/>
      </c:lineChart>
      <c:catAx>
        <c:axId val="183932800"/>
        <c:scaling>
          <c:orientation val="minMax"/>
        </c:scaling>
        <c:axPos val="b"/>
        <c:numFmt formatCode="General" sourceLinked="1"/>
        <c:majorTickMark val="none"/>
        <c:tickLblPos val="nextTo"/>
        <c:txPr>
          <a:bodyPr rot="-5400000" vert="horz"/>
          <a:lstStyle/>
          <a:p>
            <a:pPr>
              <a:defRPr sz="1400"/>
            </a:pPr>
            <a:endParaRPr lang="th-TH"/>
          </a:p>
        </c:txPr>
        <c:crossAx val="183934336"/>
        <c:crosses val="autoZero"/>
        <c:auto val="1"/>
        <c:lblAlgn val="ctr"/>
        <c:lblOffset val="100"/>
      </c:catAx>
      <c:valAx>
        <c:axId val="183934336"/>
        <c:scaling>
          <c:orientation val="minMax"/>
        </c:scaling>
        <c:delete val="1"/>
        <c:axPos val="l"/>
        <c:numFmt formatCode="General" sourceLinked="1"/>
        <c:majorTickMark val="none"/>
        <c:tickLblPos val="none"/>
        <c:crossAx val="183932800"/>
        <c:crosses val="autoZero"/>
        <c:crossBetween val="between"/>
      </c:valAx>
    </c:plotArea>
    <c:legend>
      <c:legendPos val="t"/>
      <c:layout>
        <c:manualLayout>
          <c:xMode val="edge"/>
          <c:yMode val="edge"/>
          <c:x val="0.12774773359300395"/>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07"/>
          <c:w val="0.8765254960441306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ป่วยจำแนกรายเดือน!$AC$14</c:f>
              <c:numCache>
                <c:formatCode>General</c:formatCode>
                <c:ptCount val="1"/>
              </c:numCache>
            </c:numRef>
          </c:val>
        </c:ser>
        <c:axId val="184047104"/>
        <c:axId val="184048640"/>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84047104"/>
        <c:axId val="184048640"/>
      </c:lineChart>
      <c:catAx>
        <c:axId val="184047104"/>
        <c:scaling>
          <c:orientation val="minMax"/>
        </c:scaling>
        <c:axPos val="b"/>
        <c:numFmt formatCode="General" sourceLinked="1"/>
        <c:majorTickMark val="none"/>
        <c:tickLblPos val="nextTo"/>
        <c:txPr>
          <a:bodyPr rot="-5400000" vert="horz"/>
          <a:lstStyle/>
          <a:p>
            <a:pPr>
              <a:defRPr sz="1400"/>
            </a:pPr>
            <a:endParaRPr lang="th-TH"/>
          </a:p>
        </c:txPr>
        <c:crossAx val="184048640"/>
        <c:crosses val="autoZero"/>
        <c:auto val="1"/>
        <c:lblAlgn val="ctr"/>
        <c:lblOffset val="100"/>
      </c:catAx>
      <c:valAx>
        <c:axId val="184048640"/>
        <c:scaling>
          <c:orientation val="minMax"/>
        </c:scaling>
        <c:delete val="1"/>
        <c:axPos val="l"/>
        <c:numFmt formatCode="General" sourceLinked="1"/>
        <c:majorTickMark val="none"/>
        <c:tickLblPos val="none"/>
        <c:crossAx val="184047104"/>
        <c:crosses val="autoZero"/>
        <c:crossBetween val="between"/>
      </c:valAx>
    </c:plotArea>
    <c:legend>
      <c:legendPos val="t"/>
      <c:layout>
        <c:manualLayout>
          <c:xMode val="edge"/>
          <c:yMode val="edge"/>
          <c:x val="0.12774773359300401"/>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th-TH"/>
  <c:chart>
    <c:title>
      <c:tx>
        <c:strRef>
          <c:f>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5.9959225280326191E-2"/>
          <c:y val="2.16216216216216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60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4258560"/>
        <c:axId val="184260480"/>
      </c:barChart>
      <c:catAx>
        <c:axId val="1842585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7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260480"/>
        <c:crosses val="autoZero"/>
        <c:auto val="1"/>
        <c:lblAlgn val="ctr"/>
        <c:lblOffset val="100"/>
        <c:tickLblSkip val="1"/>
        <c:tickMarkSkip val="1"/>
      </c:catAx>
      <c:valAx>
        <c:axId val="184260480"/>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43730886847E-2"/>
              <c:y val="0.20540568915372973"/>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4258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th-TH"/>
  <c:chart>
    <c:title>
      <c:tx>
        <c:strRef>
          <c:f>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0873983739837398"/>
          <c:y val="2.94612794612800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8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5611776"/>
        <c:axId val="185613696"/>
      </c:barChart>
      <c:catAx>
        <c:axId val="1856117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555"/>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5613696"/>
        <c:crosses val="autoZero"/>
        <c:auto val="1"/>
        <c:lblAlgn val="ctr"/>
        <c:lblOffset val="100"/>
        <c:tickLblSkip val="1"/>
        <c:tickMarkSkip val="1"/>
      </c:catAx>
      <c:valAx>
        <c:axId val="1856136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611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th-TH"/>
  <c:chart>
    <c:title>
      <c:tx>
        <c:strRef>
          <c:f>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10188139059304094"/>
          <c:y val="2.94612794612800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19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5641600"/>
        <c:axId val="184165504"/>
      </c:lineChart>
      <c:catAx>
        <c:axId val="1856416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165504"/>
        <c:crosses val="autoZero"/>
        <c:auto val="1"/>
        <c:lblAlgn val="ctr"/>
        <c:lblOffset val="100"/>
        <c:tickLblSkip val="1"/>
        <c:tickMarkSkip val="1"/>
      </c:catAx>
      <c:valAx>
        <c:axId val="1841655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1019E-2"/>
              <c:y val="0.391415201887684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6416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th-TH"/>
  <c:chart>
    <c:title>
      <c:tx>
        <c:strRef>
          <c:f>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7.7897046942645001E-2"/>
          <c:y val="2.27272727272757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strRef>
              <c:f>TblAgeBar!$R$2:$R$23</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TblAgeBar!$S$2:$S$23</c:f>
              <c:numCache>
                <c:formatCode>General</c:formatCode>
                <c:ptCount val="22"/>
                <c:pt idx="0">
                  <c:v>15.75</c:v>
                </c:pt>
                <c:pt idx="1">
                  <c:v>46.28</c:v>
                </c:pt>
                <c:pt idx="2">
                  <c:v>73.91</c:v>
                </c:pt>
                <c:pt idx="3">
                  <c:v>24.2</c:v>
                </c:pt>
                <c:pt idx="4">
                  <c:v>31.66</c:v>
                </c:pt>
                <c:pt idx="5">
                  <c:v>20.69</c:v>
                </c:pt>
                <c:pt idx="6">
                  <c:v>28.01</c:v>
                </c:pt>
                <c:pt idx="7">
                  <c:v>35.17</c:v>
                </c:pt>
                <c:pt idx="8">
                  <c:v>83.13</c:v>
                </c:pt>
                <c:pt idx="9">
                  <c:v>28.95</c:v>
                </c:pt>
                <c:pt idx="10">
                  <c:v>0</c:v>
                </c:pt>
                <c:pt idx="11">
                  <c:v>47.1</c:v>
                </c:pt>
                <c:pt idx="12">
                  <c:v>65.72</c:v>
                </c:pt>
                <c:pt idx="13">
                  <c:v>54.3</c:v>
                </c:pt>
                <c:pt idx="14">
                  <c:v>31.43</c:v>
                </c:pt>
                <c:pt idx="15">
                  <c:v>1.99</c:v>
                </c:pt>
                <c:pt idx="16">
                  <c:v>11.03</c:v>
                </c:pt>
                <c:pt idx="17">
                  <c:v>0</c:v>
                </c:pt>
                <c:pt idx="18">
                  <c:v>16.11</c:v>
                </c:pt>
                <c:pt idx="19">
                  <c:v>30.47</c:v>
                </c:pt>
                <c:pt idx="20">
                  <c:v>54.56</c:v>
                </c:pt>
                <c:pt idx="21">
                  <c:v>14.92</c:v>
                </c:pt>
              </c:numCache>
            </c:numRef>
          </c:val>
        </c:ser>
        <c:axId val="184190080"/>
        <c:axId val="184192000"/>
      </c:barChart>
      <c:catAx>
        <c:axId val="1841900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38"/>
              <c:y val="0.85101222195710358"/>
            </c:manualLayout>
          </c:layout>
          <c:spPr>
            <a:noFill/>
            <a:ln w="25400">
              <a:noFill/>
            </a:ln>
          </c:spPr>
        </c:title>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ngsanaUPC"/>
                <a:ea typeface="AngsanaUPC"/>
                <a:cs typeface="AngsanaUPC"/>
              </a:defRPr>
            </a:pPr>
            <a:endParaRPr lang="th-TH"/>
          </a:p>
        </c:txPr>
        <c:crossAx val="184192000"/>
        <c:crosses val="autoZero"/>
        <c:auto val="1"/>
        <c:lblAlgn val="ctr"/>
        <c:lblOffset val="100"/>
        <c:tickLblSkip val="1"/>
        <c:tickMarkSkip val="1"/>
      </c:catAx>
      <c:valAx>
        <c:axId val="184192000"/>
        <c:scaling>
          <c:orientation val="minMax"/>
        </c:scaling>
        <c:axPos val="l"/>
        <c:title>
          <c:tx>
            <c:strRef>
              <c:f>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190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000" b="1" i="0" u="none" strike="noStrike" baseline="0">
                <a:solidFill>
                  <a:srgbClr val="000000"/>
                </a:solidFill>
                <a:latin typeface="TH SarabunPSK" pitchFamily="34" charset="-34"/>
                <a:ea typeface="Arial"/>
                <a:cs typeface="TH SarabunPSK" pitchFamily="34" charset="-34"/>
              </a:defRPr>
            </a:pPr>
            <a:r>
              <a:rPr lang="th-TH" sz="2000">
                <a:latin typeface="TH SarabunPSK" pitchFamily="34" charset="-34"/>
                <a:cs typeface="TH SarabunPSK" pitchFamily="34" charset="-34"/>
              </a:rPr>
              <a:t>จำนวนผู้ป่วยด้วยโรคไข้เลือดออก  จำแนกรายเดือน   จ.ศรีสะเกษ</a:t>
            </a:r>
          </a:p>
          <a:p>
            <a:pPr>
              <a:defRPr sz="2000" b="1" i="0" u="none" strike="noStrike" baseline="0">
                <a:solidFill>
                  <a:srgbClr val="000000"/>
                </a:solidFill>
                <a:latin typeface="TH SarabunPSK" pitchFamily="34" charset="-34"/>
                <a:ea typeface="Arial"/>
                <a:cs typeface="TH SarabunPSK" pitchFamily="34" charset="-34"/>
              </a:defRPr>
            </a:pPr>
            <a:r>
              <a:rPr lang="th-TH" sz="2000">
                <a:latin typeface="TH SarabunPSK" pitchFamily="34" charset="-34"/>
                <a:cs typeface="TH SarabunPSK" pitchFamily="34" charset="-34"/>
              </a:rPr>
              <a:t>   เปรียบเทียบข้อมูลปี  2563  กับค่ามัธยฐาน 5 ปี ย้อนหลัง </a:t>
            </a:r>
          </a:p>
        </c:rich>
      </c:tx>
      <c:layout>
        <c:manualLayout>
          <c:xMode val="edge"/>
          <c:yMode val="edge"/>
          <c:x val="0.23325635103927078"/>
          <c:y val="3.3519553072625698E-2"/>
        </c:manualLayout>
      </c:layout>
      <c:spPr>
        <a:noFill/>
        <a:ln w="25400">
          <a:noFill/>
        </a:ln>
      </c:spPr>
    </c:title>
    <c:plotArea>
      <c:layout>
        <c:manualLayout>
          <c:layoutTarget val="inner"/>
          <c:xMode val="edge"/>
          <c:yMode val="edge"/>
          <c:x val="0.10392609699769056"/>
          <c:y val="0.2318438916341487"/>
          <c:w val="0.82563510392609762"/>
          <c:h val="0.53352028074846247"/>
        </c:manualLayout>
      </c:layout>
      <c:barChart>
        <c:barDir val="col"/>
        <c:grouping val="clustered"/>
        <c:ser>
          <c:idx val="0"/>
          <c:order val="0"/>
          <c:tx>
            <c:strRef>
              <c:f>Sheet1!$B$9</c:f>
              <c:strCache>
                <c:ptCount val="1"/>
                <c:pt idx="0">
                  <c:v>Median</c:v>
                </c:pt>
              </c:strCache>
            </c:strRef>
          </c:tx>
          <c:spPr>
            <a:ln w="12700">
              <a:solidFill>
                <a:srgbClr val="000080"/>
              </a:solidFill>
              <a:prstDash val="solid"/>
            </a:ln>
          </c:spP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Sheet1!$C$9:$N$9</c:f>
              <c:numCache>
                <c:formatCode>General</c:formatCode>
                <c:ptCount val="12"/>
                <c:pt idx="0">
                  <c:v>21</c:v>
                </c:pt>
                <c:pt idx="1">
                  <c:v>11</c:v>
                </c:pt>
                <c:pt idx="2">
                  <c:v>35</c:v>
                </c:pt>
                <c:pt idx="3">
                  <c:v>46</c:v>
                </c:pt>
                <c:pt idx="4">
                  <c:v>115</c:v>
                </c:pt>
                <c:pt idx="5">
                  <c:v>319</c:v>
                </c:pt>
                <c:pt idx="6">
                  <c:v>431</c:v>
                </c:pt>
                <c:pt idx="7">
                  <c:v>325</c:v>
                </c:pt>
                <c:pt idx="8">
                  <c:v>243</c:v>
                </c:pt>
                <c:pt idx="9">
                  <c:v>155</c:v>
                </c:pt>
                <c:pt idx="10">
                  <c:v>94</c:v>
                </c:pt>
                <c:pt idx="11">
                  <c:v>28</c:v>
                </c:pt>
              </c:numCache>
            </c:numRef>
          </c:val>
        </c:ser>
        <c:axId val="185811712"/>
        <c:axId val="185813632"/>
      </c:barChart>
      <c:lineChart>
        <c:grouping val="standard"/>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85811712"/>
        <c:axId val="185813632"/>
      </c:lineChart>
      <c:catAx>
        <c:axId val="1858117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
              <c:y val="0.81843692722767158"/>
            </c:manualLayout>
          </c:layout>
          <c:spPr>
            <a:noFill/>
            <a:ln w="25400">
              <a:noFill/>
            </a:ln>
          </c:spPr>
        </c:title>
        <c:numFmt formatCode="General" sourceLinked="1"/>
        <c:majorTickMark val="none"/>
        <c:minorTickMark val="out"/>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185813632"/>
        <c:crosses val="autoZero"/>
        <c:auto val="1"/>
        <c:lblAlgn val="ctr"/>
        <c:lblOffset val="100"/>
        <c:tickLblSkip val="1"/>
        <c:tickMarkSkip val="1"/>
      </c:catAx>
      <c:valAx>
        <c:axId val="185813632"/>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5.1963048498845282E-2"/>
              <c:y val="0.11173213683485096"/>
            </c:manualLayout>
          </c:layout>
          <c:spPr>
            <a:noFill/>
            <a:ln w="25400">
              <a:noFill/>
            </a:ln>
          </c:spPr>
        </c:title>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185811712"/>
        <c:crosses val="autoZero"/>
        <c:crossBetween val="between"/>
      </c:valAx>
      <c:spPr>
        <a:noFill/>
        <a:ln w="25400">
          <a:noFill/>
        </a:ln>
        <a:effectLst>
          <a:outerShdw blurRad="50800" dist="50800" dir="5400000" algn="ctr" rotWithShape="0">
            <a:schemeClr val="bg1"/>
          </a:outerShdw>
        </a:effectLst>
      </c:spPr>
    </c:plotArea>
    <c:legend>
      <c:legendPos val="r"/>
      <c:layout>
        <c:manualLayout>
          <c:xMode val="edge"/>
          <c:yMode val="edge"/>
          <c:x val="0.44226327944572724"/>
          <c:y val="0.90223580990923558"/>
          <c:w val="0.1535796766743652"/>
          <c:h val="6.1452513966480694E-2"/>
        </c:manualLayout>
      </c:layout>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th-TH"/>
  <c:chart>
    <c:title>
      <c:tx>
        <c:strRef>
          <c:f>Sheet1!$A$36</c:f>
          <c:strCache>
            <c:ptCount val="1"/>
            <c:pt idx="0">
              <c:v>จำนวนผู้ป่วยด้วยโรค  Dengue fever  จำแนกรายเดือน   จ.ศรีสะเกษ_x000d_   เปรียบเทียบข้อมูลปี  2562  กับข้อมูลปีที่แล้ว </c:v>
            </c:pt>
          </c:strCache>
        </c:strRef>
      </c:tx>
      <c:layout>
        <c:manualLayout>
          <c:xMode val="edge"/>
          <c:yMode val="edge"/>
          <c:x val="0.19675950228443664"/>
          <c:y val="3.3248081841432187E-2"/>
        </c:manualLayout>
      </c:layout>
      <c:spPr>
        <a:noFill/>
        <a:ln w="25400">
          <a:noFill/>
        </a:ln>
      </c:spPr>
      <c:txPr>
        <a:bodyPr/>
        <a:lstStyle/>
        <a:p>
          <a:pPr>
            <a:defRPr sz="1100" b="1" i="0" u="none" strike="noStrike" baseline="0">
              <a:solidFill>
                <a:srgbClr val="000000"/>
              </a:solidFill>
              <a:latin typeface="Arial"/>
              <a:ea typeface="Arial"/>
              <a:cs typeface="Arial"/>
            </a:defRPr>
          </a:pPr>
          <a:endParaRPr lang="th-TH"/>
        </a:p>
      </c:txPr>
    </c:title>
    <c:plotArea>
      <c:layout>
        <c:manualLayout>
          <c:layoutTarget val="inner"/>
          <c:xMode val="edge"/>
          <c:yMode val="edge"/>
          <c:x val="0.10069455825756179"/>
          <c:y val="0.23273686353208894"/>
          <c:w val="0.82754723165693678"/>
          <c:h val="0.49616430247500232"/>
        </c:manualLayout>
      </c:layout>
      <c:lineChart>
        <c:grouping val="standard"/>
        <c:ser>
          <c:idx val="0"/>
          <c:order val="0"/>
          <c:tx>
            <c:strRef>
              <c:f>Sheet1!$B$8</c:f>
              <c:strCache>
                <c:ptCount val="1"/>
                <c:pt idx="0">
                  <c:v>2562</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925"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Sheet1!$C$8:$N$8</c:f>
              <c:numCache>
                <c:formatCode>General</c:formatCode>
                <c:ptCount val="12"/>
                <c:pt idx="0">
                  <c:v>76</c:v>
                </c:pt>
                <c:pt idx="1">
                  <c:v>61</c:v>
                </c:pt>
                <c:pt idx="2">
                  <c:v>113</c:v>
                </c:pt>
                <c:pt idx="3">
                  <c:v>77</c:v>
                </c:pt>
                <c:pt idx="4">
                  <c:v>212</c:v>
                </c:pt>
                <c:pt idx="5">
                  <c:v>526</c:v>
                </c:pt>
                <c:pt idx="6">
                  <c:v>484</c:v>
                </c:pt>
                <c:pt idx="7">
                  <c:v>325</c:v>
                </c:pt>
                <c:pt idx="8">
                  <c:v>243</c:v>
                </c:pt>
                <c:pt idx="9">
                  <c:v>180</c:v>
                </c:pt>
                <c:pt idx="10">
                  <c:v>94</c:v>
                </c:pt>
                <c:pt idx="11">
                  <c:v>28</c:v>
                </c:pt>
              </c:numCache>
            </c:numRef>
          </c:val>
        </c:ser>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925"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85742080"/>
        <c:axId val="185744000"/>
      </c:lineChart>
      <c:catAx>
        <c:axId val="1857420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48611171867406588"/>
              <c:y val="0.80562767250006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th-TH"/>
          </a:p>
        </c:txPr>
        <c:crossAx val="185744000"/>
        <c:crosses val="autoZero"/>
        <c:auto val="1"/>
        <c:lblAlgn val="ctr"/>
        <c:lblOffset val="100"/>
        <c:tickLblSkip val="1"/>
        <c:tickMarkSkip val="1"/>
      </c:catAx>
      <c:valAx>
        <c:axId val="185744000"/>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3.7037037037037056E-2"/>
              <c:y val="0.13555014063140094"/>
            </c:manualLayout>
          </c:layout>
          <c:spPr>
            <a:noFill/>
            <a:ln w="25400">
              <a:noFill/>
            </a:ln>
          </c:spPr>
        </c:title>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th-TH"/>
          </a:p>
        </c:txPr>
        <c:crossAx val="185742080"/>
        <c:crosses val="autoZero"/>
        <c:crossBetween val="between"/>
      </c:valAx>
      <c:spPr>
        <a:noFill/>
        <a:ln w="25400">
          <a:noFill/>
        </a:ln>
      </c:spPr>
    </c:plotArea>
    <c:legend>
      <c:legendPos val="r"/>
      <c:layout>
        <c:manualLayout>
          <c:xMode val="edge"/>
          <c:yMode val="edge"/>
          <c:x val="0.40625"/>
          <c:y val="0.89258312020459996"/>
          <c:w val="0.15393518518520677"/>
          <c:h val="6.1381074168798233E-2"/>
        </c:manualLayout>
      </c:layou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th-TH"/>
  <c:chart>
    <c:title>
      <c:tx>
        <c:strRef>
          <c:f>Sheet1!$A$61</c:f>
          <c:strCache>
            <c:ptCount val="1"/>
            <c:pt idx="0">
              <c:v>จำนวนผู้ป่วยด้วยโรค  Dengue fever  จำแนกรายเดือน   จ.ศรีสะเกษ</c:v>
            </c:pt>
          </c:strCache>
        </c:strRef>
      </c:tx>
      <c:layout>
        <c:manualLayout>
          <c:xMode val="edge"/>
          <c:yMode val="edge"/>
          <c:x val="0.17970660146700487"/>
          <c:y val="3.2098765432098782E-2"/>
        </c:manualLayout>
      </c:layout>
      <c:spPr>
        <a:noFill/>
        <a:ln w="25400">
          <a:noFill/>
        </a:ln>
      </c:spPr>
      <c:txPr>
        <a:bodyPr/>
        <a:lstStyle/>
        <a:p>
          <a:pPr>
            <a:defRPr sz="1100" b="1" i="0" u="none" strike="noStrike" baseline="0">
              <a:solidFill>
                <a:srgbClr val="000000"/>
              </a:solidFill>
              <a:latin typeface="Arial"/>
              <a:ea typeface="Arial"/>
              <a:cs typeface="Arial"/>
            </a:defRPr>
          </a:pPr>
          <a:endParaRPr lang="th-TH"/>
        </a:p>
      </c:txPr>
    </c:title>
    <c:plotArea>
      <c:layout>
        <c:manualLayout>
          <c:layoutTarget val="inner"/>
          <c:xMode val="edge"/>
          <c:yMode val="edge"/>
          <c:x val="0.11369193154034228"/>
          <c:y val="0.18765477347312276"/>
          <c:w val="0.80929095354523262"/>
          <c:h val="0.5876557379816213"/>
        </c:manualLayout>
      </c:layout>
      <c:lineChart>
        <c:grouping val="standard"/>
        <c:ser>
          <c:idx val="0"/>
          <c:order val="0"/>
          <c:tx>
            <c:strRef>
              <c:f>Sheet1!$B$5</c:f>
              <c:strCache>
                <c:ptCount val="1"/>
                <c:pt idx="0">
                  <c:v>2559</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Sheet1!$C$5:$N$5</c:f>
              <c:numCache>
                <c:formatCode>General</c:formatCode>
                <c:ptCount val="12"/>
                <c:pt idx="0">
                  <c:v>165</c:v>
                </c:pt>
                <c:pt idx="1">
                  <c:v>97</c:v>
                </c:pt>
                <c:pt idx="2">
                  <c:v>125</c:v>
                </c:pt>
                <c:pt idx="3">
                  <c:v>68</c:v>
                </c:pt>
                <c:pt idx="4">
                  <c:v>24</c:v>
                </c:pt>
                <c:pt idx="5">
                  <c:v>79</c:v>
                </c:pt>
                <c:pt idx="6">
                  <c:v>119</c:v>
                </c:pt>
                <c:pt idx="7">
                  <c:v>174</c:v>
                </c:pt>
                <c:pt idx="8">
                  <c:v>193</c:v>
                </c:pt>
                <c:pt idx="9">
                  <c:v>120</c:v>
                </c:pt>
                <c:pt idx="10">
                  <c:v>27</c:v>
                </c:pt>
                <c:pt idx="11">
                  <c:v>15</c:v>
                </c:pt>
              </c:numCache>
            </c:numRef>
          </c:val>
        </c:ser>
        <c:ser>
          <c:idx val="1"/>
          <c:order val="1"/>
          <c:tx>
            <c:strRef>
              <c:f>Sheet1!$B$6</c:f>
              <c:strCache>
                <c:ptCount val="1"/>
                <c:pt idx="0">
                  <c:v>2560</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Sheet1!$C$6:$N$6</c:f>
              <c:numCache>
                <c:formatCode>General</c:formatCode>
                <c:ptCount val="12"/>
                <c:pt idx="0">
                  <c:v>21</c:v>
                </c:pt>
                <c:pt idx="1">
                  <c:v>11</c:v>
                </c:pt>
                <c:pt idx="2">
                  <c:v>15</c:v>
                </c:pt>
                <c:pt idx="3">
                  <c:v>6</c:v>
                </c:pt>
                <c:pt idx="4">
                  <c:v>33</c:v>
                </c:pt>
                <c:pt idx="5">
                  <c:v>118</c:v>
                </c:pt>
                <c:pt idx="6">
                  <c:v>126</c:v>
                </c:pt>
                <c:pt idx="7">
                  <c:v>125</c:v>
                </c:pt>
                <c:pt idx="8">
                  <c:v>73</c:v>
                </c:pt>
                <c:pt idx="9">
                  <c:v>53</c:v>
                </c:pt>
                <c:pt idx="10">
                  <c:v>35</c:v>
                </c:pt>
                <c:pt idx="11">
                  <c:v>21</c:v>
                </c:pt>
              </c:numCache>
            </c:numRef>
          </c:val>
        </c:ser>
        <c:ser>
          <c:idx val="2"/>
          <c:order val="2"/>
          <c:tx>
            <c:strRef>
              <c:f>Sheet1!$B$7</c:f>
              <c:strCache>
                <c:ptCount val="1"/>
                <c:pt idx="0">
                  <c:v>2561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Sheet1!$C$7:$N$7</c:f>
              <c:numCache>
                <c:formatCode>General</c:formatCode>
                <c:ptCount val="12"/>
                <c:pt idx="0">
                  <c:v>15</c:v>
                </c:pt>
                <c:pt idx="1">
                  <c:v>10</c:v>
                </c:pt>
                <c:pt idx="2">
                  <c:v>35</c:v>
                </c:pt>
                <c:pt idx="3">
                  <c:v>35</c:v>
                </c:pt>
                <c:pt idx="4">
                  <c:v>115</c:v>
                </c:pt>
                <c:pt idx="5">
                  <c:v>393</c:v>
                </c:pt>
                <c:pt idx="6">
                  <c:v>431</c:v>
                </c:pt>
                <c:pt idx="7">
                  <c:v>334</c:v>
                </c:pt>
                <c:pt idx="8">
                  <c:v>300</c:v>
                </c:pt>
                <c:pt idx="9">
                  <c:v>155</c:v>
                </c:pt>
                <c:pt idx="10">
                  <c:v>145</c:v>
                </c:pt>
                <c:pt idx="11">
                  <c:v>109</c:v>
                </c:pt>
              </c:numCache>
            </c:numRef>
          </c:val>
        </c:ser>
        <c:ser>
          <c:idx val="3"/>
          <c:order val="3"/>
          <c:tx>
            <c:strRef>
              <c:f>Sheet1!$B$8</c:f>
              <c:strCache>
                <c:ptCount val="1"/>
                <c:pt idx="0">
                  <c:v>2562</c:v>
                </c:pt>
              </c:strCache>
            </c:strRef>
          </c:tx>
          <c:spPr>
            <a:ln w="12700">
              <a:solidFill>
                <a:srgbClr val="00FFFF"/>
              </a:solidFill>
              <a:prstDash val="solid"/>
            </a:ln>
          </c:spPr>
          <c:marker>
            <c:symbol val="x"/>
            <c:size val="5"/>
            <c:spPr>
              <a:noFill/>
              <a:ln>
                <a:solidFill>
                  <a:srgbClr val="00FFFF"/>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Sheet1!$C$8:$N$8</c:f>
              <c:numCache>
                <c:formatCode>General</c:formatCode>
                <c:ptCount val="12"/>
                <c:pt idx="0">
                  <c:v>76</c:v>
                </c:pt>
                <c:pt idx="1">
                  <c:v>61</c:v>
                </c:pt>
                <c:pt idx="2">
                  <c:v>113</c:v>
                </c:pt>
                <c:pt idx="3">
                  <c:v>77</c:v>
                </c:pt>
                <c:pt idx="4">
                  <c:v>212</c:v>
                </c:pt>
                <c:pt idx="5">
                  <c:v>526</c:v>
                </c:pt>
                <c:pt idx="6">
                  <c:v>484</c:v>
                </c:pt>
                <c:pt idx="7">
                  <c:v>325</c:v>
                </c:pt>
                <c:pt idx="8">
                  <c:v>243</c:v>
                </c:pt>
                <c:pt idx="9">
                  <c:v>180</c:v>
                </c:pt>
                <c:pt idx="10">
                  <c:v>94</c:v>
                </c:pt>
                <c:pt idx="11">
                  <c:v>28</c:v>
                </c:pt>
              </c:numCache>
            </c:numRef>
          </c:val>
        </c:ser>
        <c:ser>
          <c:idx val="4"/>
          <c:order val="4"/>
          <c:tx>
            <c:strRef>
              <c:f>Sheet1!$B$10</c:f>
              <c:strCache>
                <c:ptCount val="1"/>
                <c:pt idx="0">
                  <c:v>2563</c:v>
                </c:pt>
              </c:strCache>
            </c:strRef>
          </c:tx>
          <c:spPr>
            <a:ln w="12700">
              <a:solidFill>
                <a:srgbClr val="800080"/>
              </a:solidFill>
              <a:prstDash val="solid"/>
            </a:ln>
          </c:spPr>
          <c:marker>
            <c:symbol val="star"/>
            <c:size val="5"/>
            <c:spPr>
              <a:noFill/>
              <a:ln>
                <a:solidFill>
                  <a:srgbClr val="80008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85931264"/>
        <c:axId val="185958400"/>
      </c:lineChart>
      <c:catAx>
        <c:axId val="18593126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02444987775027"/>
              <c:y val="0.85185392566669893"/>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th-TH"/>
          </a:p>
        </c:txPr>
        <c:crossAx val="185958400"/>
        <c:crosses val="autoZero"/>
        <c:auto val="1"/>
        <c:lblAlgn val="ctr"/>
        <c:lblOffset val="100"/>
        <c:tickLblSkip val="1"/>
        <c:tickMarkSkip val="1"/>
      </c:catAx>
      <c:valAx>
        <c:axId val="185958400"/>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4.2787286063569713E-2"/>
              <c:y val="6.9136061695992013E-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th-TH"/>
          </a:p>
        </c:txPr>
        <c:crossAx val="185931264"/>
        <c:crosses val="autoZero"/>
        <c:crossBetween val="between"/>
      </c:valAx>
      <c:spPr>
        <a:noFill/>
        <a:ln w="25400">
          <a:noFill/>
        </a:ln>
      </c:spPr>
    </c:plotArea>
    <c:legend>
      <c:legendPos val="r"/>
      <c:layout>
        <c:manualLayout>
          <c:xMode val="edge"/>
          <c:yMode val="edge"/>
          <c:x val="0.37897310513450766"/>
          <c:y val="0.92345679012345649"/>
          <c:w val="0.39731051344747648"/>
          <c:h val="5.9259259259259227E-2"/>
        </c:manualLayout>
      </c:layout>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th-TH"/>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อำเภอโนนคูณ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89"/>
          <c:h val="0.480944579987378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กราฟเทียบอำเภอ!$AC$19:$AN$19</c:f>
              <c:numCache>
                <c:formatCode>General</c:formatCode>
                <c:ptCount val="12"/>
                <c:pt idx="0">
                  <c:v>0</c:v>
                </c:pt>
                <c:pt idx="1">
                  <c:v>3</c:v>
                </c:pt>
                <c:pt idx="2">
                  <c:v>1</c:v>
                </c:pt>
                <c:pt idx="3">
                  <c:v>3</c:v>
                </c:pt>
                <c:pt idx="4">
                  <c:v>13</c:v>
                </c:pt>
                <c:pt idx="5">
                  <c:v>3</c:v>
                </c:pt>
                <c:pt idx="6">
                  <c:v>6</c:v>
                </c:pt>
              </c:numCache>
            </c:numRef>
          </c:val>
        </c:ser>
        <c:dLbls>
          <c:showVal val="1"/>
        </c:dLbls>
        <c:marker val="1"/>
        <c:axId val="171366272"/>
        <c:axId val="171367808"/>
      </c:lineChart>
      <c:catAx>
        <c:axId val="171366272"/>
        <c:scaling>
          <c:orientation val="minMax"/>
        </c:scaling>
        <c:axPos val="b"/>
        <c:numFmt formatCode="General" sourceLinked="1"/>
        <c:majorTickMark val="none"/>
        <c:tickLblPos val="nextTo"/>
        <c:txPr>
          <a:bodyPr rot="-5400000" vert="horz"/>
          <a:lstStyle/>
          <a:p>
            <a:pPr>
              <a:defRPr sz="1400"/>
            </a:pPr>
            <a:endParaRPr lang="th-TH"/>
          </a:p>
        </c:txPr>
        <c:crossAx val="171367808"/>
        <c:crosses val="autoZero"/>
        <c:auto val="1"/>
        <c:lblAlgn val="ctr"/>
        <c:lblOffset val="100"/>
      </c:catAx>
      <c:valAx>
        <c:axId val="171367808"/>
        <c:scaling>
          <c:orientation val="minMax"/>
        </c:scaling>
        <c:delete val="1"/>
        <c:axPos val="l"/>
        <c:numFmt formatCode="0" sourceLinked="1"/>
        <c:majorTickMark val="none"/>
        <c:tickLblPos val="none"/>
        <c:crossAx val="171366272"/>
        <c:crosses val="autoZero"/>
        <c:crossBetween val="between"/>
      </c:valAx>
    </c:plotArea>
    <c:legend>
      <c:legendPos val="t"/>
      <c:layout>
        <c:manualLayout>
          <c:xMode val="edge"/>
          <c:yMode val="edge"/>
          <c:x val="0.38293384274086334"/>
          <c:y val="0.2422254685471774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th-TH"/>
  <c:chart>
    <c:title>
      <c:tx>
        <c:strRef>
          <c:f>Sheet1!$A$89</c:f>
          <c:strCache>
            <c:ptCount val="1"/>
            <c:pt idx="0">
              <c:v>จำนวนผู้ป่วยด้วยโรค  Dengue fever  จำแนกรายเดือน   จ.ศรีสะเกษ</c:v>
            </c:pt>
          </c:strCache>
        </c:strRef>
      </c:tx>
      <c:layout>
        <c:manualLayout>
          <c:xMode val="edge"/>
          <c:yMode val="edge"/>
          <c:x val="0.22805353529282121"/>
          <c:y val="3.0732860520096012E-2"/>
        </c:manualLayout>
      </c:layout>
      <c:spPr>
        <a:noFill/>
        <a:ln w="25400">
          <a:noFill/>
        </a:ln>
      </c:spPr>
      <c:txPr>
        <a:bodyPr/>
        <a:lstStyle/>
        <a:p>
          <a:pPr>
            <a:defRPr sz="1200" b="1" i="0" u="none" strike="noStrike" baseline="0">
              <a:solidFill>
                <a:srgbClr val="000000"/>
              </a:solidFill>
              <a:latin typeface="Arial"/>
              <a:ea typeface="Arial"/>
              <a:cs typeface="Arial"/>
            </a:defRPr>
          </a:pPr>
          <a:endParaRPr lang="th-TH"/>
        </a:p>
      </c:txPr>
    </c:title>
    <c:plotArea>
      <c:layout>
        <c:manualLayout>
          <c:layoutTarget val="inner"/>
          <c:xMode val="edge"/>
          <c:yMode val="edge"/>
          <c:x val="9.3511493950300228E-2"/>
          <c:y val="0.19385387543835667"/>
          <c:w val="0.83492405312763385"/>
          <c:h val="0.61938677274205856"/>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Sheet1!$S$3:$S$74</c:f>
              <c:strCache>
                <c:ptCount val="72"/>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strCache>
            </c:strRef>
          </c:cat>
          <c:val>
            <c:numRef>
              <c:f>Sheet1!$T$3:$T$74</c:f>
              <c:numCache>
                <c:formatCode>General</c:formatCode>
                <c:ptCount val="72"/>
                <c:pt idx="0">
                  <c:v>11</c:v>
                </c:pt>
                <c:pt idx="1">
                  <c:v>8</c:v>
                </c:pt>
                <c:pt idx="2">
                  <c:v>24</c:v>
                </c:pt>
                <c:pt idx="3">
                  <c:v>46</c:v>
                </c:pt>
                <c:pt idx="4">
                  <c:v>163</c:v>
                </c:pt>
                <c:pt idx="5">
                  <c:v>319</c:v>
                </c:pt>
                <c:pt idx="6">
                  <c:v>448</c:v>
                </c:pt>
                <c:pt idx="7">
                  <c:v>645</c:v>
                </c:pt>
                <c:pt idx="8">
                  <c:v>570</c:v>
                </c:pt>
                <c:pt idx="9">
                  <c:v>370</c:v>
                </c:pt>
                <c:pt idx="10">
                  <c:v>363</c:v>
                </c:pt>
                <c:pt idx="11">
                  <c:v>388</c:v>
                </c:pt>
                <c:pt idx="12">
                  <c:v>165</c:v>
                </c:pt>
                <c:pt idx="13">
                  <c:v>97</c:v>
                </c:pt>
                <c:pt idx="14">
                  <c:v>125</c:v>
                </c:pt>
                <c:pt idx="15">
                  <c:v>68</c:v>
                </c:pt>
                <c:pt idx="16">
                  <c:v>24</c:v>
                </c:pt>
                <c:pt idx="17">
                  <c:v>79</c:v>
                </c:pt>
                <c:pt idx="18">
                  <c:v>119</c:v>
                </c:pt>
                <c:pt idx="19">
                  <c:v>174</c:v>
                </c:pt>
                <c:pt idx="20">
                  <c:v>193</c:v>
                </c:pt>
                <c:pt idx="21">
                  <c:v>120</c:v>
                </c:pt>
                <c:pt idx="22">
                  <c:v>27</c:v>
                </c:pt>
                <c:pt idx="23">
                  <c:v>15</c:v>
                </c:pt>
                <c:pt idx="24">
                  <c:v>21</c:v>
                </c:pt>
                <c:pt idx="25">
                  <c:v>11</c:v>
                </c:pt>
                <c:pt idx="26">
                  <c:v>15</c:v>
                </c:pt>
                <c:pt idx="27">
                  <c:v>6</c:v>
                </c:pt>
                <c:pt idx="28">
                  <c:v>33</c:v>
                </c:pt>
                <c:pt idx="29">
                  <c:v>118</c:v>
                </c:pt>
                <c:pt idx="30">
                  <c:v>126</c:v>
                </c:pt>
                <c:pt idx="31">
                  <c:v>125</c:v>
                </c:pt>
                <c:pt idx="32">
                  <c:v>73</c:v>
                </c:pt>
                <c:pt idx="33">
                  <c:v>53</c:v>
                </c:pt>
                <c:pt idx="34">
                  <c:v>35</c:v>
                </c:pt>
                <c:pt idx="35">
                  <c:v>21</c:v>
                </c:pt>
                <c:pt idx="36">
                  <c:v>15</c:v>
                </c:pt>
                <c:pt idx="37">
                  <c:v>10</c:v>
                </c:pt>
                <c:pt idx="38">
                  <c:v>35</c:v>
                </c:pt>
                <c:pt idx="39">
                  <c:v>35</c:v>
                </c:pt>
                <c:pt idx="40">
                  <c:v>115</c:v>
                </c:pt>
                <c:pt idx="41">
                  <c:v>393</c:v>
                </c:pt>
                <c:pt idx="42">
                  <c:v>431</c:v>
                </c:pt>
                <c:pt idx="43">
                  <c:v>334</c:v>
                </c:pt>
                <c:pt idx="44">
                  <c:v>300</c:v>
                </c:pt>
                <c:pt idx="45">
                  <c:v>155</c:v>
                </c:pt>
                <c:pt idx="46">
                  <c:v>145</c:v>
                </c:pt>
                <c:pt idx="47">
                  <c:v>109</c:v>
                </c:pt>
                <c:pt idx="48">
                  <c:v>76</c:v>
                </c:pt>
                <c:pt idx="49">
                  <c:v>61</c:v>
                </c:pt>
                <c:pt idx="50">
                  <c:v>113</c:v>
                </c:pt>
                <c:pt idx="51">
                  <c:v>77</c:v>
                </c:pt>
                <c:pt idx="52">
                  <c:v>212</c:v>
                </c:pt>
                <c:pt idx="53">
                  <c:v>526</c:v>
                </c:pt>
                <c:pt idx="54">
                  <c:v>484</c:v>
                </c:pt>
                <c:pt idx="55">
                  <c:v>325</c:v>
                </c:pt>
                <c:pt idx="56">
                  <c:v>243</c:v>
                </c:pt>
                <c:pt idx="57">
                  <c:v>180</c:v>
                </c:pt>
                <c:pt idx="58">
                  <c:v>94</c:v>
                </c:pt>
                <c:pt idx="59">
                  <c:v>28</c:v>
                </c:pt>
                <c:pt idx="60">
                  <c:v>36</c:v>
                </c:pt>
                <c:pt idx="61">
                  <c:v>26</c:v>
                </c:pt>
                <c:pt idx="62">
                  <c:v>49</c:v>
                </c:pt>
                <c:pt idx="63">
                  <c:v>26</c:v>
                </c:pt>
                <c:pt idx="64">
                  <c:v>77</c:v>
                </c:pt>
                <c:pt idx="65">
                  <c:v>167</c:v>
                </c:pt>
                <c:pt idx="66">
                  <c:v>123</c:v>
                </c:pt>
              </c:numCache>
            </c:numRef>
          </c:val>
        </c:ser>
        <c:marker val="1"/>
        <c:axId val="185851264"/>
        <c:axId val="185988992"/>
      </c:lineChart>
      <c:catAx>
        <c:axId val="18585126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46755745226503176"/>
              <c:y val="0.90071120542556282"/>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5988992"/>
        <c:crosses val="autoZero"/>
        <c:auto val="1"/>
        <c:lblAlgn val="ctr"/>
        <c:lblOffset val="100"/>
        <c:tickLblSkip val="3"/>
        <c:tickMarkSkip val="1"/>
      </c:catAx>
      <c:valAx>
        <c:axId val="185988992"/>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6.0114503816793924E-2"/>
              <c:y val="9.456289595007536E-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5851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5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6357632"/>
        <c:axId val="186359808"/>
      </c:barChart>
      <c:catAx>
        <c:axId val="1863576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5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359808"/>
        <c:crosses val="autoZero"/>
        <c:auto val="1"/>
        <c:lblAlgn val="ctr"/>
        <c:lblOffset val="100"/>
        <c:tickLblSkip val="1"/>
        <c:tickMarkSkip val="1"/>
      </c:catAx>
      <c:valAx>
        <c:axId val="18635980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5"/>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6357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6379648"/>
        <c:axId val="186394112"/>
      </c:barChart>
      <c:catAx>
        <c:axId val="1863796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77"/>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6394112"/>
        <c:crosses val="autoZero"/>
        <c:auto val="1"/>
        <c:lblAlgn val="ctr"/>
        <c:lblOffset val="100"/>
        <c:tickLblSkip val="1"/>
        <c:tickMarkSkip val="1"/>
      </c:catAx>
      <c:valAx>
        <c:axId val="1863941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379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199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6426112"/>
        <c:axId val="186428416"/>
      </c:lineChart>
      <c:catAx>
        <c:axId val="1864261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428416"/>
        <c:crosses val="autoZero"/>
        <c:auto val="1"/>
        <c:lblAlgn val="ctr"/>
        <c:lblOffset val="100"/>
        <c:tickLblSkip val="1"/>
        <c:tickMarkSkip val="1"/>
      </c:catAx>
      <c:valAx>
        <c:axId val="1864284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77E-2"/>
              <c:y val="0.391415201887684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426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6124928"/>
        <c:axId val="186151680"/>
      </c:barChart>
      <c:catAx>
        <c:axId val="18612492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2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6151680"/>
        <c:crosses val="autoZero"/>
        <c:auto val="1"/>
        <c:lblAlgn val="ctr"/>
        <c:lblOffset val="100"/>
        <c:tickLblSkip val="1"/>
        <c:tickMarkSkip val="1"/>
      </c:catAx>
      <c:valAx>
        <c:axId val="18615168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1249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50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6184064"/>
        <c:axId val="186185984"/>
      </c:barChart>
      <c:catAx>
        <c:axId val="1861840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5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185984"/>
        <c:crosses val="autoZero"/>
        <c:auto val="1"/>
        <c:lblAlgn val="ctr"/>
        <c:lblOffset val="100"/>
        <c:tickLblSkip val="1"/>
        <c:tickMarkSkip val="1"/>
      </c:catAx>
      <c:valAx>
        <c:axId val="18618598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4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61840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7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6492800"/>
        <c:axId val="186507264"/>
      </c:barChart>
      <c:catAx>
        <c:axId val="1864928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66"/>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6507264"/>
        <c:crosses val="autoZero"/>
        <c:auto val="1"/>
        <c:lblAlgn val="ctr"/>
        <c:lblOffset val="100"/>
        <c:tickLblSkip val="1"/>
        <c:tickMarkSkip val="1"/>
      </c:catAx>
      <c:valAx>
        <c:axId val="186507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492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6514432"/>
        <c:axId val="186545664"/>
      </c:lineChart>
      <c:catAx>
        <c:axId val="1865144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545664"/>
        <c:crosses val="autoZero"/>
        <c:auto val="1"/>
        <c:lblAlgn val="ctr"/>
        <c:lblOffset val="100"/>
        <c:tickLblSkip val="1"/>
        <c:tickMarkSkip val="1"/>
      </c:catAx>
      <c:valAx>
        <c:axId val="1865456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7E-2"/>
              <c:y val="0.391415201887683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514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6573952"/>
        <c:axId val="186575872"/>
      </c:barChart>
      <c:catAx>
        <c:axId val="1865739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2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6575872"/>
        <c:crosses val="autoZero"/>
        <c:auto val="1"/>
        <c:lblAlgn val="ctr"/>
        <c:lblOffset val="100"/>
        <c:tickLblSkip val="1"/>
        <c:tickMarkSkip val="1"/>
      </c:catAx>
      <c:valAx>
        <c:axId val="18657587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573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4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6587776"/>
        <c:axId val="186626816"/>
      </c:barChart>
      <c:catAx>
        <c:axId val="1865877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4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626816"/>
        <c:crosses val="autoZero"/>
        <c:auto val="1"/>
        <c:lblAlgn val="ctr"/>
        <c:lblOffset val="100"/>
        <c:tickLblSkip val="1"/>
        <c:tickMarkSkip val="1"/>
      </c:catAx>
      <c:valAx>
        <c:axId val="18662681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3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6587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อำเภอศรีรัตนะ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33"/>
          <c:h val="0.4809445799873783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กราฟเทียบอำเภอ!$AC$20:$AN$20</c:f>
              <c:numCache>
                <c:formatCode>General</c:formatCode>
                <c:ptCount val="12"/>
                <c:pt idx="0">
                  <c:v>3</c:v>
                </c:pt>
                <c:pt idx="1">
                  <c:v>7</c:v>
                </c:pt>
                <c:pt idx="2">
                  <c:v>2</c:v>
                </c:pt>
                <c:pt idx="3">
                  <c:v>0</c:v>
                </c:pt>
                <c:pt idx="4">
                  <c:v>1</c:v>
                </c:pt>
                <c:pt idx="5">
                  <c:v>4</c:v>
                </c:pt>
                <c:pt idx="6">
                  <c:v>5</c:v>
                </c:pt>
              </c:numCache>
            </c:numRef>
          </c:val>
        </c:ser>
        <c:dLbls>
          <c:showVal val="1"/>
        </c:dLbls>
        <c:marker val="1"/>
        <c:axId val="171500288"/>
        <c:axId val="171501824"/>
      </c:lineChart>
      <c:catAx>
        <c:axId val="171500288"/>
        <c:scaling>
          <c:orientation val="minMax"/>
        </c:scaling>
        <c:axPos val="b"/>
        <c:numFmt formatCode="General" sourceLinked="1"/>
        <c:majorTickMark val="none"/>
        <c:tickLblPos val="nextTo"/>
        <c:txPr>
          <a:bodyPr rot="-5400000" vert="horz"/>
          <a:lstStyle/>
          <a:p>
            <a:pPr>
              <a:defRPr sz="1400"/>
            </a:pPr>
            <a:endParaRPr lang="th-TH"/>
          </a:p>
        </c:txPr>
        <c:crossAx val="171501824"/>
        <c:crosses val="autoZero"/>
        <c:auto val="1"/>
        <c:lblAlgn val="ctr"/>
        <c:lblOffset val="100"/>
      </c:catAx>
      <c:valAx>
        <c:axId val="171501824"/>
        <c:scaling>
          <c:orientation val="minMax"/>
        </c:scaling>
        <c:delete val="1"/>
        <c:axPos val="l"/>
        <c:numFmt formatCode="0" sourceLinked="1"/>
        <c:majorTickMark val="none"/>
        <c:tickLblPos val="none"/>
        <c:crossAx val="171500288"/>
        <c:crosses val="autoZero"/>
        <c:crossBetween val="between"/>
      </c:valAx>
    </c:plotArea>
    <c:legend>
      <c:legendPos val="t"/>
      <c:layout>
        <c:manualLayout>
          <c:xMode val="edge"/>
          <c:yMode val="edge"/>
          <c:x val="0.38293384274086345"/>
          <c:y val="0.2422254685471775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6720640"/>
        <c:axId val="186722560"/>
      </c:barChart>
      <c:catAx>
        <c:axId val="1867206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3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6722560"/>
        <c:crosses val="autoZero"/>
        <c:auto val="1"/>
        <c:lblAlgn val="ctr"/>
        <c:lblOffset val="100"/>
        <c:tickLblSkip val="1"/>
        <c:tickMarkSkip val="1"/>
      </c:catAx>
      <c:valAx>
        <c:axId val="1867225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720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6762752"/>
        <c:axId val="186765312"/>
      </c:lineChart>
      <c:catAx>
        <c:axId val="1867627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765312"/>
        <c:crosses val="autoZero"/>
        <c:auto val="1"/>
        <c:lblAlgn val="ctr"/>
        <c:lblOffset val="100"/>
        <c:tickLblSkip val="1"/>
        <c:tickMarkSkip val="1"/>
      </c:catAx>
      <c:valAx>
        <c:axId val="1867653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46E-2"/>
              <c:y val="0.39141520188768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762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6772864"/>
        <c:axId val="186799616"/>
      </c:barChart>
      <c:catAx>
        <c:axId val="1867728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21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6799616"/>
        <c:crosses val="autoZero"/>
        <c:auto val="1"/>
        <c:lblAlgn val="ctr"/>
        <c:lblOffset val="100"/>
        <c:tickLblSkip val="1"/>
        <c:tickMarkSkip val="1"/>
      </c:catAx>
      <c:valAx>
        <c:axId val="18679961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772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4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6922112"/>
        <c:axId val="186924032"/>
      </c:barChart>
      <c:catAx>
        <c:axId val="1869221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3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924032"/>
        <c:crosses val="autoZero"/>
        <c:auto val="1"/>
        <c:lblAlgn val="ctr"/>
        <c:lblOffset val="100"/>
        <c:tickLblSkip val="1"/>
        <c:tickMarkSkip val="1"/>
      </c:catAx>
      <c:valAx>
        <c:axId val="18692403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2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6922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0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6940032"/>
        <c:axId val="186962688"/>
      </c:barChart>
      <c:catAx>
        <c:axId val="1869400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8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6962688"/>
        <c:crosses val="autoZero"/>
        <c:auto val="1"/>
        <c:lblAlgn val="ctr"/>
        <c:lblOffset val="100"/>
        <c:tickLblSkip val="1"/>
        <c:tickMarkSkip val="1"/>
      </c:catAx>
      <c:valAx>
        <c:axId val="1869626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940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6675200"/>
        <c:axId val="186677504"/>
      </c:lineChart>
      <c:catAx>
        <c:axId val="1866752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677504"/>
        <c:crosses val="autoZero"/>
        <c:auto val="1"/>
        <c:lblAlgn val="ctr"/>
        <c:lblOffset val="100"/>
        <c:tickLblSkip val="1"/>
        <c:tickMarkSkip val="1"/>
      </c:catAx>
      <c:valAx>
        <c:axId val="1866775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15E-2"/>
              <c:y val="0.391415201887683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675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6976128"/>
        <c:axId val="186986496"/>
      </c:barChart>
      <c:catAx>
        <c:axId val="18697612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1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6986496"/>
        <c:crosses val="autoZero"/>
        <c:auto val="1"/>
        <c:lblAlgn val="ctr"/>
        <c:lblOffset val="100"/>
        <c:tickLblSkip val="1"/>
        <c:tickMarkSkip val="1"/>
      </c:catAx>
      <c:valAx>
        <c:axId val="18698649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976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6994048"/>
        <c:axId val="187004416"/>
      </c:barChart>
      <c:catAx>
        <c:axId val="1869940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1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004416"/>
        <c:crosses val="autoZero"/>
        <c:auto val="1"/>
        <c:lblAlgn val="ctr"/>
        <c:lblOffset val="100"/>
        <c:tickLblSkip val="1"/>
        <c:tickMarkSkip val="1"/>
      </c:catAx>
      <c:valAx>
        <c:axId val="18700441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1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6994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7061376"/>
        <c:axId val="187063296"/>
      </c:barChart>
      <c:catAx>
        <c:axId val="1870613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4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063296"/>
        <c:crosses val="autoZero"/>
        <c:auto val="1"/>
        <c:lblAlgn val="ctr"/>
        <c:lblOffset val="100"/>
        <c:tickLblSkip val="1"/>
        <c:tickMarkSkip val="1"/>
      </c:catAx>
      <c:valAx>
        <c:axId val="1870632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061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078912"/>
        <c:axId val="187110144"/>
      </c:lineChart>
      <c:catAx>
        <c:axId val="1870789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110144"/>
        <c:crosses val="autoZero"/>
        <c:auto val="1"/>
        <c:lblAlgn val="ctr"/>
        <c:lblOffset val="100"/>
        <c:tickLblSkip val="1"/>
        <c:tickMarkSkip val="1"/>
      </c:catAx>
      <c:valAx>
        <c:axId val="1871101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94E-2"/>
              <c:y val="0.391415201887682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078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อำเภอน้ำเกลี้ยง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77"/>
          <c:h val="0.4809445799873785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กราฟเทียบอำเภอ!$AC$21:$AN$21</c:f>
              <c:numCache>
                <c:formatCode>General</c:formatCode>
                <c:ptCount val="12"/>
                <c:pt idx="0">
                  <c:v>2</c:v>
                </c:pt>
                <c:pt idx="1">
                  <c:v>1</c:v>
                </c:pt>
                <c:pt idx="2">
                  <c:v>0</c:v>
                </c:pt>
                <c:pt idx="3">
                  <c:v>0</c:v>
                </c:pt>
                <c:pt idx="4">
                  <c:v>3</c:v>
                </c:pt>
                <c:pt idx="5">
                  <c:v>6</c:v>
                </c:pt>
                <c:pt idx="6">
                  <c:v>4</c:v>
                </c:pt>
              </c:numCache>
            </c:numRef>
          </c:val>
        </c:ser>
        <c:dLbls>
          <c:showVal val="1"/>
        </c:dLbls>
        <c:marker val="1"/>
        <c:axId val="171523456"/>
        <c:axId val="171545728"/>
      </c:lineChart>
      <c:catAx>
        <c:axId val="171523456"/>
        <c:scaling>
          <c:orientation val="minMax"/>
        </c:scaling>
        <c:axPos val="b"/>
        <c:numFmt formatCode="General" sourceLinked="1"/>
        <c:majorTickMark val="none"/>
        <c:tickLblPos val="nextTo"/>
        <c:txPr>
          <a:bodyPr rot="-5400000" vert="horz"/>
          <a:lstStyle/>
          <a:p>
            <a:pPr>
              <a:defRPr sz="1400"/>
            </a:pPr>
            <a:endParaRPr lang="th-TH"/>
          </a:p>
        </c:txPr>
        <c:crossAx val="171545728"/>
        <c:crosses val="autoZero"/>
        <c:auto val="1"/>
        <c:lblAlgn val="ctr"/>
        <c:lblOffset val="100"/>
      </c:catAx>
      <c:valAx>
        <c:axId val="171545728"/>
        <c:scaling>
          <c:orientation val="minMax"/>
        </c:scaling>
        <c:delete val="1"/>
        <c:axPos val="l"/>
        <c:numFmt formatCode="0" sourceLinked="1"/>
        <c:majorTickMark val="none"/>
        <c:tickLblPos val="none"/>
        <c:crossAx val="171523456"/>
        <c:crosses val="autoZero"/>
        <c:crossBetween val="between"/>
      </c:valAx>
    </c:plotArea>
    <c:legend>
      <c:legendPos val="t"/>
      <c:layout>
        <c:manualLayout>
          <c:xMode val="edge"/>
          <c:yMode val="edge"/>
          <c:x val="0.38293384274086356"/>
          <c:y val="0.2422254685471776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7154816"/>
        <c:axId val="187156736"/>
      </c:barChart>
      <c:catAx>
        <c:axId val="1871548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102"/>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7156736"/>
        <c:crosses val="autoZero"/>
        <c:auto val="1"/>
        <c:lblAlgn val="ctr"/>
        <c:lblOffset val="100"/>
        <c:tickLblSkip val="1"/>
        <c:tickMarkSkip val="1"/>
      </c:catAx>
      <c:valAx>
        <c:axId val="18715673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154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4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7267328"/>
        <c:axId val="187269504"/>
      </c:barChart>
      <c:catAx>
        <c:axId val="1872673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13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269504"/>
        <c:crosses val="autoZero"/>
        <c:auto val="1"/>
        <c:lblAlgn val="ctr"/>
        <c:lblOffset val="100"/>
        <c:tickLblSkip val="1"/>
        <c:tickMarkSkip val="1"/>
      </c:catAx>
      <c:valAx>
        <c:axId val="18726950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06"/>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7267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7297792"/>
        <c:axId val="187299712"/>
      </c:barChart>
      <c:catAx>
        <c:axId val="1872977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299712"/>
        <c:crosses val="autoZero"/>
        <c:auto val="1"/>
        <c:lblAlgn val="ctr"/>
        <c:lblOffset val="100"/>
        <c:tickLblSkip val="1"/>
        <c:tickMarkSkip val="1"/>
      </c:catAx>
      <c:valAx>
        <c:axId val="1872997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297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54"/>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212928"/>
        <c:axId val="187215232"/>
      </c:lineChart>
      <c:catAx>
        <c:axId val="1872129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215232"/>
        <c:crosses val="autoZero"/>
        <c:auto val="1"/>
        <c:lblAlgn val="ctr"/>
        <c:lblOffset val="100"/>
        <c:tickLblSkip val="1"/>
        <c:tickMarkSkip val="1"/>
      </c:catAx>
      <c:valAx>
        <c:axId val="1872152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84E-2"/>
              <c:y val="0.391415201887682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2129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7227136"/>
        <c:axId val="187315328"/>
      </c:barChart>
      <c:catAx>
        <c:axId val="187227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7315328"/>
        <c:crosses val="autoZero"/>
        <c:auto val="1"/>
        <c:lblAlgn val="ctr"/>
        <c:lblOffset val="100"/>
        <c:tickLblSkip val="1"/>
        <c:tickMarkSkip val="1"/>
      </c:catAx>
      <c:valAx>
        <c:axId val="18731532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227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7351424"/>
        <c:axId val="187353344"/>
      </c:barChart>
      <c:catAx>
        <c:axId val="18735142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0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353344"/>
        <c:crosses val="autoZero"/>
        <c:auto val="1"/>
        <c:lblAlgn val="ctr"/>
        <c:lblOffset val="100"/>
        <c:tickLblSkip val="1"/>
        <c:tickMarkSkip val="1"/>
      </c:catAx>
      <c:valAx>
        <c:axId val="18735334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73514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7389824"/>
        <c:axId val="187400192"/>
      </c:barChart>
      <c:catAx>
        <c:axId val="1873898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400192"/>
        <c:crosses val="autoZero"/>
        <c:auto val="1"/>
        <c:lblAlgn val="ctr"/>
        <c:lblOffset val="100"/>
        <c:tickLblSkip val="1"/>
        <c:tickMarkSkip val="1"/>
      </c:catAx>
      <c:valAx>
        <c:axId val="18740019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3898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7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411456"/>
        <c:axId val="187520512"/>
      </c:lineChart>
      <c:catAx>
        <c:axId val="1874114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520512"/>
        <c:crosses val="autoZero"/>
        <c:auto val="1"/>
        <c:lblAlgn val="ctr"/>
        <c:lblOffset val="100"/>
        <c:tickLblSkip val="1"/>
        <c:tickMarkSkip val="1"/>
      </c:catAx>
      <c:valAx>
        <c:axId val="1875205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73E-2"/>
              <c:y val="0.391415201887682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411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7561088"/>
        <c:axId val="187563008"/>
      </c:barChart>
      <c:catAx>
        <c:axId val="1875610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7563008"/>
        <c:crosses val="autoZero"/>
        <c:auto val="1"/>
        <c:lblAlgn val="ctr"/>
        <c:lblOffset val="100"/>
        <c:tickLblSkip val="1"/>
        <c:tickMarkSkip val="1"/>
      </c:catAx>
      <c:valAx>
        <c:axId val="18756300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561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8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7452032"/>
        <c:axId val="187478784"/>
      </c:barChart>
      <c:catAx>
        <c:axId val="1874520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9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478784"/>
        <c:crosses val="autoZero"/>
        <c:auto val="1"/>
        <c:lblAlgn val="ctr"/>
        <c:lblOffset val="100"/>
        <c:tickLblSkip val="1"/>
        <c:tickMarkSkip val="1"/>
      </c:catAx>
      <c:valAx>
        <c:axId val="18747878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9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7452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อำเภอวังหิน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22"/>
          <c:h val="0.4809445799873787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กราฟเทียบอำเภอ!$AC$22:$AN$22</c:f>
              <c:numCache>
                <c:formatCode>General</c:formatCode>
                <c:ptCount val="12"/>
                <c:pt idx="0">
                  <c:v>0</c:v>
                </c:pt>
                <c:pt idx="1">
                  <c:v>0</c:v>
                </c:pt>
                <c:pt idx="2">
                  <c:v>0</c:v>
                </c:pt>
                <c:pt idx="3">
                  <c:v>0</c:v>
                </c:pt>
                <c:pt idx="4">
                  <c:v>0</c:v>
                </c:pt>
                <c:pt idx="5">
                  <c:v>0</c:v>
                </c:pt>
                <c:pt idx="6">
                  <c:v>2</c:v>
                </c:pt>
              </c:numCache>
            </c:numRef>
          </c:val>
        </c:ser>
        <c:dLbls>
          <c:showVal val="1"/>
        </c:dLbls>
        <c:marker val="1"/>
        <c:axId val="171579648"/>
        <c:axId val="171593728"/>
      </c:lineChart>
      <c:catAx>
        <c:axId val="171579648"/>
        <c:scaling>
          <c:orientation val="minMax"/>
        </c:scaling>
        <c:axPos val="b"/>
        <c:numFmt formatCode="General" sourceLinked="1"/>
        <c:majorTickMark val="none"/>
        <c:tickLblPos val="nextTo"/>
        <c:txPr>
          <a:bodyPr rot="-5400000" vert="horz"/>
          <a:lstStyle/>
          <a:p>
            <a:pPr>
              <a:defRPr sz="1400"/>
            </a:pPr>
            <a:endParaRPr lang="th-TH"/>
          </a:p>
        </c:txPr>
        <c:crossAx val="171593728"/>
        <c:crosses val="autoZero"/>
        <c:auto val="1"/>
        <c:lblAlgn val="ctr"/>
        <c:lblOffset val="100"/>
      </c:catAx>
      <c:valAx>
        <c:axId val="171593728"/>
        <c:scaling>
          <c:orientation val="minMax"/>
        </c:scaling>
        <c:delete val="1"/>
        <c:axPos val="l"/>
        <c:numFmt formatCode="0" sourceLinked="1"/>
        <c:majorTickMark val="none"/>
        <c:tickLblPos val="none"/>
        <c:crossAx val="171579648"/>
        <c:crosses val="autoZero"/>
        <c:crossBetween val="between"/>
      </c:valAx>
    </c:plotArea>
    <c:legend>
      <c:legendPos val="t"/>
      <c:layout>
        <c:manualLayout>
          <c:xMode val="edge"/>
          <c:yMode val="edge"/>
          <c:x val="0.38293384274086367"/>
          <c:y val="0.242225468547177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9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40968576"/>
        <c:axId val="40970496"/>
      </c:barChart>
      <c:catAx>
        <c:axId val="409685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66"/>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40970496"/>
        <c:crosses val="autoZero"/>
        <c:auto val="1"/>
        <c:lblAlgn val="ctr"/>
        <c:lblOffset val="100"/>
        <c:tickLblSkip val="1"/>
        <c:tickMarkSkip val="1"/>
      </c:catAx>
      <c:valAx>
        <c:axId val="409704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409685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545088"/>
        <c:axId val="41025536"/>
      </c:lineChart>
      <c:catAx>
        <c:axId val="1875450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41025536"/>
        <c:crosses val="autoZero"/>
        <c:auto val="1"/>
        <c:lblAlgn val="ctr"/>
        <c:lblOffset val="100"/>
        <c:tickLblSkip val="1"/>
        <c:tickMarkSkip val="1"/>
      </c:catAx>
      <c:valAx>
        <c:axId val="410255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56E-2"/>
              <c:y val="0.391415201887681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545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41037184"/>
        <c:axId val="41047552"/>
      </c:barChart>
      <c:catAx>
        <c:axId val="410371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41047552"/>
        <c:crosses val="autoZero"/>
        <c:auto val="1"/>
        <c:lblAlgn val="ctr"/>
        <c:lblOffset val="100"/>
        <c:tickLblSkip val="1"/>
        <c:tickMarkSkip val="1"/>
      </c:catAx>
      <c:valAx>
        <c:axId val="4104755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41037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5654016"/>
        <c:axId val="175655936"/>
      </c:barChart>
      <c:catAx>
        <c:axId val="1756540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9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655936"/>
        <c:crosses val="autoZero"/>
        <c:auto val="1"/>
        <c:lblAlgn val="ctr"/>
        <c:lblOffset val="100"/>
        <c:tickLblSkip val="1"/>
        <c:tickMarkSkip val="1"/>
      </c:catAx>
      <c:valAx>
        <c:axId val="1756559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8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654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5997952"/>
        <c:axId val="187851520"/>
      </c:barChart>
      <c:catAx>
        <c:axId val="18599795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55"/>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851520"/>
        <c:crosses val="autoZero"/>
        <c:auto val="1"/>
        <c:lblAlgn val="ctr"/>
        <c:lblOffset val="100"/>
        <c:tickLblSkip val="1"/>
        <c:tickMarkSkip val="1"/>
      </c:catAx>
      <c:valAx>
        <c:axId val="1878515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997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883520"/>
        <c:axId val="187885824"/>
      </c:lineChart>
      <c:catAx>
        <c:axId val="1878835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885824"/>
        <c:crosses val="autoZero"/>
        <c:auto val="1"/>
        <c:lblAlgn val="ctr"/>
        <c:lblOffset val="100"/>
        <c:tickLblSkip val="1"/>
        <c:tickMarkSkip val="1"/>
      </c:catAx>
      <c:valAx>
        <c:axId val="1878858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49E-2"/>
              <c:y val="0.391415201887681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8835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7787136"/>
        <c:axId val="187797504"/>
      </c:barChart>
      <c:catAx>
        <c:axId val="187787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91"/>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7797504"/>
        <c:crosses val="autoZero"/>
        <c:auto val="1"/>
        <c:lblAlgn val="ctr"/>
        <c:lblOffset val="100"/>
        <c:tickLblSkip val="1"/>
        <c:tickMarkSkip val="1"/>
      </c:catAx>
      <c:valAx>
        <c:axId val="18779750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787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3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035072"/>
        <c:axId val="188036992"/>
      </c:barChart>
      <c:catAx>
        <c:axId val="1880350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036992"/>
        <c:crosses val="autoZero"/>
        <c:auto val="1"/>
        <c:lblAlgn val="ctr"/>
        <c:lblOffset val="100"/>
        <c:tickLblSkip val="1"/>
        <c:tickMarkSkip val="1"/>
      </c:catAx>
      <c:valAx>
        <c:axId val="1880369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7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035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7958784"/>
        <c:axId val="187960704"/>
      </c:barChart>
      <c:catAx>
        <c:axId val="1879587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960704"/>
        <c:crosses val="autoZero"/>
        <c:auto val="1"/>
        <c:lblAlgn val="ctr"/>
        <c:lblOffset val="100"/>
        <c:tickLblSkip val="1"/>
        <c:tickMarkSkip val="1"/>
      </c:catAx>
      <c:valAx>
        <c:axId val="18796070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958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6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7972224"/>
        <c:axId val="188007552"/>
      </c:lineChart>
      <c:catAx>
        <c:axId val="1879722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007552"/>
        <c:crosses val="autoZero"/>
        <c:auto val="1"/>
        <c:lblAlgn val="ctr"/>
        <c:lblOffset val="100"/>
        <c:tickLblSkip val="1"/>
        <c:tickMarkSkip val="1"/>
      </c:catAx>
      <c:valAx>
        <c:axId val="1880075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35E-2"/>
              <c:y val="0.391415201887681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972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อำเภอภูสิงห์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66"/>
          <c:h val="0.480944579987378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กราฟเทียบอำเภอ!$AC$23:$AN$23</c:f>
              <c:numCache>
                <c:formatCode>General</c:formatCode>
                <c:ptCount val="12"/>
                <c:pt idx="0">
                  <c:v>0</c:v>
                </c:pt>
                <c:pt idx="1">
                  <c:v>0</c:v>
                </c:pt>
                <c:pt idx="2">
                  <c:v>0</c:v>
                </c:pt>
                <c:pt idx="3">
                  <c:v>0</c:v>
                </c:pt>
                <c:pt idx="4">
                  <c:v>0</c:v>
                </c:pt>
                <c:pt idx="5">
                  <c:v>0</c:v>
                </c:pt>
                <c:pt idx="6">
                  <c:v>5</c:v>
                </c:pt>
              </c:numCache>
            </c:numRef>
          </c:val>
        </c:ser>
        <c:dLbls>
          <c:showVal val="1"/>
        </c:dLbls>
        <c:marker val="1"/>
        <c:axId val="171631744"/>
        <c:axId val="171633280"/>
      </c:lineChart>
      <c:catAx>
        <c:axId val="171631744"/>
        <c:scaling>
          <c:orientation val="minMax"/>
        </c:scaling>
        <c:axPos val="b"/>
        <c:numFmt formatCode="General" sourceLinked="1"/>
        <c:majorTickMark val="none"/>
        <c:tickLblPos val="nextTo"/>
        <c:txPr>
          <a:bodyPr rot="-5400000" vert="horz"/>
          <a:lstStyle/>
          <a:p>
            <a:pPr>
              <a:defRPr sz="1400"/>
            </a:pPr>
            <a:endParaRPr lang="th-TH"/>
          </a:p>
        </c:txPr>
        <c:crossAx val="171633280"/>
        <c:crosses val="autoZero"/>
        <c:auto val="1"/>
        <c:lblAlgn val="ctr"/>
        <c:lblOffset val="100"/>
      </c:catAx>
      <c:valAx>
        <c:axId val="171633280"/>
        <c:scaling>
          <c:orientation val="minMax"/>
        </c:scaling>
        <c:delete val="1"/>
        <c:axPos val="l"/>
        <c:numFmt formatCode="0" sourceLinked="1"/>
        <c:majorTickMark val="none"/>
        <c:tickLblPos val="none"/>
        <c:crossAx val="171631744"/>
        <c:crosses val="autoZero"/>
        <c:crossBetween val="between"/>
      </c:valAx>
    </c:plotArea>
    <c:legend>
      <c:legendPos val="t"/>
      <c:layout>
        <c:manualLayout>
          <c:xMode val="edge"/>
          <c:yMode val="edge"/>
          <c:x val="0.38293384274086384"/>
          <c:y val="0.2422254685471779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8093184"/>
        <c:axId val="188095104"/>
      </c:barChart>
      <c:catAx>
        <c:axId val="1880931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8095104"/>
        <c:crosses val="autoZero"/>
        <c:auto val="1"/>
        <c:lblAlgn val="ctr"/>
        <c:lblOffset val="100"/>
        <c:tickLblSkip val="1"/>
        <c:tickMarkSkip val="1"/>
      </c:catAx>
      <c:valAx>
        <c:axId val="18809510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093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143872"/>
        <c:axId val="188146048"/>
      </c:barChart>
      <c:catAx>
        <c:axId val="1881438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8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146048"/>
        <c:crosses val="autoZero"/>
        <c:auto val="1"/>
        <c:lblAlgn val="ctr"/>
        <c:lblOffset val="100"/>
        <c:tickLblSkip val="1"/>
        <c:tickMarkSkip val="1"/>
      </c:catAx>
      <c:valAx>
        <c:axId val="18814604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73"/>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143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8182528"/>
        <c:axId val="188184448"/>
      </c:barChart>
      <c:catAx>
        <c:axId val="18818252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8184448"/>
        <c:crosses val="autoZero"/>
        <c:auto val="1"/>
        <c:lblAlgn val="ctr"/>
        <c:lblOffset val="100"/>
        <c:tickLblSkip val="1"/>
        <c:tickMarkSkip val="1"/>
      </c:catAx>
      <c:valAx>
        <c:axId val="1881844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182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8290176"/>
        <c:axId val="188292480"/>
      </c:lineChart>
      <c:catAx>
        <c:axId val="1882901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292480"/>
        <c:crosses val="autoZero"/>
        <c:auto val="1"/>
        <c:lblAlgn val="ctr"/>
        <c:lblOffset val="100"/>
        <c:tickLblSkip val="1"/>
        <c:tickMarkSkip val="1"/>
      </c:catAx>
      <c:valAx>
        <c:axId val="1882924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25E-2"/>
              <c:y val="0.391415201887680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290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8304384"/>
        <c:axId val="188327040"/>
      </c:barChart>
      <c:catAx>
        <c:axId val="1883043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14"/>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8327040"/>
        <c:crosses val="autoZero"/>
        <c:auto val="1"/>
        <c:lblAlgn val="ctr"/>
        <c:lblOffset val="100"/>
        <c:tickLblSkip val="1"/>
        <c:tickMarkSkip val="1"/>
      </c:catAx>
      <c:valAx>
        <c:axId val="18832704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304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8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257024"/>
        <c:axId val="188258944"/>
      </c:barChart>
      <c:catAx>
        <c:axId val="18825702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95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258944"/>
        <c:crosses val="autoZero"/>
        <c:auto val="1"/>
        <c:lblAlgn val="ctr"/>
        <c:lblOffset val="100"/>
        <c:tickLblSkip val="1"/>
        <c:tickMarkSkip val="1"/>
      </c:catAx>
      <c:valAx>
        <c:axId val="18825894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257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701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8352768"/>
        <c:axId val="188359040"/>
      </c:barChart>
      <c:catAx>
        <c:axId val="1883527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7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8359040"/>
        <c:crosses val="autoZero"/>
        <c:auto val="1"/>
        <c:lblAlgn val="ctr"/>
        <c:lblOffset val="100"/>
        <c:tickLblSkip val="1"/>
        <c:tickMarkSkip val="1"/>
      </c:catAx>
      <c:valAx>
        <c:axId val="1883590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0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352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538"/>
          <c:y val="3.282836378522701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8369920"/>
        <c:axId val="188392960"/>
      </c:lineChart>
      <c:catAx>
        <c:axId val="1883699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93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392960"/>
        <c:crosses val="autoZero"/>
        <c:auto val="1"/>
        <c:lblAlgn val="ctr"/>
        <c:lblOffset val="100"/>
        <c:tickLblSkip val="1"/>
        <c:tickMarkSkip val="1"/>
      </c:catAx>
      <c:valAx>
        <c:axId val="1883929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588E-2"/>
              <c:y val="0.391415106670003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369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701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8417152"/>
        <c:axId val="188419072"/>
      </c:barChart>
      <c:catAx>
        <c:axId val="1884171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113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8419072"/>
        <c:crosses val="autoZero"/>
        <c:auto val="1"/>
        <c:lblAlgn val="ctr"/>
        <c:lblOffset val="100"/>
        <c:tickLblSkip val="1"/>
        <c:tickMarkSkip val="1"/>
      </c:catAx>
      <c:valAx>
        <c:axId val="188419072"/>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417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455552"/>
        <c:axId val="188547840"/>
      </c:barChart>
      <c:catAx>
        <c:axId val="1884555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6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547840"/>
        <c:crosses val="autoZero"/>
        <c:auto val="1"/>
        <c:lblAlgn val="ctr"/>
        <c:lblOffset val="100"/>
        <c:tickLblSkip val="1"/>
        <c:tickMarkSkip val="1"/>
      </c:catAx>
      <c:valAx>
        <c:axId val="1885478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53"/>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455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11"/>
          <c:h val="0.480944579987379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กราฟเทียบอำเภอ!$AC$24:$AN$24</c:f>
              <c:numCache>
                <c:formatCode>General</c:formatCode>
                <c:ptCount val="12"/>
                <c:pt idx="0">
                  <c:v>0</c:v>
                </c:pt>
                <c:pt idx="1">
                  <c:v>0</c:v>
                </c:pt>
                <c:pt idx="2">
                  <c:v>0</c:v>
                </c:pt>
                <c:pt idx="3">
                  <c:v>0</c:v>
                </c:pt>
                <c:pt idx="4">
                  <c:v>0</c:v>
                </c:pt>
                <c:pt idx="5">
                  <c:v>0</c:v>
                </c:pt>
                <c:pt idx="6">
                  <c:v>0</c:v>
                </c:pt>
              </c:numCache>
            </c:numRef>
          </c:val>
        </c:ser>
        <c:dLbls>
          <c:showVal val="1"/>
        </c:dLbls>
        <c:marker val="1"/>
        <c:axId val="171683840"/>
        <c:axId val="171685376"/>
      </c:lineChart>
      <c:catAx>
        <c:axId val="171683840"/>
        <c:scaling>
          <c:orientation val="minMax"/>
        </c:scaling>
        <c:axPos val="b"/>
        <c:numFmt formatCode="General" sourceLinked="1"/>
        <c:majorTickMark val="none"/>
        <c:tickLblPos val="nextTo"/>
        <c:txPr>
          <a:bodyPr rot="-5400000" vert="horz"/>
          <a:lstStyle/>
          <a:p>
            <a:pPr>
              <a:defRPr sz="1400"/>
            </a:pPr>
            <a:endParaRPr lang="th-TH"/>
          </a:p>
        </c:txPr>
        <c:crossAx val="171685376"/>
        <c:crosses val="autoZero"/>
        <c:auto val="1"/>
        <c:lblAlgn val="ctr"/>
        <c:lblOffset val="100"/>
      </c:catAx>
      <c:valAx>
        <c:axId val="171685376"/>
        <c:scaling>
          <c:orientation val="minMax"/>
        </c:scaling>
        <c:delete val="1"/>
        <c:axPos val="l"/>
        <c:numFmt formatCode="0" sourceLinked="1"/>
        <c:majorTickMark val="none"/>
        <c:tickLblPos val="none"/>
        <c:crossAx val="171683840"/>
        <c:crosses val="autoZero"/>
        <c:crossBetween val="between"/>
      </c:valAx>
    </c:plotArea>
    <c:legend>
      <c:legendPos val="t"/>
      <c:layout>
        <c:manualLayout>
          <c:xMode val="edge"/>
          <c:yMode val="edge"/>
          <c:x val="0.38293384274086395"/>
          <c:y val="0.2422254685471779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8580224"/>
        <c:axId val="188582144"/>
      </c:barChart>
      <c:catAx>
        <c:axId val="1885802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4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8582144"/>
        <c:crosses val="autoZero"/>
        <c:auto val="1"/>
        <c:lblAlgn val="ctr"/>
        <c:lblOffset val="100"/>
        <c:tickLblSkip val="1"/>
        <c:tickMarkSkip val="1"/>
      </c:catAx>
      <c:valAx>
        <c:axId val="1885821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580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8691968"/>
        <c:axId val="188694528"/>
      </c:lineChart>
      <c:catAx>
        <c:axId val="1886919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694528"/>
        <c:crosses val="autoZero"/>
        <c:auto val="1"/>
        <c:lblAlgn val="ctr"/>
        <c:lblOffset val="100"/>
        <c:tickLblSkip val="1"/>
        <c:tickMarkSkip val="1"/>
      </c:catAx>
      <c:valAx>
        <c:axId val="1886945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E-2"/>
              <c:y val="0.391415201887680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691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8706176"/>
        <c:axId val="188622336"/>
      </c:barChart>
      <c:catAx>
        <c:axId val="1887061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8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8622336"/>
        <c:crosses val="autoZero"/>
        <c:auto val="1"/>
        <c:lblAlgn val="ctr"/>
        <c:lblOffset val="100"/>
        <c:tickLblSkip val="1"/>
        <c:tickMarkSkip val="1"/>
      </c:catAx>
      <c:valAx>
        <c:axId val="18862233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706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658816"/>
        <c:axId val="188660736"/>
      </c:barChart>
      <c:catAx>
        <c:axId val="1886588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6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660736"/>
        <c:crosses val="autoZero"/>
        <c:auto val="1"/>
        <c:lblAlgn val="ctr"/>
        <c:lblOffset val="100"/>
        <c:tickLblSkip val="1"/>
        <c:tickMarkSkip val="1"/>
      </c:catAx>
      <c:valAx>
        <c:axId val="1886607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4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658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8676736"/>
        <c:axId val="188883712"/>
      </c:barChart>
      <c:catAx>
        <c:axId val="1886767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8883712"/>
        <c:crosses val="autoZero"/>
        <c:auto val="1"/>
        <c:lblAlgn val="ctr"/>
        <c:lblOffset val="100"/>
        <c:tickLblSkip val="1"/>
        <c:tickMarkSkip val="1"/>
      </c:catAx>
      <c:valAx>
        <c:axId val="1888837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676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8919808"/>
        <c:axId val="188922112"/>
      </c:lineChart>
      <c:catAx>
        <c:axId val="1889198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922112"/>
        <c:crosses val="autoZero"/>
        <c:auto val="1"/>
        <c:lblAlgn val="ctr"/>
        <c:lblOffset val="100"/>
        <c:tickLblSkip val="1"/>
        <c:tickMarkSkip val="1"/>
      </c:catAx>
      <c:valAx>
        <c:axId val="1889221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86E-2"/>
              <c:y val="0.391415201887679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919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8835712"/>
        <c:axId val="188841984"/>
      </c:barChart>
      <c:catAx>
        <c:axId val="1888357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814"/>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8841984"/>
        <c:crosses val="autoZero"/>
        <c:auto val="1"/>
        <c:lblAlgn val="ctr"/>
        <c:lblOffset val="100"/>
        <c:tickLblSkip val="1"/>
        <c:tickMarkSkip val="1"/>
      </c:catAx>
      <c:valAx>
        <c:axId val="18884198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835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8849536"/>
        <c:axId val="189015552"/>
      </c:barChart>
      <c:catAx>
        <c:axId val="188849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5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015552"/>
        <c:crosses val="autoZero"/>
        <c:auto val="1"/>
        <c:lblAlgn val="ctr"/>
        <c:lblOffset val="100"/>
        <c:tickLblSkip val="1"/>
        <c:tickMarkSkip val="1"/>
      </c:catAx>
      <c:valAx>
        <c:axId val="18901555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45"/>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8849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064320"/>
        <c:axId val="189066240"/>
      </c:barChart>
      <c:catAx>
        <c:axId val="1890643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1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066240"/>
        <c:crosses val="autoZero"/>
        <c:auto val="1"/>
        <c:lblAlgn val="ctr"/>
        <c:lblOffset val="100"/>
        <c:tickLblSkip val="1"/>
        <c:tickMarkSkip val="1"/>
      </c:catAx>
      <c:valAx>
        <c:axId val="1890662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064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8946688"/>
        <c:axId val="188969728"/>
      </c:lineChart>
      <c:catAx>
        <c:axId val="1889466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8969728"/>
        <c:crosses val="autoZero"/>
        <c:auto val="1"/>
        <c:lblAlgn val="ctr"/>
        <c:lblOffset val="100"/>
        <c:tickLblSkip val="1"/>
        <c:tickMarkSkip val="1"/>
      </c:catAx>
      <c:valAx>
        <c:axId val="1889697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79E-2"/>
              <c:y val="0.391415201887679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8946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อำเภอเบญจลักษ์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55"/>
          <c:h val="0.4809445799873793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กราฟเทียบอำเภอ!$AC$25:$AN$25</c:f>
              <c:numCache>
                <c:formatCode>General</c:formatCode>
                <c:ptCount val="12"/>
                <c:pt idx="0">
                  <c:v>1</c:v>
                </c:pt>
                <c:pt idx="1">
                  <c:v>1</c:v>
                </c:pt>
                <c:pt idx="2">
                  <c:v>1</c:v>
                </c:pt>
                <c:pt idx="3">
                  <c:v>1</c:v>
                </c:pt>
                <c:pt idx="4">
                  <c:v>0</c:v>
                </c:pt>
                <c:pt idx="5">
                  <c:v>1</c:v>
                </c:pt>
                <c:pt idx="6">
                  <c:v>5</c:v>
                </c:pt>
              </c:numCache>
            </c:numRef>
          </c:val>
        </c:ser>
        <c:dLbls>
          <c:showVal val="1"/>
        </c:dLbls>
        <c:marker val="1"/>
        <c:axId val="171711104"/>
        <c:axId val="171721088"/>
      </c:lineChart>
      <c:catAx>
        <c:axId val="171711104"/>
        <c:scaling>
          <c:orientation val="minMax"/>
        </c:scaling>
        <c:axPos val="b"/>
        <c:numFmt formatCode="General" sourceLinked="1"/>
        <c:majorTickMark val="none"/>
        <c:tickLblPos val="nextTo"/>
        <c:txPr>
          <a:bodyPr rot="-5400000" vert="horz"/>
          <a:lstStyle/>
          <a:p>
            <a:pPr>
              <a:defRPr sz="1400"/>
            </a:pPr>
            <a:endParaRPr lang="th-TH"/>
          </a:p>
        </c:txPr>
        <c:crossAx val="171721088"/>
        <c:crosses val="autoZero"/>
        <c:auto val="1"/>
        <c:lblAlgn val="ctr"/>
        <c:lblOffset val="100"/>
      </c:catAx>
      <c:valAx>
        <c:axId val="171721088"/>
        <c:scaling>
          <c:orientation val="minMax"/>
        </c:scaling>
        <c:delete val="1"/>
        <c:axPos val="l"/>
        <c:numFmt formatCode="0" sourceLinked="1"/>
        <c:majorTickMark val="none"/>
        <c:tickLblPos val="none"/>
        <c:crossAx val="171711104"/>
        <c:crosses val="autoZero"/>
        <c:crossBetween val="between"/>
      </c:valAx>
    </c:plotArea>
    <c:legend>
      <c:legendPos val="t"/>
      <c:layout>
        <c:manualLayout>
          <c:xMode val="edge"/>
          <c:yMode val="edge"/>
          <c:x val="0.38293384274086406"/>
          <c:y val="0.2422254685471780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043072"/>
        <c:axId val="189044992"/>
      </c:barChart>
      <c:catAx>
        <c:axId val="1890430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8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044992"/>
        <c:crosses val="autoZero"/>
        <c:auto val="1"/>
        <c:lblAlgn val="ctr"/>
        <c:lblOffset val="100"/>
        <c:tickLblSkip val="1"/>
        <c:tickMarkSkip val="1"/>
      </c:catAx>
      <c:valAx>
        <c:axId val="18904499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043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9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9110144"/>
        <c:axId val="189112320"/>
      </c:barChart>
      <c:catAx>
        <c:axId val="1891101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5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112320"/>
        <c:crosses val="autoZero"/>
        <c:auto val="1"/>
        <c:lblAlgn val="ctr"/>
        <c:lblOffset val="100"/>
        <c:tickLblSkip val="1"/>
        <c:tickMarkSkip val="1"/>
      </c:catAx>
      <c:valAx>
        <c:axId val="1891123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4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1101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123968"/>
        <c:axId val="189216256"/>
      </c:barChart>
      <c:catAx>
        <c:axId val="1891239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216256"/>
        <c:crosses val="autoZero"/>
        <c:auto val="1"/>
        <c:lblAlgn val="ctr"/>
        <c:lblOffset val="100"/>
        <c:tickLblSkip val="1"/>
        <c:tickMarkSkip val="1"/>
      </c:catAx>
      <c:valAx>
        <c:axId val="1892162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123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9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9260544"/>
        <c:axId val="189262848"/>
      </c:lineChart>
      <c:catAx>
        <c:axId val="1892605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262848"/>
        <c:crosses val="autoZero"/>
        <c:auto val="1"/>
        <c:lblAlgn val="ctr"/>
        <c:lblOffset val="100"/>
        <c:tickLblSkip val="1"/>
        <c:tickMarkSkip val="1"/>
      </c:catAx>
      <c:valAx>
        <c:axId val="1892628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69E-2"/>
              <c:y val="0.391415201887679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260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151872"/>
        <c:axId val="189178624"/>
      </c:barChart>
      <c:catAx>
        <c:axId val="1891518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92"/>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178624"/>
        <c:crosses val="autoZero"/>
        <c:auto val="1"/>
        <c:lblAlgn val="ctr"/>
        <c:lblOffset val="100"/>
        <c:tickLblSkip val="1"/>
        <c:tickMarkSkip val="1"/>
      </c:catAx>
      <c:valAx>
        <c:axId val="18917862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151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9247872"/>
        <c:axId val="189249792"/>
      </c:barChart>
      <c:catAx>
        <c:axId val="1892478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93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249792"/>
        <c:crosses val="autoZero"/>
        <c:auto val="1"/>
        <c:lblAlgn val="ctr"/>
        <c:lblOffset val="100"/>
        <c:tickLblSkip val="1"/>
        <c:tickMarkSkip val="1"/>
      </c:catAx>
      <c:valAx>
        <c:axId val="1892497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247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69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446016"/>
        <c:axId val="189456384"/>
      </c:barChart>
      <c:catAx>
        <c:axId val="1894460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7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456384"/>
        <c:crosses val="autoZero"/>
        <c:auto val="1"/>
        <c:lblAlgn val="ctr"/>
        <c:lblOffset val="100"/>
        <c:tickLblSkip val="1"/>
        <c:tickMarkSkip val="1"/>
      </c:catAx>
      <c:valAx>
        <c:axId val="1894563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0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446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494"/>
          <c:y val="3.28283637852269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9283328"/>
        <c:axId val="189306368"/>
      </c:lineChart>
      <c:catAx>
        <c:axId val="1892833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306368"/>
        <c:crosses val="autoZero"/>
        <c:auto val="1"/>
        <c:lblAlgn val="ctr"/>
        <c:lblOffset val="100"/>
        <c:tickLblSkip val="1"/>
        <c:tickMarkSkip val="1"/>
      </c:catAx>
      <c:valAx>
        <c:axId val="1893063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498E-2"/>
              <c:y val="0.391415106670003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283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69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482112"/>
        <c:axId val="189484032"/>
      </c:barChart>
      <c:catAx>
        <c:axId val="1894821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101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484032"/>
        <c:crosses val="autoZero"/>
        <c:auto val="1"/>
        <c:lblAlgn val="ctr"/>
        <c:lblOffset val="100"/>
        <c:tickLblSkip val="1"/>
        <c:tickMarkSkip val="1"/>
      </c:catAx>
      <c:valAx>
        <c:axId val="189484032"/>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482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5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9495936"/>
        <c:axId val="189522688"/>
      </c:barChart>
      <c:catAx>
        <c:axId val="1894959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4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522688"/>
        <c:crosses val="autoZero"/>
        <c:auto val="1"/>
        <c:lblAlgn val="ctr"/>
        <c:lblOffset val="100"/>
        <c:tickLblSkip val="1"/>
        <c:tickMarkSkip val="1"/>
      </c:catAx>
      <c:valAx>
        <c:axId val="18952268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3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4959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อำเภอยางชุมน้อย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89"/>
          <c:h val="0.480944579987375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กราฟเทียบอำเภอ!$AC$8:$AN$8</c:f>
              <c:numCache>
                <c:formatCode>General</c:formatCode>
                <c:ptCount val="12"/>
                <c:pt idx="0">
                  <c:v>0</c:v>
                </c:pt>
                <c:pt idx="1">
                  <c:v>0</c:v>
                </c:pt>
                <c:pt idx="2">
                  <c:v>4</c:v>
                </c:pt>
                <c:pt idx="3">
                  <c:v>1</c:v>
                </c:pt>
                <c:pt idx="4">
                  <c:v>0</c:v>
                </c:pt>
                <c:pt idx="5">
                  <c:v>5</c:v>
                </c:pt>
                <c:pt idx="6">
                  <c:v>10</c:v>
                </c:pt>
              </c:numCache>
            </c:numRef>
          </c:val>
        </c:ser>
        <c:dLbls>
          <c:showVal val="1"/>
        </c:dLbls>
        <c:marker val="1"/>
        <c:axId val="159005696"/>
        <c:axId val="159011584"/>
      </c:lineChart>
      <c:catAx>
        <c:axId val="159005696"/>
        <c:scaling>
          <c:orientation val="minMax"/>
        </c:scaling>
        <c:axPos val="b"/>
        <c:numFmt formatCode="General" sourceLinked="1"/>
        <c:majorTickMark val="none"/>
        <c:tickLblPos val="nextTo"/>
        <c:txPr>
          <a:bodyPr rot="-5400000" vert="horz"/>
          <a:lstStyle/>
          <a:p>
            <a:pPr>
              <a:defRPr sz="1400"/>
            </a:pPr>
            <a:endParaRPr lang="th-TH"/>
          </a:p>
        </c:txPr>
        <c:crossAx val="159011584"/>
        <c:crosses val="autoZero"/>
        <c:auto val="1"/>
        <c:lblAlgn val="ctr"/>
        <c:lblOffset val="100"/>
      </c:catAx>
      <c:valAx>
        <c:axId val="159011584"/>
        <c:scaling>
          <c:orientation val="minMax"/>
        </c:scaling>
        <c:delete val="1"/>
        <c:axPos val="l"/>
        <c:numFmt formatCode="General" sourceLinked="1"/>
        <c:majorTickMark val="none"/>
        <c:tickLblPos val="none"/>
        <c:crossAx val="159005696"/>
        <c:crosses val="autoZero"/>
        <c:crossBetween val="between"/>
      </c:valAx>
    </c:plotArea>
    <c:legend>
      <c:legendPos val="t"/>
      <c:layout>
        <c:manualLayout>
          <c:xMode val="edge"/>
          <c:yMode val="edge"/>
          <c:x val="0.38293384274086195"/>
          <c:y val="0.242225468547176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อำเภอพยุห์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99"/>
          <c:h val="0.4809445799873795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กราฟเทียบอำเภอ!$AC$26:$AN$26</c:f>
              <c:numCache>
                <c:formatCode>General</c:formatCode>
                <c:ptCount val="12"/>
                <c:pt idx="0">
                  <c:v>0</c:v>
                </c:pt>
                <c:pt idx="1">
                  <c:v>1</c:v>
                </c:pt>
                <c:pt idx="2">
                  <c:v>0</c:v>
                </c:pt>
                <c:pt idx="3">
                  <c:v>0</c:v>
                </c:pt>
                <c:pt idx="4">
                  <c:v>1</c:v>
                </c:pt>
                <c:pt idx="5">
                  <c:v>6</c:v>
                </c:pt>
                <c:pt idx="6">
                  <c:v>7</c:v>
                </c:pt>
              </c:numCache>
            </c:numRef>
          </c:val>
        </c:ser>
        <c:dLbls>
          <c:showVal val="1"/>
        </c:dLbls>
        <c:marker val="1"/>
        <c:axId val="171775488"/>
        <c:axId val="171777024"/>
      </c:lineChart>
      <c:catAx>
        <c:axId val="171775488"/>
        <c:scaling>
          <c:orientation val="minMax"/>
        </c:scaling>
        <c:axPos val="b"/>
        <c:numFmt formatCode="General" sourceLinked="1"/>
        <c:majorTickMark val="none"/>
        <c:tickLblPos val="nextTo"/>
        <c:txPr>
          <a:bodyPr rot="-5400000" vert="horz"/>
          <a:lstStyle/>
          <a:p>
            <a:pPr>
              <a:defRPr sz="1400"/>
            </a:pPr>
            <a:endParaRPr lang="th-TH"/>
          </a:p>
        </c:txPr>
        <c:crossAx val="171777024"/>
        <c:crosses val="autoZero"/>
        <c:auto val="1"/>
        <c:lblAlgn val="ctr"/>
        <c:lblOffset val="100"/>
      </c:catAx>
      <c:valAx>
        <c:axId val="171777024"/>
        <c:scaling>
          <c:orientation val="minMax"/>
        </c:scaling>
        <c:delete val="1"/>
        <c:axPos val="l"/>
        <c:numFmt formatCode="0" sourceLinked="1"/>
        <c:majorTickMark val="none"/>
        <c:tickLblPos val="none"/>
        <c:crossAx val="171775488"/>
        <c:crosses val="autoZero"/>
        <c:crossBetween val="between"/>
      </c:valAx>
    </c:plotArea>
    <c:legend>
      <c:legendPos val="t"/>
      <c:layout>
        <c:manualLayout>
          <c:xMode val="edge"/>
          <c:yMode val="edge"/>
          <c:x val="0.38293384274086417"/>
          <c:y val="0.2422254685471781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575552"/>
        <c:axId val="189577472"/>
      </c:barChart>
      <c:catAx>
        <c:axId val="18957555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67"/>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577472"/>
        <c:crosses val="autoZero"/>
        <c:auto val="1"/>
        <c:lblAlgn val="ctr"/>
        <c:lblOffset val="100"/>
        <c:tickLblSkip val="1"/>
        <c:tickMarkSkip val="1"/>
      </c:catAx>
      <c:valAx>
        <c:axId val="18957747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575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9597184"/>
        <c:axId val="189603840"/>
      </c:lineChart>
      <c:catAx>
        <c:axId val="1895971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603840"/>
        <c:crosses val="autoZero"/>
        <c:auto val="1"/>
        <c:lblAlgn val="ctr"/>
        <c:lblOffset val="100"/>
        <c:tickLblSkip val="1"/>
        <c:tickMarkSkip val="1"/>
      </c:catAx>
      <c:valAx>
        <c:axId val="18960384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52E-2"/>
              <c:y val="0.391415201887679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597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615488"/>
        <c:axId val="189642240"/>
      </c:barChart>
      <c:catAx>
        <c:axId val="1896154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642240"/>
        <c:crosses val="autoZero"/>
        <c:auto val="1"/>
        <c:lblAlgn val="ctr"/>
        <c:lblOffset val="100"/>
        <c:tickLblSkip val="1"/>
        <c:tickMarkSkip val="1"/>
      </c:catAx>
      <c:valAx>
        <c:axId val="18964224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615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9740160"/>
        <c:axId val="189742080"/>
      </c:barChart>
      <c:catAx>
        <c:axId val="1897401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3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742080"/>
        <c:crosses val="autoZero"/>
        <c:auto val="1"/>
        <c:lblAlgn val="ctr"/>
        <c:lblOffset val="100"/>
        <c:tickLblSkip val="1"/>
        <c:tickMarkSkip val="1"/>
      </c:catAx>
      <c:valAx>
        <c:axId val="1897420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1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7401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758080"/>
        <c:axId val="189678336"/>
      </c:barChart>
      <c:catAx>
        <c:axId val="1897580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678336"/>
        <c:crosses val="autoZero"/>
        <c:auto val="1"/>
        <c:lblAlgn val="ctr"/>
        <c:lblOffset val="100"/>
        <c:tickLblSkip val="1"/>
        <c:tickMarkSkip val="1"/>
      </c:catAx>
      <c:valAx>
        <c:axId val="1896783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758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8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9714432"/>
        <c:axId val="189716736"/>
      </c:lineChart>
      <c:catAx>
        <c:axId val="1897144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716736"/>
        <c:crosses val="autoZero"/>
        <c:auto val="1"/>
        <c:lblAlgn val="ctr"/>
        <c:lblOffset val="100"/>
        <c:tickLblSkip val="1"/>
        <c:tickMarkSkip val="1"/>
      </c:catAx>
      <c:valAx>
        <c:axId val="1897167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17E-2"/>
              <c:y val="0.391415201887678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714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872000"/>
        <c:axId val="189882368"/>
      </c:barChart>
      <c:catAx>
        <c:axId val="1898720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692"/>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882368"/>
        <c:crosses val="autoZero"/>
        <c:auto val="1"/>
        <c:lblAlgn val="ctr"/>
        <c:lblOffset val="100"/>
        <c:tickLblSkip val="1"/>
        <c:tickMarkSkip val="1"/>
      </c:catAx>
      <c:valAx>
        <c:axId val="18988236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872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98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89889920"/>
        <c:axId val="189793792"/>
      </c:barChart>
      <c:catAx>
        <c:axId val="1898899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3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793792"/>
        <c:crosses val="autoZero"/>
        <c:auto val="1"/>
        <c:lblAlgn val="ctr"/>
        <c:lblOffset val="100"/>
        <c:tickLblSkip val="1"/>
        <c:tickMarkSkip val="1"/>
      </c:catAx>
      <c:valAx>
        <c:axId val="1897937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0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889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9846656"/>
        <c:axId val="189848576"/>
      </c:barChart>
      <c:catAx>
        <c:axId val="1898466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9848576"/>
        <c:crosses val="autoZero"/>
        <c:auto val="1"/>
        <c:lblAlgn val="ctr"/>
        <c:lblOffset val="100"/>
        <c:tickLblSkip val="1"/>
        <c:tickMarkSkip val="1"/>
      </c:catAx>
      <c:valAx>
        <c:axId val="1898485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846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5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9913344"/>
        <c:axId val="189940480"/>
      </c:lineChart>
      <c:catAx>
        <c:axId val="1899133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940480"/>
        <c:crosses val="autoZero"/>
        <c:auto val="1"/>
        <c:lblAlgn val="ctr"/>
        <c:lblOffset val="100"/>
        <c:tickLblSkip val="1"/>
        <c:tickMarkSkip val="1"/>
      </c:catAx>
      <c:valAx>
        <c:axId val="1899404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E-2"/>
              <c:y val="0.39141520188767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913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อำเภอโพธิ์ศรีสุวรรณ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44"/>
          <c:h val="0.4809445799873797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กราฟเทียบอำเภอ!$AC$27:$AN$27</c:f>
              <c:numCache>
                <c:formatCode>General</c:formatCode>
                <c:ptCount val="12"/>
                <c:pt idx="0">
                  <c:v>0</c:v>
                </c:pt>
                <c:pt idx="1">
                  <c:v>0</c:v>
                </c:pt>
                <c:pt idx="2">
                  <c:v>0</c:v>
                </c:pt>
                <c:pt idx="3">
                  <c:v>0</c:v>
                </c:pt>
                <c:pt idx="4">
                  <c:v>0</c:v>
                </c:pt>
                <c:pt idx="5">
                  <c:v>3</c:v>
                </c:pt>
                <c:pt idx="6">
                  <c:v>10</c:v>
                </c:pt>
              </c:numCache>
            </c:numRef>
          </c:val>
        </c:ser>
        <c:dLbls>
          <c:showVal val="1"/>
        </c:dLbls>
        <c:marker val="1"/>
        <c:axId val="171816064"/>
        <c:axId val="171817600"/>
      </c:lineChart>
      <c:catAx>
        <c:axId val="171816064"/>
        <c:scaling>
          <c:orientation val="minMax"/>
        </c:scaling>
        <c:axPos val="b"/>
        <c:numFmt formatCode="General" sourceLinked="1"/>
        <c:majorTickMark val="none"/>
        <c:tickLblPos val="nextTo"/>
        <c:txPr>
          <a:bodyPr rot="-5400000" vert="horz"/>
          <a:lstStyle/>
          <a:p>
            <a:pPr>
              <a:defRPr sz="1400"/>
            </a:pPr>
            <a:endParaRPr lang="th-TH"/>
          </a:p>
        </c:txPr>
        <c:crossAx val="171817600"/>
        <c:crosses val="autoZero"/>
        <c:auto val="1"/>
        <c:lblAlgn val="ctr"/>
        <c:lblOffset val="100"/>
      </c:catAx>
      <c:valAx>
        <c:axId val="171817600"/>
        <c:scaling>
          <c:orientation val="minMax"/>
        </c:scaling>
        <c:delete val="1"/>
        <c:axPos val="l"/>
        <c:numFmt formatCode="0" sourceLinked="1"/>
        <c:majorTickMark val="none"/>
        <c:tickLblPos val="none"/>
        <c:crossAx val="171816064"/>
        <c:crosses val="autoZero"/>
        <c:crossBetween val="between"/>
      </c:valAx>
    </c:plotArea>
    <c:legend>
      <c:legendPos val="t"/>
      <c:layout>
        <c:manualLayout>
          <c:xMode val="edge"/>
          <c:yMode val="edge"/>
          <c:x val="0.38293384274086434"/>
          <c:y val="0.242225468547178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9968768"/>
        <c:axId val="189970688"/>
      </c:barChart>
      <c:catAx>
        <c:axId val="1899687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6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9970688"/>
        <c:crosses val="autoZero"/>
        <c:auto val="1"/>
        <c:lblAlgn val="ctr"/>
        <c:lblOffset val="100"/>
        <c:tickLblSkip val="1"/>
        <c:tickMarkSkip val="1"/>
      </c:catAx>
      <c:valAx>
        <c:axId val="18997068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9968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9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023552"/>
        <c:axId val="190029824"/>
      </c:barChart>
      <c:catAx>
        <c:axId val="1900235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1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029824"/>
        <c:crosses val="autoZero"/>
        <c:auto val="1"/>
        <c:lblAlgn val="ctr"/>
        <c:lblOffset val="100"/>
        <c:tickLblSkip val="1"/>
        <c:tickMarkSkip val="1"/>
      </c:catAx>
      <c:valAx>
        <c:axId val="1900298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95"/>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023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041472"/>
        <c:axId val="190199296"/>
      </c:barChart>
      <c:catAx>
        <c:axId val="1900414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7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199296"/>
        <c:crosses val="autoZero"/>
        <c:auto val="1"/>
        <c:lblAlgn val="ctr"/>
        <c:lblOffset val="100"/>
        <c:tickLblSkip val="1"/>
        <c:tickMarkSkip val="1"/>
      </c:catAx>
      <c:valAx>
        <c:axId val="1901992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041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5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0235392"/>
        <c:axId val="190237696"/>
      </c:lineChart>
      <c:catAx>
        <c:axId val="1902353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237696"/>
        <c:crosses val="autoZero"/>
        <c:auto val="1"/>
        <c:lblAlgn val="ctr"/>
        <c:lblOffset val="100"/>
        <c:tickLblSkip val="1"/>
        <c:tickMarkSkip val="1"/>
      </c:catAx>
      <c:valAx>
        <c:axId val="1902376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75E-2"/>
              <c:y val="0.391415201887677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235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0057088"/>
        <c:axId val="190092032"/>
      </c:barChart>
      <c:catAx>
        <c:axId val="1900570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592"/>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0092032"/>
        <c:crosses val="autoZero"/>
        <c:auto val="1"/>
        <c:lblAlgn val="ctr"/>
        <c:lblOffset val="100"/>
        <c:tickLblSkip val="1"/>
        <c:tickMarkSkip val="1"/>
      </c:catAx>
      <c:valAx>
        <c:axId val="19009203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057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9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325120"/>
        <c:axId val="190327040"/>
      </c:barChart>
      <c:catAx>
        <c:axId val="1903251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1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327040"/>
        <c:crosses val="autoZero"/>
        <c:auto val="1"/>
        <c:lblAlgn val="ctr"/>
        <c:lblOffset val="100"/>
        <c:tickLblSkip val="1"/>
        <c:tickMarkSkip val="1"/>
      </c:catAx>
      <c:valAx>
        <c:axId val="1903270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8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3251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367616"/>
        <c:axId val="190373888"/>
      </c:barChart>
      <c:catAx>
        <c:axId val="1903676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6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373888"/>
        <c:crosses val="autoZero"/>
        <c:auto val="1"/>
        <c:lblAlgn val="ctr"/>
        <c:lblOffset val="100"/>
        <c:tickLblSkip val="1"/>
        <c:tickMarkSkip val="1"/>
      </c:catAx>
      <c:valAx>
        <c:axId val="1903738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367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59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0267392"/>
        <c:axId val="190268928"/>
      </c:lineChart>
      <c:catAx>
        <c:axId val="1902673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268928"/>
        <c:crosses val="autoZero"/>
        <c:auto val="1"/>
        <c:lblAlgn val="ctr"/>
        <c:lblOffset val="100"/>
        <c:tickLblSkip val="1"/>
        <c:tickMarkSkip val="1"/>
      </c:catAx>
      <c:valAx>
        <c:axId val="1902689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61E-2"/>
              <c:y val="0.39141520188767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267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0391424"/>
        <c:axId val="190393344"/>
      </c:barChart>
      <c:catAx>
        <c:axId val="1903914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5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0393344"/>
        <c:crosses val="autoZero"/>
        <c:auto val="1"/>
        <c:lblAlgn val="ctr"/>
        <c:lblOffset val="100"/>
        <c:tickLblSkip val="1"/>
        <c:tickMarkSkip val="1"/>
      </c:catAx>
      <c:valAx>
        <c:axId val="19039334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3914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417536"/>
        <c:axId val="190432000"/>
      </c:barChart>
      <c:catAx>
        <c:axId val="190417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9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432000"/>
        <c:crosses val="autoZero"/>
        <c:auto val="1"/>
        <c:lblAlgn val="ctr"/>
        <c:lblOffset val="100"/>
        <c:tickLblSkip val="1"/>
        <c:tickMarkSkip val="1"/>
      </c:catAx>
      <c:valAx>
        <c:axId val="19043200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76"/>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417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อำเภอศิลาลาด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88"/>
          <c:h val="0.480944579987379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กราฟเทียบอำเภอ!$AC$28:$AN$28</c:f>
              <c:numCache>
                <c:formatCode>General</c:formatCode>
                <c:ptCount val="12"/>
                <c:pt idx="0">
                  <c:v>0</c:v>
                </c:pt>
                <c:pt idx="1">
                  <c:v>0</c:v>
                </c:pt>
                <c:pt idx="2">
                  <c:v>0</c:v>
                </c:pt>
                <c:pt idx="3">
                  <c:v>0</c:v>
                </c:pt>
                <c:pt idx="4">
                  <c:v>1</c:v>
                </c:pt>
                <c:pt idx="5">
                  <c:v>3</c:v>
                </c:pt>
                <c:pt idx="6">
                  <c:v>3</c:v>
                </c:pt>
              </c:numCache>
            </c:numRef>
          </c:val>
        </c:ser>
        <c:dLbls>
          <c:showVal val="1"/>
        </c:dLbls>
        <c:marker val="1"/>
        <c:axId val="171868544"/>
        <c:axId val="171870080"/>
      </c:lineChart>
      <c:catAx>
        <c:axId val="171868544"/>
        <c:scaling>
          <c:orientation val="minMax"/>
        </c:scaling>
        <c:axPos val="b"/>
        <c:numFmt formatCode="General" sourceLinked="1"/>
        <c:majorTickMark val="none"/>
        <c:tickLblPos val="nextTo"/>
        <c:txPr>
          <a:bodyPr rot="-5400000" vert="horz"/>
          <a:lstStyle/>
          <a:p>
            <a:pPr>
              <a:defRPr sz="1400"/>
            </a:pPr>
            <a:endParaRPr lang="th-TH"/>
          </a:p>
        </c:txPr>
        <c:crossAx val="171870080"/>
        <c:crosses val="autoZero"/>
        <c:auto val="1"/>
        <c:lblAlgn val="ctr"/>
        <c:lblOffset val="100"/>
      </c:catAx>
      <c:valAx>
        <c:axId val="171870080"/>
        <c:scaling>
          <c:orientation val="minMax"/>
        </c:scaling>
        <c:delete val="1"/>
        <c:axPos val="l"/>
        <c:numFmt formatCode="0" sourceLinked="1"/>
        <c:majorTickMark val="none"/>
        <c:tickLblPos val="none"/>
        <c:crossAx val="171868544"/>
        <c:crosses val="autoZero"/>
        <c:crossBetween val="between"/>
      </c:valAx>
    </c:plotArea>
    <c:legend>
      <c:legendPos val="t"/>
      <c:layout>
        <c:manualLayout>
          <c:xMode val="edge"/>
          <c:yMode val="edge"/>
          <c:x val="0.38293384274086445"/>
          <c:y val="0.242225468547178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464384"/>
        <c:axId val="190466304"/>
      </c:barChart>
      <c:catAx>
        <c:axId val="1904643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3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466304"/>
        <c:crosses val="autoZero"/>
        <c:auto val="1"/>
        <c:lblAlgn val="ctr"/>
        <c:lblOffset val="100"/>
        <c:tickLblSkip val="1"/>
        <c:tickMarkSkip val="1"/>
      </c:catAx>
      <c:valAx>
        <c:axId val="19046630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464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0498304"/>
        <c:axId val="190504960"/>
      </c:lineChart>
      <c:catAx>
        <c:axId val="1904983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504960"/>
        <c:crosses val="autoZero"/>
        <c:auto val="1"/>
        <c:lblAlgn val="ctr"/>
        <c:lblOffset val="100"/>
        <c:tickLblSkip val="1"/>
        <c:tickMarkSkip val="1"/>
      </c:catAx>
      <c:valAx>
        <c:axId val="1905049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44E-2"/>
              <c:y val="0.391415201887676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4983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0520704"/>
        <c:axId val="190543360"/>
      </c:barChart>
      <c:catAx>
        <c:axId val="19052070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5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0543360"/>
        <c:crosses val="autoZero"/>
        <c:auto val="1"/>
        <c:lblAlgn val="ctr"/>
        <c:lblOffset val="100"/>
        <c:tickLblSkip val="1"/>
        <c:tickMarkSkip val="1"/>
      </c:catAx>
      <c:valAx>
        <c:axId val="19054336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520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665856"/>
        <c:axId val="190667776"/>
      </c:barChart>
      <c:catAx>
        <c:axId val="19066585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8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667776"/>
        <c:crosses val="autoZero"/>
        <c:auto val="1"/>
        <c:lblAlgn val="ctr"/>
        <c:lblOffset val="100"/>
        <c:tickLblSkip val="1"/>
        <c:tickMarkSkip val="1"/>
      </c:catAx>
      <c:valAx>
        <c:axId val="19066777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6658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67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691968"/>
        <c:axId val="190702336"/>
      </c:barChart>
      <c:catAx>
        <c:axId val="1906919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2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702336"/>
        <c:crosses val="autoZero"/>
        <c:auto val="1"/>
        <c:lblAlgn val="ctr"/>
        <c:lblOffset val="100"/>
        <c:tickLblSkip val="1"/>
        <c:tickMarkSkip val="1"/>
      </c:catAx>
      <c:valAx>
        <c:axId val="1907023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691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383"/>
          <c:y val="3.28283637852267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0619648"/>
        <c:axId val="190621952"/>
      </c:lineChart>
      <c:catAx>
        <c:axId val="1906196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6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621952"/>
        <c:crosses val="autoZero"/>
        <c:auto val="1"/>
        <c:lblAlgn val="ctr"/>
        <c:lblOffset val="100"/>
        <c:tickLblSkip val="1"/>
        <c:tickMarkSkip val="1"/>
      </c:catAx>
      <c:valAx>
        <c:axId val="1906219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317E-2"/>
              <c:y val="0.391415106670001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619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67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0781312"/>
        <c:axId val="190791680"/>
      </c:barChart>
      <c:catAx>
        <c:axId val="1907813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72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0791680"/>
        <c:crosses val="autoZero"/>
        <c:auto val="1"/>
        <c:lblAlgn val="ctr"/>
        <c:lblOffset val="100"/>
        <c:tickLblSkip val="1"/>
        <c:tickMarkSkip val="1"/>
      </c:catAx>
      <c:valAx>
        <c:axId val="190791680"/>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781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807424"/>
        <c:axId val="190834176"/>
      </c:barChart>
      <c:catAx>
        <c:axId val="19080742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834176"/>
        <c:crosses val="autoZero"/>
        <c:auto val="1"/>
        <c:lblAlgn val="ctr"/>
        <c:lblOffset val="100"/>
        <c:tickLblSkip val="1"/>
        <c:tickMarkSkip val="1"/>
      </c:catAx>
      <c:valAx>
        <c:axId val="19083417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6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8074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751872"/>
        <c:axId val="190753792"/>
      </c:barChart>
      <c:catAx>
        <c:axId val="1907518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28"/>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753792"/>
        <c:crosses val="autoZero"/>
        <c:auto val="1"/>
        <c:lblAlgn val="ctr"/>
        <c:lblOffset val="100"/>
        <c:tickLblSkip val="1"/>
        <c:tickMarkSkip val="1"/>
      </c:catAx>
      <c:valAx>
        <c:axId val="19075379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751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0761216"/>
        <c:axId val="190989056"/>
      </c:lineChart>
      <c:catAx>
        <c:axId val="1907612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989056"/>
        <c:crosses val="autoZero"/>
        <c:auto val="1"/>
        <c:lblAlgn val="ctr"/>
        <c:lblOffset val="100"/>
        <c:tickLblSkip val="1"/>
        <c:tickMarkSkip val="1"/>
      </c:catAx>
      <c:valAx>
        <c:axId val="1909890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27E-2"/>
              <c:y val="0.3914152018876763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761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33"/>
          <c:h val="0.48094457998738016"/>
        </c:manualLayout>
      </c:layout>
      <c:barChart>
        <c:barDir val="col"/>
        <c:grouping val="clustered"/>
        <c:ser>
          <c:idx val="1"/>
          <c:order val="2"/>
          <c:tx>
            <c:v>จำนวนผู้ป่วยสะสม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71926272"/>
        <c:axId val="171927808"/>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71926272"/>
        <c:axId val="171927808"/>
      </c:lineChart>
      <c:catAx>
        <c:axId val="171926272"/>
        <c:scaling>
          <c:orientation val="minMax"/>
        </c:scaling>
        <c:axPos val="b"/>
        <c:numFmt formatCode="General" sourceLinked="1"/>
        <c:majorTickMark val="none"/>
        <c:tickLblPos val="nextTo"/>
        <c:txPr>
          <a:bodyPr rot="-5400000" vert="horz"/>
          <a:lstStyle/>
          <a:p>
            <a:pPr>
              <a:defRPr sz="1400"/>
            </a:pPr>
            <a:endParaRPr lang="th-TH"/>
          </a:p>
        </c:txPr>
        <c:crossAx val="171927808"/>
        <c:crosses val="autoZero"/>
        <c:auto val="1"/>
        <c:lblAlgn val="ctr"/>
        <c:lblOffset val="100"/>
      </c:catAx>
      <c:valAx>
        <c:axId val="171927808"/>
        <c:scaling>
          <c:orientation val="minMax"/>
        </c:scaling>
        <c:delete val="1"/>
        <c:axPos val="l"/>
        <c:numFmt formatCode="General" sourceLinked="1"/>
        <c:majorTickMark val="none"/>
        <c:tickLblPos val="none"/>
        <c:crossAx val="171926272"/>
        <c:crosses val="autoZero"/>
        <c:crossBetween val="between"/>
      </c:valAx>
    </c:plotArea>
    <c:legend>
      <c:legendPos val="t"/>
      <c:layout>
        <c:manualLayout>
          <c:xMode val="edge"/>
          <c:yMode val="edge"/>
          <c:x val="0.12384288392693001"/>
          <c:y val="0.23175413282763879"/>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0910848"/>
        <c:axId val="190912768"/>
      </c:barChart>
      <c:catAx>
        <c:axId val="1909108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481"/>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0912768"/>
        <c:crosses val="autoZero"/>
        <c:auto val="1"/>
        <c:lblAlgn val="ctr"/>
        <c:lblOffset val="100"/>
        <c:tickLblSkip val="1"/>
        <c:tickMarkSkip val="1"/>
      </c:catAx>
      <c:valAx>
        <c:axId val="19091276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910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79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0932864"/>
        <c:axId val="190935040"/>
      </c:barChart>
      <c:catAx>
        <c:axId val="1909328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0935040"/>
        <c:crosses val="autoZero"/>
        <c:auto val="1"/>
        <c:lblAlgn val="ctr"/>
        <c:lblOffset val="100"/>
        <c:tickLblSkip val="1"/>
        <c:tickMarkSkip val="1"/>
      </c:catAx>
      <c:valAx>
        <c:axId val="1909350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5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0932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0963072"/>
        <c:axId val="191108608"/>
      </c:barChart>
      <c:catAx>
        <c:axId val="1909630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17"/>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1108608"/>
        <c:crosses val="autoZero"/>
        <c:auto val="1"/>
        <c:lblAlgn val="ctr"/>
        <c:lblOffset val="100"/>
        <c:tickLblSkip val="1"/>
        <c:tickMarkSkip val="1"/>
      </c:catAx>
      <c:valAx>
        <c:axId val="1911086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963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152896"/>
        <c:axId val="191155200"/>
      </c:lineChart>
      <c:catAx>
        <c:axId val="19115289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155200"/>
        <c:crosses val="autoZero"/>
        <c:auto val="1"/>
        <c:lblAlgn val="ctr"/>
        <c:lblOffset val="100"/>
        <c:tickLblSkip val="1"/>
        <c:tickMarkSkip val="1"/>
      </c:catAx>
      <c:valAx>
        <c:axId val="1911552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13E-2"/>
              <c:y val="0.391415201887676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152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179392"/>
        <c:axId val="191202048"/>
      </c:barChart>
      <c:catAx>
        <c:axId val="19117939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4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1202048"/>
        <c:crosses val="autoZero"/>
        <c:auto val="1"/>
        <c:lblAlgn val="ctr"/>
        <c:lblOffset val="100"/>
        <c:tickLblSkip val="1"/>
        <c:tickMarkSkip val="1"/>
      </c:catAx>
      <c:valAx>
        <c:axId val="19120204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179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7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230336"/>
        <c:axId val="191232256"/>
      </c:barChart>
      <c:catAx>
        <c:axId val="1912303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832"/>
              <c:y val="0.875676831288087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232256"/>
        <c:crosses val="autoZero"/>
        <c:auto val="1"/>
        <c:lblAlgn val="ctr"/>
        <c:lblOffset val="100"/>
        <c:tickLblSkip val="1"/>
        <c:tickMarkSkip val="1"/>
      </c:catAx>
      <c:valAx>
        <c:axId val="19123225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230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97"/>
          <c:y val="0.28535423905618457"/>
          <c:w val="0.83689024390243905"/>
          <c:h val="0.378788812906461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1272832"/>
        <c:axId val="191283200"/>
      </c:barChart>
      <c:catAx>
        <c:axId val="1912728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1283200"/>
        <c:crosses val="autoZero"/>
        <c:auto val="1"/>
        <c:lblAlgn val="ctr"/>
        <c:lblOffset val="100"/>
        <c:tickLblSkip val="1"/>
        <c:tickMarkSkip val="1"/>
      </c:catAx>
      <c:valAx>
        <c:axId val="1912832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272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302656"/>
        <c:axId val="191333888"/>
      </c:lineChart>
      <c:catAx>
        <c:axId val="1913026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5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333888"/>
        <c:crosses val="autoZero"/>
        <c:auto val="1"/>
        <c:lblAlgn val="ctr"/>
        <c:lblOffset val="100"/>
        <c:tickLblSkip val="1"/>
        <c:tickMarkSkip val="1"/>
      </c:catAx>
      <c:valAx>
        <c:axId val="1913338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93E-2"/>
              <c:y val="0.426768729207936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302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285344780321672"/>
          <c:y val="0.28535423905618457"/>
          <c:w val="0.85865312980742858"/>
          <c:h val="0.3181826028414253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374464"/>
        <c:axId val="191376384"/>
      </c:barChart>
      <c:catAx>
        <c:axId val="1913744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310439356655286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1376384"/>
        <c:crosses val="autoZero"/>
        <c:auto val="1"/>
        <c:lblAlgn val="ctr"/>
        <c:lblOffset val="100"/>
        <c:tickLblSkip val="2"/>
        <c:tickMarkSkip val="1"/>
      </c:catAx>
      <c:valAx>
        <c:axId val="191376384"/>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3744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7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384192"/>
        <c:axId val="191410944"/>
      </c:barChart>
      <c:catAx>
        <c:axId val="1913841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99"/>
              <c:y val="0.8756768312880870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410944"/>
        <c:crosses val="autoZero"/>
        <c:auto val="1"/>
        <c:lblAlgn val="ctr"/>
        <c:lblOffset val="100"/>
        <c:tickLblSkip val="1"/>
        <c:tickMarkSkip val="1"/>
      </c:catAx>
      <c:valAx>
        <c:axId val="19141094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384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77"/>
          <c:h val="0.48094457998738038"/>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47</c:v>
                </c:pt>
                <c:pt idx="3">
                  <c:v>26</c:v>
                </c:pt>
                <c:pt idx="4">
                  <c:v>71</c:v>
                </c:pt>
                <c:pt idx="5">
                  <c:v>148</c:v>
                </c:pt>
                <c:pt idx="6">
                  <c:v>192</c:v>
                </c:pt>
              </c:numCache>
            </c:numRef>
          </c:val>
        </c:ser>
        <c:axId val="171975424"/>
        <c:axId val="17197696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71975424"/>
        <c:axId val="171976960"/>
      </c:lineChart>
      <c:catAx>
        <c:axId val="171975424"/>
        <c:scaling>
          <c:orientation val="minMax"/>
        </c:scaling>
        <c:axPos val="b"/>
        <c:numFmt formatCode="General" sourceLinked="1"/>
        <c:majorTickMark val="none"/>
        <c:tickLblPos val="nextTo"/>
        <c:txPr>
          <a:bodyPr rot="-5400000" vert="horz"/>
          <a:lstStyle/>
          <a:p>
            <a:pPr>
              <a:defRPr sz="1400"/>
            </a:pPr>
            <a:endParaRPr lang="th-TH"/>
          </a:p>
        </c:txPr>
        <c:crossAx val="171976960"/>
        <c:crosses val="autoZero"/>
        <c:auto val="1"/>
        <c:lblAlgn val="ctr"/>
        <c:lblOffset val="100"/>
      </c:catAx>
      <c:valAx>
        <c:axId val="171976960"/>
        <c:scaling>
          <c:orientation val="minMax"/>
        </c:scaling>
        <c:delete val="1"/>
        <c:axPos val="l"/>
        <c:numFmt formatCode="General" sourceLinked="1"/>
        <c:majorTickMark val="none"/>
        <c:tickLblPos val="none"/>
        <c:crossAx val="171975424"/>
        <c:crosses val="autoZero"/>
        <c:crossBetween val="between"/>
      </c:valAx>
    </c:plotArea>
    <c:legend>
      <c:legendPos val="t"/>
      <c:layout>
        <c:manualLayout>
          <c:xMode val="edge"/>
          <c:yMode val="edge"/>
          <c:x val="0.12384284417418832"/>
          <c:y val="0.17636349164205711"/>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81"/>
          <c:y val="0.28535423905618457"/>
          <c:w val="0.83689024390243905"/>
          <c:h val="0.378788812906461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1525248"/>
        <c:axId val="191527168"/>
      </c:barChart>
      <c:catAx>
        <c:axId val="1915252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1527168"/>
        <c:crosses val="autoZero"/>
        <c:auto val="1"/>
        <c:lblAlgn val="ctr"/>
        <c:lblOffset val="100"/>
        <c:tickLblSkip val="1"/>
        <c:tickMarkSkip val="1"/>
      </c:catAx>
      <c:valAx>
        <c:axId val="1915271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525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542784"/>
        <c:axId val="191430656"/>
      </c:lineChart>
      <c:catAx>
        <c:axId val="1915427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5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430656"/>
        <c:crosses val="autoZero"/>
        <c:auto val="1"/>
        <c:lblAlgn val="ctr"/>
        <c:lblOffset val="100"/>
        <c:tickLblSkip val="1"/>
        <c:tickMarkSkip val="1"/>
      </c:catAx>
      <c:valAx>
        <c:axId val="1914306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69E-2"/>
              <c:y val="0.426768729207936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542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285344780321672"/>
          <c:y val="0.28535423905618457"/>
          <c:w val="0.85865312980742858"/>
          <c:h val="0.3181826028414250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446400"/>
        <c:axId val="191452672"/>
      </c:barChart>
      <c:catAx>
        <c:axId val="1914464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310439356655286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1452672"/>
        <c:crosses val="autoZero"/>
        <c:auto val="1"/>
        <c:lblAlgn val="ctr"/>
        <c:lblOffset val="100"/>
        <c:tickLblSkip val="2"/>
        <c:tickMarkSkip val="1"/>
      </c:catAx>
      <c:valAx>
        <c:axId val="191452672"/>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446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70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640704"/>
        <c:axId val="191642624"/>
      </c:barChart>
      <c:catAx>
        <c:axId val="1916407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66"/>
              <c:y val="0.875676831288086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642624"/>
        <c:crosses val="autoZero"/>
        <c:auto val="1"/>
        <c:lblAlgn val="ctr"/>
        <c:lblOffset val="100"/>
        <c:tickLblSkip val="1"/>
        <c:tickMarkSkip val="1"/>
      </c:catAx>
      <c:valAx>
        <c:axId val="1916426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640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64"/>
          <c:y val="0.28535423905618457"/>
          <c:w val="0.83689024390243905"/>
          <c:h val="0.378788812906461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1670912"/>
        <c:axId val="191689472"/>
      </c:barChart>
      <c:catAx>
        <c:axId val="1916709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1689472"/>
        <c:crosses val="autoZero"/>
        <c:auto val="1"/>
        <c:lblAlgn val="ctr"/>
        <c:lblOffset val="100"/>
        <c:tickLblSkip val="1"/>
        <c:tickMarkSkip val="1"/>
      </c:catAx>
      <c:valAx>
        <c:axId val="19168947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670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598592"/>
        <c:axId val="191600896"/>
      </c:lineChart>
      <c:catAx>
        <c:axId val="1915985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600896"/>
        <c:crosses val="autoZero"/>
        <c:auto val="1"/>
        <c:lblAlgn val="ctr"/>
        <c:lblOffset val="100"/>
        <c:tickLblSkip val="1"/>
        <c:tickMarkSkip val="1"/>
      </c:catAx>
      <c:valAx>
        <c:axId val="1916008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48E-2"/>
              <c:y val="0.426768729207936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598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9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698816"/>
        <c:axId val="191700992"/>
      </c:barChart>
      <c:catAx>
        <c:axId val="1916988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6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1700992"/>
        <c:crosses val="autoZero"/>
        <c:auto val="1"/>
        <c:lblAlgn val="ctr"/>
        <c:lblOffset val="100"/>
        <c:tickLblSkip val="2"/>
        <c:tickMarkSkip val="1"/>
      </c:catAx>
      <c:valAx>
        <c:axId val="191700992"/>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698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720832"/>
        <c:axId val="191739392"/>
      </c:barChart>
      <c:catAx>
        <c:axId val="1917208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44"/>
              <c:y val="0.875676831288085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739392"/>
        <c:crosses val="autoZero"/>
        <c:auto val="1"/>
        <c:lblAlgn val="ctr"/>
        <c:lblOffset val="100"/>
        <c:tickLblSkip val="1"/>
        <c:tickMarkSkip val="1"/>
      </c:catAx>
      <c:valAx>
        <c:axId val="1917393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720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5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53"/>
          <c:y val="0.28535423905618457"/>
          <c:w val="0.83689024390243905"/>
          <c:h val="0.378788812906461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1915136"/>
        <c:axId val="191917056"/>
      </c:barChart>
      <c:catAx>
        <c:axId val="1919151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1917056"/>
        <c:crosses val="autoZero"/>
        <c:auto val="1"/>
        <c:lblAlgn val="ctr"/>
        <c:lblOffset val="100"/>
        <c:tickLblSkip val="1"/>
        <c:tickMarkSkip val="1"/>
      </c:catAx>
      <c:valAx>
        <c:axId val="1919170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915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5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932672"/>
        <c:axId val="191832832"/>
      </c:lineChart>
      <c:catAx>
        <c:axId val="1919326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832832"/>
        <c:crosses val="autoZero"/>
        <c:auto val="1"/>
        <c:lblAlgn val="ctr"/>
        <c:lblOffset val="100"/>
        <c:tickLblSkip val="1"/>
        <c:tickMarkSkip val="1"/>
      </c:catAx>
      <c:valAx>
        <c:axId val="1918328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31E-2"/>
              <c:y val="0.426768729207936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9326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21"/>
          <c:h val="0.48094457998738055"/>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72036864"/>
        <c:axId val="17203840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72036864"/>
        <c:axId val="172038400"/>
      </c:lineChart>
      <c:catAx>
        <c:axId val="172036864"/>
        <c:scaling>
          <c:orientation val="minMax"/>
        </c:scaling>
        <c:axPos val="b"/>
        <c:numFmt formatCode="General" sourceLinked="1"/>
        <c:majorTickMark val="none"/>
        <c:tickLblPos val="nextTo"/>
        <c:txPr>
          <a:bodyPr rot="-5400000" vert="horz"/>
          <a:lstStyle/>
          <a:p>
            <a:pPr>
              <a:defRPr sz="1400"/>
            </a:pPr>
            <a:endParaRPr lang="th-TH"/>
          </a:p>
        </c:txPr>
        <c:crossAx val="172038400"/>
        <c:crosses val="autoZero"/>
        <c:auto val="1"/>
        <c:lblAlgn val="ctr"/>
        <c:lblOffset val="100"/>
      </c:catAx>
      <c:valAx>
        <c:axId val="172038400"/>
        <c:scaling>
          <c:orientation val="minMax"/>
        </c:scaling>
        <c:delete val="1"/>
        <c:axPos val="l"/>
        <c:numFmt formatCode="General" sourceLinked="1"/>
        <c:majorTickMark val="none"/>
        <c:tickLblPos val="none"/>
        <c:crossAx val="172036864"/>
        <c:crosses val="autoZero"/>
        <c:crossBetween val="between"/>
      </c:valAx>
    </c:plotArea>
    <c:legend>
      <c:legendPos val="t"/>
      <c:layout>
        <c:manualLayout>
          <c:xMode val="edge"/>
          <c:yMode val="edge"/>
          <c:x val="0.12384284417418832"/>
          <c:y val="0.17636349164205717"/>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5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74"/>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869312"/>
        <c:axId val="191871232"/>
      </c:barChart>
      <c:catAx>
        <c:axId val="1918693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1871232"/>
        <c:crosses val="autoZero"/>
        <c:auto val="1"/>
        <c:lblAlgn val="ctr"/>
        <c:lblOffset val="100"/>
        <c:tickLblSkip val="2"/>
        <c:tickMarkSkip val="1"/>
      </c:catAx>
      <c:valAx>
        <c:axId val="191871232"/>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869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5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977344"/>
        <c:axId val="191979520"/>
      </c:barChart>
      <c:catAx>
        <c:axId val="1919773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21"/>
              <c:y val="0.875676831288085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979520"/>
        <c:crosses val="autoZero"/>
        <c:auto val="1"/>
        <c:lblAlgn val="ctr"/>
        <c:lblOffset val="100"/>
        <c:tickLblSkip val="1"/>
        <c:tickMarkSkip val="1"/>
      </c:catAx>
      <c:valAx>
        <c:axId val="1919795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977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42"/>
          <c:y val="0.28535423905618457"/>
          <c:w val="0.83689024390243905"/>
          <c:h val="0.378788812906460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1999360"/>
        <c:axId val="192017920"/>
      </c:barChart>
      <c:catAx>
        <c:axId val="1919993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2017920"/>
        <c:crosses val="autoZero"/>
        <c:auto val="1"/>
        <c:lblAlgn val="ctr"/>
        <c:lblOffset val="100"/>
        <c:tickLblSkip val="1"/>
        <c:tickMarkSkip val="1"/>
      </c:catAx>
      <c:valAx>
        <c:axId val="1920179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999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058112"/>
        <c:axId val="192060416"/>
      </c:lineChart>
      <c:catAx>
        <c:axId val="1920581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060416"/>
        <c:crosses val="autoZero"/>
        <c:auto val="1"/>
        <c:lblAlgn val="ctr"/>
        <c:lblOffset val="100"/>
        <c:tickLblSkip val="1"/>
        <c:tickMarkSkip val="1"/>
      </c:catAx>
      <c:valAx>
        <c:axId val="1920604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13E-2"/>
              <c:y val="0.426768729207935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058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5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080512"/>
        <c:axId val="192172800"/>
      </c:barChart>
      <c:catAx>
        <c:axId val="1920805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36"/>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2172800"/>
        <c:crosses val="autoZero"/>
        <c:auto val="1"/>
        <c:lblAlgn val="ctr"/>
        <c:lblOffset val="100"/>
        <c:tickLblSkip val="2"/>
        <c:tickMarkSkip val="1"/>
      </c:catAx>
      <c:valAx>
        <c:axId val="192172800"/>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080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1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2213376"/>
        <c:axId val="192215296"/>
      </c:barChart>
      <c:catAx>
        <c:axId val="1922133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88"/>
              <c:y val="0.87567683128808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215296"/>
        <c:crosses val="autoZero"/>
        <c:auto val="1"/>
        <c:lblAlgn val="ctr"/>
        <c:lblOffset val="100"/>
        <c:tickLblSkip val="1"/>
        <c:tickMarkSkip val="1"/>
      </c:catAx>
      <c:valAx>
        <c:axId val="19221529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2213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25"/>
          <c:y val="0.28535423905618457"/>
          <c:w val="0.83689024390243905"/>
          <c:h val="0.378788812906460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2137088"/>
        <c:axId val="192139264"/>
      </c:barChart>
      <c:catAx>
        <c:axId val="19213708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2139264"/>
        <c:crosses val="autoZero"/>
        <c:auto val="1"/>
        <c:lblAlgn val="ctr"/>
        <c:lblOffset val="100"/>
        <c:tickLblSkip val="1"/>
        <c:tickMarkSkip val="1"/>
      </c:catAx>
      <c:valAx>
        <c:axId val="192139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137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150528"/>
        <c:axId val="192308736"/>
      </c:lineChart>
      <c:catAx>
        <c:axId val="1921505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308736"/>
        <c:crosses val="autoZero"/>
        <c:auto val="1"/>
        <c:lblAlgn val="ctr"/>
        <c:lblOffset val="100"/>
        <c:tickLblSkip val="1"/>
        <c:tickMarkSkip val="1"/>
      </c:catAx>
      <c:valAx>
        <c:axId val="1923087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86E-2"/>
              <c:y val="0.426768729207935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150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4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328832"/>
        <c:axId val="192330752"/>
      </c:barChart>
      <c:catAx>
        <c:axId val="1923288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2330752"/>
        <c:crosses val="autoZero"/>
        <c:auto val="1"/>
        <c:lblAlgn val="ctr"/>
        <c:lblOffset val="100"/>
        <c:tickLblSkip val="2"/>
        <c:tickMarkSkip val="1"/>
      </c:catAx>
      <c:valAx>
        <c:axId val="192330752"/>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328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0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2354944"/>
        <c:axId val="192398080"/>
      </c:barChart>
      <c:catAx>
        <c:axId val="1923549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77"/>
              <c:y val="0.875676831288084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398080"/>
        <c:crosses val="autoZero"/>
        <c:auto val="1"/>
        <c:lblAlgn val="ctr"/>
        <c:lblOffset val="100"/>
        <c:tickLblSkip val="1"/>
        <c:tickMarkSkip val="1"/>
      </c:catAx>
      <c:valAx>
        <c:axId val="1923980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23549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21"/>
          <c:h val="0.48094457998738055"/>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47</c:v>
                </c:pt>
                <c:pt idx="3">
                  <c:v>26</c:v>
                </c:pt>
                <c:pt idx="4">
                  <c:v>71</c:v>
                </c:pt>
                <c:pt idx="5">
                  <c:v>148</c:v>
                </c:pt>
                <c:pt idx="6">
                  <c:v>192</c:v>
                </c:pt>
              </c:numCache>
            </c:numRef>
          </c:val>
        </c:ser>
        <c:axId val="172068864"/>
        <c:axId val="17207040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72068864"/>
        <c:axId val="172070400"/>
      </c:lineChart>
      <c:catAx>
        <c:axId val="172068864"/>
        <c:scaling>
          <c:orientation val="minMax"/>
        </c:scaling>
        <c:axPos val="b"/>
        <c:numFmt formatCode="General" sourceLinked="1"/>
        <c:majorTickMark val="none"/>
        <c:tickLblPos val="nextTo"/>
        <c:txPr>
          <a:bodyPr rot="-5400000" vert="horz"/>
          <a:lstStyle/>
          <a:p>
            <a:pPr>
              <a:defRPr sz="1400"/>
            </a:pPr>
            <a:endParaRPr lang="th-TH"/>
          </a:p>
        </c:txPr>
        <c:crossAx val="172070400"/>
        <c:crosses val="autoZero"/>
        <c:auto val="1"/>
        <c:lblAlgn val="ctr"/>
        <c:lblOffset val="100"/>
      </c:catAx>
      <c:valAx>
        <c:axId val="172070400"/>
        <c:scaling>
          <c:orientation val="minMax"/>
        </c:scaling>
        <c:delete val="1"/>
        <c:axPos val="l"/>
        <c:numFmt formatCode="General" sourceLinked="1"/>
        <c:majorTickMark val="none"/>
        <c:tickLblPos val="none"/>
        <c:crossAx val="172068864"/>
        <c:crosses val="autoZero"/>
        <c:crossBetween val="between"/>
      </c:valAx>
    </c:plotArea>
    <c:legend>
      <c:legendPos val="t"/>
      <c:layout>
        <c:manualLayout>
          <c:xMode val="edge"/>
          <c:yMode val="edge"/>
          <c:x val="0.12384284417418832"/>
          <c:y val="0.17636349164205717"/>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2"/>
          <c:y val="0.28535423905618457"/>
          <c:w val="0.83689024390243905"/>
          <c:h val="0.378788812906460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2491904"/>
        <c:axId val="192493824"/>
      </c:barChart>
      <c:catAx>
        <c:axId val="1924919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2493824"/>
        <c:crosses val="autoZero"/>
        <c:auto val="1"/>
        <c:lblAlgn val="ctr"/>
        <c:lblOffset val="100"/>
        <c:tickLblSkip val="1"/>
        <c:tickMarkSkip val="1"/>
      </c:catAx>
      <c:valAx>
        <c:axId val="1924938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4919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509440"/>
        <c:axId val="192516096"/>
      </c:lineChart>
      <c:catAx>
        <c:axId val="1925094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2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516096"/>
        <c:crosses val="autoZero"/>
        <c:auto val="1"/>
        <c:lblAlgn val="ctr"/>
        <c:lblOffset val="100"/>
        <c:tickLblSkip val="1"/>
        <c:tickMarkSkip val="1"/>
      </c:catAx>
      <c:valAx>
        <c:axId val="1925160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75E-2"/>
              <c:y val="0.426768729207935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509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3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540032"/>
        <c:axId val="192562688"/>
      </c:barChart>
      <c:catAx>
        <c:axId val="1925400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92"/>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2562688"/>
        <c:crosses val="autoZero"/>
        <c:auto val="1"/>
        <c:lblAlgn val="ctr"/>
        <c:lblOffset val="100"/>
        <c:tickLblSkip val="2"/>
        <c:tickMarkSkip val="1"/>
      </c:catAx>
      <c:valAx>
        <c:axId val="192562688"/>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540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2603264"/>
        <c:axId val="192605184"/>
      </c:barChart>
      <c:catAx>
        <c:axId val="1926032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55"/>
              <c:y val="0.875676831288083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605184"/>
        <c:crosses val="autoZero"/>
        <c:auto val="1"/>
        <c:lblAlgn val="ctr"/>
        <c:lblOffset val="100"/>
        <c:tickLblSkip val="1"/>
        <c:tickMarkSkip val="1"/>
      </c:catAx>
      <c:valAx>
        <c:axId val="19260518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2603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09"/>
          <c:y val="0.28535423905618457"/>
          <c:w val="0.83689024390243905"/>
          <c:h val="0.378788812906460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2436864"/>
        <c:axId val="192463616"/>
      </c:barChart>
      <c:catAx>
        <c:axId val="1924368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2463616"/>
        <c:crosses val="autoZero"/>
        <c:auto val="1"/>
        <c:lblAlgn val="ctr"/>
        <c:lblOffset val="100"/>
        <c:tickLblSkip val="1"/>
        <c:tickMarkSkip val="1"/>
      </c:catAx>
      <c:valAx>
        <c:axId val="1924636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436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643072"/>
        <c:axId val="192645376"/>
      </c:lineChart>
      <c:catAx>
        <c:axId val="1926430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645376"/>
        <c:crosses val="autoZero"/>
        <c:auto val="1"/>
        <c:lblAlgn val="ctr"/>
        <c:lblOffset val="100"/>
        <c:tickLblSkip val="1"/>
        <c:tickMarkSkip val="1"/>
      </c:catAx>
      <c:valAx>
        <c:axId val="1926453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54E-2"/>
              <c:y val="0.426768729207935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643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1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677760"/>
        <c:axId val="192684032"/>
      </c:barChart>
      <c:catAx>
        <c:axId val="1926777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2684032"/>
        <c:crosses val="autoZero"/>
        <c:auto val="1"/>
        <c:lblAlgn val="ctr"/>
        <c:lblOffset val="100"/>
        <c:tickLblSkip val="2"/>
        <c:tickMarkSkip val="1"/>
      </c:catAx>
      <c:valAx>
        <c:axId val="192684032"/>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677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2691584"/>
        <c:axId val="192718336"/>
      </c:barChart>
      <c:catAx>
        <c:axId val="1926915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22"/>
              <c:y val="0.875676831288083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718336"/>
        <c:crosses val="autoZero"/>
        <c:auto val="1"/>
        <c:lblAlgn val="ctr"/>
        <c:lblOffset val="100"/>
        <c:tickLblSkip val="1"/>
        <c:tickMarkSkip val="1"/>
      </c:catAx>
      <c:valAx>
        <c:axId val="1927183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2691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92"/>
          <c:y val="0.28535423905618457"/>
          <c:w val="0.83689024390243905"/>
          <c:h val="0.378788812906460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2738432"/>
        <c:axId val="192740352"/>
      </c:barChart>
      <c:catAx>
        <c:axId val="1927384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2740352"/>
        <c:crosses val="autoZero"/>
        <c:auto val="1"/>
        <c:lblAlgn val="ctr"/>
        <c:lblOffset val="100"/>
        <c:tickLblSkip val="1"/>
        <c:tickMarkSkip val="1"/>
      </c:catAx>
      <c:valAx>
        <c:axId val="1927403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738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833792"/>
        <c:axId val="192869120"/>
      </c:lineChart>
      <c:catAx>
        <c:axId val="1928337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869120"/>
        <c:crosses val="autoZero"/>
        <c:auto val="1"/>
        <c:lblAlgn val="ctr"/>
        <c:lblOffset val="100"/>
        <c:tickLblSkip val="1"/>
        <c:tickMarkSkip val="1"/>
      </c:catAx>
      <c:valAx>
        <c:axId val="19286912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2E-2"/>
              <c:y val="0.426768729207935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833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66"/>
          <c:h val="0.48094457998738077"/>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109</c:v>
                </c:pt>
                <c:pt idx="3">
                  <c:v>135</c:v>
                </c:pt>
                <c:pt idx="4">
                  <c:v>206</c:v>
                </c:pt>
                <c:pt idx="5">
                  <c:v>354</c:v>
                </c:pt>
                <c:pt idx="6">
                  <c:v>546</c:v>
                </c:pt>
                <c:pt idx="7">
                  <c:v>546</c:v>
                </c:pt>
                <c:pt idx="8">
                  <c:v>546</c:v>
                </c:pt>
                <c:pt idx="9">
                  <c:v>546</c:v>
                </c:pt>
                <c:pt idx="10">
                  <c:v>546</c:v>
                </c:pt>
                <c:pt idx="11">
                  <c:v>546</c:v>
                </c:pt>
              </c:numCache>
            </c:numRef>
          </c:val>
        </c:ser>
        <c:axId val="172104704"/>
        <c:axId val="172118784"/>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72104704"/>
        <c:axId val="172118784"/>
      </c:lineChart>
      <c:catAx>
        <c:axId val="172104704"/>
        <c:scaling>
          <c:orientation val="minMax"/>
        </c:scaling>
        <c:axPos val="b"/>
        <c:numFmt formatCode="General" sourceLinked="1"/>
        <c:majorTickMark val="none"/>
        <c:tickLblPos val="nextTo"/>
        <c:txPr>
          <a:bodyPr rot="-5400000" vert="horz"/>
          <a:lstStyle/>
          <a:p>
            <a:pPr>
              <a:defRPr sz="1400"/>
            </a:pPr>
            <a:endParaRPr lang="th-TH"/>
          </a:p>
        </c:txPr>
        <c:crossAx val="172118784"/>
        <c:crosses val="autoZero"/>
        <c:auto val="1"/>
        <c:lblAlgn val="ctr"/>
        <c:lblOffset val="100"/>
      </c:catAx>
      <c:valAx>
        <c:axId val="172118784"/>
        <c:scaling>
          <c:orientation val="minMax"/>
        </c:scaling>
        <c:delete val="1"/>
        <c:axPos val="l"/>
        <c:numFmt formatCode="General" sourceLinked="1"/>
        <c:majorTickMark val="none"/>
        <c:tickLblPos val="none"/>
        <c:crossAx val="172104704"/>
        <c:crosses val="autoZero"/>
        <c:crossBetween val="between"/>
      </c:valAx>
    </c:plotArea>
    <c:legend>
      <c:legendPos val="t"/>
      <c:layout>
        <c:manualLayout>
          <c:xMode val="edge"/>
          <c:yMode val="edge"/>
          <c:x val="0.12384284417418832"/>
          <c:y val="0.17636349164205725"/>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9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782720"/>
        <c:axId val="192784640"/>
      </c:barChart>
      <c:catAx>
        <c:axId val="1927827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14"/>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2784640"/>
        <c:crosses val="autoZero"/>
        <c:auto val="1"/>
        <c:lblAlgn val="ctr"/>
        <c:lblOffset val="100"/>
        <c:tickLblSkip val="2"/>
        <c:tickMarkSkip val="1"/>
      </c:catAx>
      <c:valAx>
        <c:axId val="192784640"/>
        <c:scaling>
          <c:orientation val="minMax"/>
        </c:scaling>
        <c:axPos val="l"/>
        <c:title>
          <c:tx>
            <c:strRef>
              <c:f>[2]TblAgeBar!$A$114</c:f>
              <c:strCache>
                <c:ptCount val="1"/>
                <c:pt idx="0">
                  <c:v>อัตราป่วย/แสน</c:v>
                </c:pt>
              </c:strCache>
            </c:strRef>
          </c:tx>
          <c:layout>
            <c:manualLayout>
              <c:xMode val="edge"/>
              <c:yMode val="edge"/>
              <c:x val="2.1136077041414805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782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3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009536"/>
        <c:axId val="193011712"/>
      </c:barChart>
      <c:catAx>
        <c:axId val="193009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1"/>
              <c:y val="0.875676831288082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011712"/>
        <c:crosses val="autoZero"/>
        <c:auto val="1"/>
        <c:lblAlgn val="ctr"/>
        <c:lblOffset val="100"/>
        <c:tickLblSkip val="1"/>
        <c:tickMarkSkip val="1"/>
      </c:catAx>
      <c:valAx>
        <c:axId val="19301171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009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86"/>
          <c:y val="0.28535423905618457"/>
          <c:w val="0.83689024390243905"/>
          <c:h val="0.378788812906459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027456"/>
        <c:axId val="193037824"/>
      </c:barChart>
      <c:catAx>
        <c:axId val="1930274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037824"/>
        <c:crosses val="autoZero"/>
        <c:auto val="1"/>
        <c:lblAlgn val="ctr"/>
        <c:lblOffset val="100"/>
        <c:tickLblSkip val="1"/>
        <c:tickMarkSkip val="1"/>
      </c:catAx>
      <c:valAx>
        <c:axId val="1930378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027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2905984"/>
        <c:axId val="192908288"/>
      </c:lineChart>
      <c:catAx>
        <c:axId val="1929059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2908288"/>
        <c:crosses val="autoZero"/>
        <c:auto val="1"/>
        <c:lblAlgn val="ctr"/>
        <c:lblOffset val="100"/>
        <c:tickLblSkip val="1"/>
        <c:tickMarkSkip val="1"/>
      </c:catAx>
      <c:valAx>
        <c:axId val="1929082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09E-2"/>
              <c:y val="0.426768729207935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9059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9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2928384"/>
        <c:axId val="193073920"/>
      </c:barChart>
      <c:catAx>
        <c:axId val="1929283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073920"/>
        <c:crosses val="autoZero"/>
        <c:auto val="1"/>
        <c:lblAlgn val="ctr"/>
        <c:lblOffset val="100"/>
        <c:tickLblSkip val="2"/>
        <c:tickMarkSkip val="1"/>
      </c:catAx>
      <c:valAx>
        <c:axId val="193073920"/>
        <c:scaling>
          <c:orientation val="minMax"/>
        </c:scaling>
        <c:axPos val="l"/>
        <c:title>
          <c:tx>
            <c:strRef>
              <c:f>[2]TblAgeBar!$A$114</c:f>
              <c:strCache>
                <c:ptCount val="1"/>
                <c:pt idx="0">
                  <c:v>อัตราป่วย/แสน</c:v>
                </c:pt>
              </c:strCache>
            </c:strRef>
          </c:tx>
          <c:layout>
            <c:manualLayout>
              <c:xMode val="edge"/>
              <c:yMode val="edge"/>
              <c:x val="2.113607704141480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2928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0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110400"/>
        <c:axId val="193112320"/>
      </c:barChart>
      <c:catAx>
        <c:axId val="1931104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88"/>
              <c:y val="0.875676831288082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112320"/>
        <c:crosses val="autoZero"/>
        <c:auto val="1"/>
        <c:lblAlgn val="ctr"/>
        <c:lblOffset val="100"/>
        <c:tickLblSkip val="1"/>
        <c:tickMarkSkip val="1"/>
      </c:catAx>
      <c:valAx>
        <c:axId val="1931123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110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75"/>
          <c:y val="0.28535423905618457"/>
          <c:w val="0.83689024390243905"/>
          <c:h val="0.378788812906459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165184"/>
        <c:axId val="193167360"/>
      </c:barChart>
      <c:catAx>
        <c:axId val="1931651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167360"/>
        <c:crosses val="autoZero"/>
        <c:auto val="1"/>
        <c:lblAlgn val="ctr"/>
        <c:lblOffset val="100"/>
        <c:tickLblSkip val="1"/>
        <c:tickMarkSkip val="1"/>
      </c:catAx>
      <c:valAx>
        <c:axId val="1931673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165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3174528"/>
        <c:axId val="193275392"/>
      </c:lineChart>
      <c:catAx>
        <c:axId val="1931745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275392"/>
        <c:crosses val="autoZero"/>
        <c:auto val="1"/>
        <c:lblAlgn val="ctr"/>
        <c:lblOffset val="100"/>
        <c:tickLblSkip val="1"/>
        <c:tickMarkSkip val="1"/>
      </c:catAx>
      <c:valAx>
        <c:axId val="19327539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95E-2"/>
              <c:y val="0.426768729207935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174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7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3299584"/>
        <c:axId val="193301504"/>
      </c:barChart>
      <c:catAx>
        <c:axId val="1932995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301504"/>
        <c:crosses val="autoZero"/>
        <c:auto val="1"/>
        <c:lblAlgn val="ctr"/>
        <c:lblOffset val="100"/>
        <c:tickLblSkip val="2"/>
        <c:tickMarkSkip val="1"/>
      </c:catAx>
      <c:valAx>
        <c:axId val="193301504"/>
        <c:scaling>
          <c:orientation val="minMax"/>
        </c:scaling>
        <c:axPos val="l"/>
        <c:title>
          <c:tx>
            <c:strRef>
              <c:f>[2]TblAgeBar!$A$114</c:f>
              <c:strCache>
                <c:ptCount val="1"/>
                <c:pt idx="0">
                  <c:v>อัตราป่วย/แสน</c:v>
                </c:pt>
              </c:strCache>
            </c:strRef>
          </c:tx>
          <c:layout>
            <c:manualLayout>
              <c:xMode val="edge"/>
              <c:yMode val="edge"/>
              <c:x val="2.1136077041414788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299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325696"/>
        <c:axId val="193352448"/>
      </c:barChart>
      <c:catAx>
        <c:axId val="1933256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66"/>
              <c:y val="0.875676831288081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352448"/>
        <c:crosses val="autoZero"/>
        <c:auto val="1"/>
        <c:lblAlgn val="ctr"/>
        <c:lblOffset val="100"/>
        <c:tickLblSkip val="1"/>
        <c:tickMarkSkip val="1"/>
      </c:catAx>
      <c:valAx>
        <c:axId val="19335244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3256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2"/>
          <c:w val="0.87652549604413066"/>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172239488"/>
        <c:axId val="172261760"/>
      </c:barChart>
      <c:catAx>
        <c:axId val="172239488"/>
        <c:scaling>
          <c:orientation val="minMax"/>
        </c:scaling>
        <c:axPos val="b"/>
        <c:numFmt formatCode="General" sourceLinked="1"/>
        <c:majorTickMark val="none"/>
        <c:tickLblPos val="nextTo"/>
        <c:txPr>
          <a:bodyPr rot="-5400000" vert="horz"/>
          <a:lstStyle/>
          <a:p>
            <a:pPr>
              <a:defRPr sz="1400"/>
            </a:pPr>
            <a:endParaRPr lang="th-TH"/>
          </a:p>
        </c:txPr>
        <c:crossAx val="172261760"/>
        <c:crosses val="autoZero"/>
        <c:auto val="1"/>
        <c:lblAlgn val="ctr"/>
        <c:lblOffset val="100"/>
      </c:catAx>
      <c:valAx>
        <c:axId val="172261760"/>
        <c:scaling>
          <c:orientation val="minMax"/>
        </c:scaling>
        <c:delete val="1"/>
        <c:axPos val="l"/>
        <c:numFmt formatCode="General" sourceLinked="1"/>
        <c:majorTickMark val="none"/>
        <c:tickLblPos val="none"/>
        <c:crossAx val="172239488"/>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64"/>
          <c:y val="0.28535423905618457"/>
          <c:w val="0.83689024390243905"/>
          <c:h val="0.378788812906459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384832"/>
        <c:axId val="193386752"/>
      </c:barChart>
      <c:catAx>
        <c:axId val="1933848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386752"/>
        <c:crosses val="autoZero"/>
        <c:auto val="1"/>
        <c:lblAlgn val="ctr"/>
        <c:lblOffset val="100"/>
        <c:tickLblSkip val="1"/>
        <c:tickMarkSkip val="1"/>
      </c:catAx>
      <c:valAx>
        <c:axId val="1933867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384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3242624"/>
        <c:axId val="193245184"/>
      </c:lineChart>
      <c:catAx>
        <c:axId val="1932426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245184"/>
        <c:crosses val="autoZero"/>
        <c:auto val="1"/>
        <c:lblAlgn val="ctr"/>
        <c:lblOffset val="100"/>
        <c:tickLblSkip val="1"/>
        <c:tickMarkSkip val="1"/>
      </c:catAx>
      <c:valAx>
        <c:axId val="1932451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78E-2"/>
              <c:y val="0.426768729207934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242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5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3256832"/>
        <c:axId val="193545728"/>
      </c:barChart>
      <c:catAx>
        <c:axId val="1932568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36"/>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545728"/>
        <c:crosses val="autoZero"/>
        <c:auto val="1"/>
        <c:lblAlgn val="ctr"/>
        <c:lblOffset val="100"/>
        <c:tickLblSkip val="2"/>
        <c:tickMarkSkip val="1"/>
      </c:catAx>
      <c:valAx>
        <c:axId val="193545728"/>
        <c:scaling>
          <c:orientation val="minMax"/>
        </c:scaling>
        <c:axPos val="l"/>
        <c:title>
          <c:tx>
            <c:strRef>
              <c:f>[2]TblAgeBar!$A$114</c:f>
              <c:strCache>
                <c:ptCount val="1"/>
                <c:pt idx="0">
                  <c:v>อัตราป่วย/แสน</c:v>
                </c:pt>
              </c:strCache>
            </c:strRef>
          </c:tx>
          <c:layout>
            <c:manualLayout>
              <c:xMode val="edge"/>
              <c:yMode val="edge"/>
              <c:x val="2.113607704141477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256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47"/>
          <c:w val="0.78593389528068769"/>
          <c:h val="0.52973042880388665"/>
        </c:manualLayout>
      </c:layout>
      <c:barChart>
        <c:barDir val="col"/>
        <c:grouping val="clustered"/>
        <c:ser>
          <c:idx val="0"/>
          <c:order val="0"/>
          <c:spPr>
            <a:pattFill prst="ltUpDiag">
              <a:fgClr>
                <a:srgbClr val="8080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590400"/>
        <c:axId val="193592320"/>
      </c:barChart>
      <c:catAx>
        <c:axId val="1935904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33"/>
              <c:y val="0.875676831288081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592320"/>
        <c:crosses val="autoZero"/>
        <c:auto val="1"/>
        <c:lblAlgn val="ctr"/>
        <c:lblOffset val="100"/>
        <c:tickLblSkip val="1"/>
        <c:tickMarkSkip val="1"/>
      </c:catAx>
      <c:valAx>
        <c:axId val="1935923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590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47"/>
          <c:y val="0.28535423905618457"/>
          <c:w val="0.83689024390243905"/>
          <c:h val="0.37878881290645927"/>
        </c:manualLayout>
      </c:layout>
      <c:barChart>
        <c:barDir val="col"/>
        <c:grouping val="clustered"/>
        <c:ser>
          <c:idx val="0"/>
          <c:order val="0"/>
          <c:spPr>
            <a:pattFill prst="ltUpDiag">
              <a:fgClr>
                <a:srgbClr val="8080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485440"/>
        <c:axId val="193504000"/>
      </c:barChart>
      <c:catAx>
        <c:axId val="1934854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504000"/>
        <c:crosses val="autoZero"/>
        <c:auto val="1"/>
        <c:lblAlgn val="ctr"/>
        <c:lblOffset val="100"/>
        <c:tickLblSkip val="1"/>
        <c:tickMarkSkip val="1"/>
      </c:catAx>
      <c:valAx>
        <c:axId val="1935040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485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3671168"/>
        <c:axId val="193673472"/>
      </c:lineChart>
      <c:catAx>
        <c:axId val="1936711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673472"/>
        <c:crosses val="autoZero"/>
        <c:auto val="1"/>
        <c:lblAlgn val="ctr"/>
        <c:lblOffset val="100"/>
        <c:tickLblSkip val="1"/>
        <c:tickMarkSkip val="1"/>
      </c:catAx>
      <c:valAx>
        <c:axId val="1936734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54E-2"/>
              <c:y val="0.426768729207934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671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41"/>
        </c:manualLayout>
      </c:layout>
      <c:barChart>
        <c:barDir val="col"/>
        <c:grouping val="clustered"/>
        <c:ser>
          <c:idx val="0"/>
          <c:order val="0"/>
          <c:spPr>
            <a:pattFill prst="ltDnDiag">
              <a:fgClr>
                <a:srgbClr val="8080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3714048"/>
        <c:axId val="193720320"/>
      </c:barChart>
      <c:catAx>
        <c:axId val="1937140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720320"/>
        <c:crosses val="autoZero"/>
        <c:auto val="1"/>
        <c:lblAlgn val="ctr"/>
        <c:lblOffset val="100"/>
        <c:tickLblSkip val="2"/>
        <c:tickMarkSkip val="1"/>
      </c:catAx>
      <c:valAx>
        <c:axId val="193720320"/>
        <c:scaling>
          <c:orientation val="minMax"/>
        </c:scaling>
        <c:axPos val="l"/>
        <c:title>
          <c:tx>
            <c:strRef>
              <c:f>[2]TblAgeBar!$A$114</c:f>
              <c:strCache>
                <c:ptCount val="1"/>
                <c:pt idx="0">
                  <c:v>อัตราป่วย/แสน</c:v>
                </c:pt>
              </c:strCache>
            </c:strRef>
          </c:tx>
          <c:layout>
            <c:manualLayout>
              <c:xMode val="edge"/>
              <c:yMode val="edge"/>
              <c:x val="2.1136077041414746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714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1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596800"/>
        <c:axId val="193635840"/>
      </c:barChart>
      <c:catAx>
        <c:axId val="1935968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11"/>
              <c:y val="0.87567683128808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635840"/>
        <c:crosses val="autoZero"/>
        <c:auto val="1"/>
        <c:lblAlgn val="ctr"/>
        <c:lblOffset val="100"/>
        <c:tickLblSkip val="1"/>
        <c:tickMarkSkip val="1"/>
      </c:catAx>
      <c:valAx>
        <c:axId val="1936358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596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36"/>
          <c:y val="0.28535423905618457"/>
          <c:w val="0.83689024390243905"/>
          <c:h val="0.378788812906459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725568"/>
        <c:axId val="193727488"/>
      </c:barChart>
      <c:catAx>
        <c:axId val="1937255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727488"/>
        <c:crosses val="autoZero"/>
        <c:auto val="1"/>
        <c:lblAlgn val="ctr"/>
        <c:lblOffset val="100"/>
        <c:tickLblSkip val="1"/>
        <c:tickMarkSkip val="1"/>
      </c:catAx>
      <c:valAx>
        <c:axId val="1937274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725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3747200"/>
        <c:axId val="193786624"/>
      </c:lineChart>
      <c:catAx>
        <c:axId val="1937472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786624"/>
        <c:crosses val="autoZero"/>
        <c:auto val="1"/>
        <c:lblAlgn val="ctr"/>
        <c:lblOffset val="100"/>
        <c:tickLblSkip val="1"/>
        <c:tickMarkSkip val="1"/>
      </c:catAx>
      <c:valAx>
        <c:axId val="1937866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33E-2"/>
              <c:y val="0.426768729207934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747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 ค่ามัธยฐาน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07"/>
          <c:w val="0.8765254960441306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72288256"/>
        <c:axId val="17236787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72288256"/>
        <c:axId val="172367872"/>
      </c:lineChart>
      <c:catAx>
        <c:axId val="172288256"/>
        <c:scaling>
          <c:orientation val="minMax"/>
        </c:scaling>
        <c:axPos val="b"/>
        <c:numFmt formatCode="General" sourceLinked="1"/>
        <c:majorTickMark val="none"/>
        <c:tickLblPos val="nextTo"/>
        <c:txPr>
          <a:bodyPr rot="-5400000" vert="horz"/>
          <a:lstStyle/>
          <a:p>
            <a:pPr>
              <a:defRPr sz="1400"/>
            </a:pPr>
            <a:endParaRPr lang="th-TH"/>
          </a:p>
        </c:txPr>
        <c:crossAx val="172367872"/>
        <c:crosses val="autoZero"/>
        <c:auto val="1"/>
        <c:lblAlgn val="ctr"/>
        <c:lblOffset val="100"/>
      </c:catAx>
      <c:valAx>
        <c:axId val="172367872"/>
        <c:scaling>
          <c:orientation val="minMax"/>
        </c:scaling>
        <c:delete val="1"/>
        <c:axPos val="l"/>
        <c:numFmt formatCode="General" sourceLinked="1"/>
        <c:majorTickMark val="none"/>
        <c:tickLblPos val="none"/>
        <c:crossAx val="172288256"/>
        <c:crosses val="autoZero"/>
        <c:crossBetween val="between"/>
      </c:valAx>
    </c:plotArea>
    <c:legend>
      <c:legendPos val="t"/>
      <c:layout>
        <c:manualLayout>
          <c:xMode val="edge"/>
          <c:yMode val="edge"/>
          <c:x val="0.12774773359300401"/>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2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3814912"/>
        <c:axId val="193816832"/>
      </c:barChart>
      <c:catAx>
        <c:axId val="1938149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816832"/>
        <c:crosses val="autoZero"/>
        <c:auto val="1"/>
        <c:lblAlgn val="ctr"/>
        <c:lblOffset val="100"/>
        <c:tickLblSkip val="2"/>
        <c:tickMarkSkip val="1"/>
      </c:catAx>
      <c:valAx>
        <c:axId val="193816832"/>
        <c:scaling>
          <c:orientation val="minMax"/>
        </c:scaling>
        <c:axPos val="l"/>
        <c:title>
          <c:tx>
            <c:strRef>
              <c:f>[2]TblAgeBar!$A$114</c:f>
              <c:strCache>
                <c:ptCount val="1"/>
                <c:pt idx="0">
                  <c:v>อัตราป่วย/แสน</c:v>
                </c:pt>
              </c:strCache>
            </c:strRef>
          </c:tx>
          <c:layout>
            <c:manualLayout>
              <c:xMode val="edge"/>
              <c:yMode val="edge"/>
              <c:x val="2.1136077041414729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814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39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857408"/>
        <c:axId val="193863680"/>
      </c:barChart>
      <c:catAx>
        <c:axId val="19385740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88"/>
              <c:y val="0.875676831288080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863680"/>
        <c:crosses val="autoZero"/>
        <c:auto val="1"/>
        <c:lblAlgn val="ctr"/>
        <c:lblOffset val="100"/>
        <c:tickLblSkip val="1"/>
        <c:tickMarkSkip val="1"/>
      </c:catAx>
      <c:valAx>
        <c:axId val="1938636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857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25"/>
          <c:y val="0.28535423905618457"/>
          <c:w val="0.83689024390243905"/>
          <c:h val="0.378788812906458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3891712"/>
        <c:axId val="193902080"/>
      </c:barChart>
      <c:catAx>
        <c:axId val="1938917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3902080"/>
        <c:crosses val="autoZero"/>
        <c:auto val="1"/>
        <c:lblAlgn val="ctr"/>
        <c:lblOffset val="100"/>
        <c:tickLblSkip val="1"/>
        <c:tickMarkSkip val="1"/>
      </c:catAx>
      <c:valAx>
        <c:axId val="1939020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891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3995520"/>
        <c:axId val="193997824"/>
      </c:lineChart>
      <c:catAx>
        <c:axId val="1939955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997824"/>
        <c:crosses val="autoZero"/>
        <c:auto val="1"/>
        <c:lblAlgn val="ctr"/>
        <c:lblOffset val="100"/>
        <c:tickLblSkip val="1"/>
        <c:tickMarkSkip val="1"/>
      </c:catAx>
      <c:valAx>
        <c:axId val="1939978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16E-2"/>
              <c:y val="0.426768729207934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39955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0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4017920"/>
        <c:axId val="193929984"/>
      </c:barChart>
      <c:catAx>
        <c:axId val="1940179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37"/>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3929984"/>
        <c:crosses val="autoZero"/>
        <c:auto val="1"/>
        <c:lblAlgn val="ctr"/>
        <c:lblOffset val="100"/>
        <c:tickLblSkip val="2"/>
        <c:tickMarkSkip val="1"/>
      </c:catAx>
      <c:valAx>
        <c:axId val="193929984"/>
        <c:scaling>
          <c:orientation val="minMax"/>
        </c:scaling>
        <c:axPos val="l"/>
        <c:title>
          <c:tx>
            <c:strRef>
              <c:f>[2]TblAgeBar!$A$114</c:f>
              <c:strCache>
                <c:ptCount val="1"/>
                <c:pt idx="0">
                  <c:v>อัตราป่วย/แสน</c:v>
                </c:pt>
              </c:strCache>
            </c:strRef>
          </c:tx>
          <c:layout>
            <c:manualLayout>
              <c:xMode val="edge"/>
              <c:yMode val="edge"/>
              <c:x val="2.1136077041414715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017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36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3978752"/>
        <c:axId val="193980672"/>
      </c:barChart>
      <c:catAx>
        <c:axId val="1939787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66"/>
              <c:y val="0.87567683128807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3980672"/>
        <c:crosses val="autoZero"/>
        <c:auto val="1"/>
        <c:lblAlgn val="ctr"/>
        <c:lblOffset val="100"/>
        <c:tickLblSkip val="1"/>
        <c:tickMarkSkip val="1"/>
      </c:catAx>
      <c:valAx>
        <c:axId val="19398067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3978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14"/>
          <c:y val="0.28535423905618457"/>
          <c:w val="0.83689024390243905"/>
          <c:h val="0.378788812906458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4074496"/>
        <c:axId val="194076672"/>
      </c:barChart>
      <c:catAx>
        <c:axId val="1940744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076672"/>
        <c:crosses val="autoZero"/>
        <c:auto val="1"/>
        <c:lblAlgn val="ctr"/>
        <c:lblOffset val="100"/>
        <c:tickLblSkip val="1"/>
        <c:tickMarkSkip val="1"/>
      </c:catAx>
      <c:valAx>
        <c:axId val="19407667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0744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1037440"/>
        <c:axId val="191038976"/>
      </c:lineChart>
      <c:catAx>
        <c:axId val="1910374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1038976"/>
        <c:crosses val="autoZero"/>
        <c:auto val="1"/>
        <c:lblAlgn val="ctr"/>
        <c:lblOffset val="100"/>
        <c:tickLblSkip val="1"/>
        <c:tickMarkSkip val="1"/>
      </c:catAx>
      <c:valAx>
        <c:axId val="1910389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98E-2"/>
              <c:y val="0.426768729207934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037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9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1075456"/>
        <c:axId val="191077376"/>
      </c:barChart>
      <c:catAx>
        <c:axId val="1910754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14"/>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1077376"/>
        <c:crosses val="autoZero"/>
        <c:auto val="1"/>
        <c:lblAlgn val="ctr"/>
        <c:lblOffset val="100"/>
        <c:tickLblSkip val="2"/>
        <c:tickMarkSkip val="1"/>
      </c:catAx>
      <c:valAx>
        <c:axId val="191077376"/>
        <c:scaling>
          <c:orientation val="minMax"/>
        </c:scaling>
        <c:axPos val="l"/>
        <c:title>
          <c:tx>
            <c:strRef>
              <c:f>[2]TblAgeBar!$A$114</c:f>
              <c:strCache>
                <c:ptCount val="1"/>
                <c:pt idx="0">
                  <c:v>อัตราป่วย/แสน</c:v>
                </c:pt>
              </c:strCache>
            </c:strRef>
          </c:tx>
          <c:layout>
            <c:manualLayout>
              <c:xMode val="edge"/>
              <c:yMode val="edge"/>
              <c:x val="2.113607704141470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1075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2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1093376"/>
        <c:axId val="194265856"/>
      </c:barChart>
      <c:catAx>
        <c:axId val="1910933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88"/>
              <c:y val="0.875676831288077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265856"/>
        <c:crosses val="autoZero"/>
        <c:auto val="1"/>
        <c:lblAlgn val="ctr"/>
        <c:lblOffset val="100"/>
        <c:tickLblSkip val="1"/>
        <c:tickMarkSkip val="1"/>
      </c:catAx>
      <c:valAx>
        <c:axId val="19426585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1093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อำเภอกันทรารมย์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33"/>
          <c:h val="0.480944579987375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กราฟเทียบอำเภอ!$AC$9:$AN$9</c:f>
              <c:numCache>
                <c:formatCode>General</c:formatCode>
                <c:ptCount val="12"/>
                <c:pt idx="0">
                  <c:v>7</c:v>
                </c:pt>
                <c:pt idx="1">
                  <c:v>4</c:v>
                </c:pt>
                <c:pt idx="2">
                  <c:v>9</c:v>
                </c:pt>
                <c:pt idx="3">
                  <c:v>3</c:v>
                </c:pt>
                <c:pt idx="4">
                  <c:v>17</c:v>
                </c:pt>
                <c:pt idx="5">
                  <c:v>27</c:v>
                </c:pt>
                <c:pt idx="6">
                  <c:v>8</c:v>
                </c:pt>
              </c:numCache>
            </c:numRef>
          </c:val>
        </c:ser>
        <c:dLbls>
          <c:showVal val="1"/>
        </c:dLbls>
        <c:marker val="1"/>
        <c:axId val="159045504"/>
        <c:axId val="159047040"/>
      </c:lineChart>
      <c:catAx>
        <c:axId val="159045504"/>
        <c:scaling>
          <c:orientation val="minMax"/>
        </c:scaling>
        <c:axPos val="b"/>
        <c:numFmt formatCode="General" sourceLinked="1"/>
        <c:majorTickMark val="none"/>
        <c:tickLblPos val="nextTo"/>
        <c:txPr>
          <a:bodyPr rot="-5400000" vert="horz"/>
          <a:lstStyle/>
          <a:p>
            <a:pPr>
              <a:defRPr sz="1400"/>
            </a:pPr>
            <a:endParaRPr lang="th-TH"/>
          </a:p>
        </c:txPr>
        <c:crossAx val="159047040"/>
        <c:crosses val="autoZero"/>
        <c:auto val="1"/>
        <c:lblAlgn val="ctr"/>
        <c:lblOffset val="100"/>
      </c:catAx>
      <c:valAx>
        <c:axId val="159047040"/>
        <c:scaling>
          <c:orientation val="minMax"/>
        </c:scaling>
        <c:delete val="1"/>
        <c:axPos val="l"/>
        <c:numFmt formatCode="General" sourceLinked="1"/>
        <c:majorTickMark val="none"/>
        <c:tickLblPos val="none"/>
        <c:crossAx val="159045504"/>
        <c:crosses val="autoZero"/>
        <c:crossBetween val="between"/>
      </c:valAx>
    </c:plotArea>
    <c:legend>
      <c:legendPos val="t"/>
      <c:layout>
        <c:manualLayout>
          <c:xMode val="edge"/>
          <c:yMode val="edge"/>
          <c:x val="0.38293384274086206"/>
          <c:y val="0.2422254685471764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24"/>
          <c:w val="0.876525496044131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72402944"/>
        <c:axId val="1724211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72402944"/>
        <c:axId val="172421120"/>
      </c:lineChart>
      <c:catAx>
        <c:axId val="172402944"/>
        <c:scaling>
          <c:orientation val="minMax"/>
        </c:scaling>
        <c:axPos val="b"/>
        <c:numFmt formatCode="General" sourceLinked="1"/>
        <c:majorTickMark val="none"/>
        <c:tickLblPos val="nextTo"/>
        <c:txPr>
          <a:bodyPr rot="-5400000" vert="horz"/>
          <a:lstStyle/>
          <a:p>
            <a:pPr>
              <a:defRPr sz="1400"/>
            </a:pPr>
            <a:endParaRPr lang="th-TH"/>
          </a:p>
        </c:txPr>
        <c:crossAx val="172421120"/>
        <c:crosses val="autoZero"/>
        <c:auto val="1"/>
        <c:lblAlgn val="ctr"/>
        <c:lblOffset val="100"/>
      </c:catAx>
      <c:valAx>
        <c:axId val="172421120"/>
        <c:scaling>
          <c:orientation val="minMax"/>
        </c:scaling>
        <c:delete val="1"/>
        <c:axPos val="l"/>
        <c:numFmt formatCode="General" sourceLinked="1"/>
        <c:majorTickMark val="none"/>
        <c:tickLblPos val="none"/>
        <c:crossAx val="172402944"/>
        <c:crosses val="autoZero"/>
        <c:crossBetween val="between"/>
      </c:valAx>
    </c:plotArea>
    <c:legend>
      <c:legendPos val="t"/>
      <c:layout>
        <c:manualLayout>
          <c:xMode val="edge"/>
          <c:yMode val="edge"/>
          <c:x val="0.12774773359300406"/>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675"/>
          <c:y val="0.28535423905618457"/>
          <c:w val="0.83689024390243905"/>
          <c:h val="0.378788812906457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4290048"/>
        <c:axId val="194291968"/>
      </c:barChart>
      <c:catAx>
        <c:axId val="1942900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291968"/>
        <c:crosses val="autoZero"/>
        <c:auto val="1"/>
        <c:lblAlgn val="ctr"/>
        <c:lblOffset val="100"/>
        <c:tickLblSkip val="1"/>
        <c:tickMarkSkip val="1"/>
      </c:catAx>
      <c:valAx>
        <c:axId val="1942919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290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4221568"/>
        <c:axId val="194224128"/>
      </c:lineChart>
      <c:catAx>
        <c:axId val="1942215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1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224128"/>
        <c:crosses val="autoZero"/>
        <c:auto val="1"/>
        <c:lblAlgn val="ctr"/>
        <c:lblOffset val="100"/>
        <c:tickLblSkip val="1"/>
        <c:tickMarkSkip val="1"/>
      </c:catAx>
      <c:valAx>
        <c:axId val="1942241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19E-2"/>
              <c:y val="0.426768729207933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221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4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4235776"/>
        <c:axId val="194397696"/>
      </c:barChart>
      <c:catAx>
        <c:axId val="1942357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114"/>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4397696"/>
        <c:crosses val="autoZero"/>
        <c:auto val="1"/>
        <c:lblAlgn val="ctr"/>
        <c:lblOffset val="100"/>
        <c:tickLblSkip val="2"/>
        <c:tickMarkSkip val="1"/>
      </c:catAx>
      <c:valAx>
        <c:axId val="194397696"/>
        <c:scaling>
          <c:orientation val="minMax"/>
        </c:scaling>
        <c:axPos val="l"/>
        <c:title>
          <c:tx>
            <c:strRef>
              <c:f>[2]TblAgeBar!$A$114</c:f>
              <c:strCache>
                <c:ptCount val="1"/>
                <c:pt idx="0">
                  <c:v>อัตราป่วย/แสน</c:v>
                </c:pt>
              </c:strCache>
            </c:strRef>
          </c:tx>
          <c:layout>
            <c:manualLayout>
              <c:xMode val="edge"/>
              <c:yMode val="edge"/>
              <c:x val="2.1136077041414666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235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7.9510822090653313E-2"/>
          <c:y val="0.30000039590426258"/>
          <c:w val="0.79052105809360973"/>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4442368"/>
        <c:axId val="194444288"/>
      </c:barChart>
      <c:catAx>
        <c:axId val="1944423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66"/>
              <c:y val="0.875676831288077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444288"/>
        <c:crosses val="autoZero"/>
        <c:auto val="1"/>
        <c:lblAlgn val="ctr"/>
        <c:lblOffset val="100"/>
        <c:tickLblSkip val="1"/>
        <c:tickMarkSkip val="1"/>
      </c:catAx>
      <c:valAx>
        <c:axId val="19444428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4442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042682926829654"/>
          <c:y val="0.28535423905618457"/>
          <c:w val="0.85823170731707465"/>
          <c:h val="0.378788812906457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4325120"/>
        <c:axId val="194335488"/>
      </c:barChart>
      <c:catAx>
        <c:axId val="1943251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841463414634148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335488"/>
        <c:crosses val="autoZero"/>
        <c:auto val="1"/>
        <c:lblAlgn val="ctr"/>
        <c:lblOffset val="100"/>
        <c:tickLblSkip val="1"/>
        <c:tickMarkSkip val="1"/>
      </c:catAx>
      <c:valAx>
        <c:axId val="1943354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3251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231"/>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4527232"/>
        <c:axId val="194529536"/>
      </c:lineChart>
      <c:catAx>
        <c:axId val="1945272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1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529536"/>
        <c:crosses val="autoZero"/>
        <c:auto val="1"/>
        <c:lblAlgn val="ctr"/>
        <c:lblOffset val="100"/>
        <c:tickLblSkip val="1"/>
        <c:tickMarkSkip val="1"/>
      </c:catAx>
      <c:valAx>
        <c:axId val="1945295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01E-2"/>
              <c:y val="0.426768729207933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5272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23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4557824"/>
        <c:axId val="194568192"/>
      </c:barChart>
      <c:catAx>
        <c:axId val="1945578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4568192"/>
        <c:crosses val="autoZero"/>
        <c:auto val="1"/>
        <c:lblAlgn val="ctr"/>
        <c:lblOffset val="100"/>
        <c:tickLblSkip val="2"/>
        <c:tickMarkSkip val="1"/>
      </c:catAx>
      <c:valAx>
        <c:axId val="194568192"/>
        <c:scaling>
          <c:orientation val="minMax"/>
        </c:scaling>
        <c:axPos val="l"/>
        <c:title>
          <c:tx>
            <c:strRef>
              <c:f>[2]TblAgeBar!$A$114</c:f>
              <c:strCache>
                <c:ptCount val="1"/>
                <c:pt idx="0">
                  <c:v>อัตราป่วย/แสน</c:v>
                </c:pt>
              </c:strCache>
            </c:strRef>
          </c:tx>
          <c:layout>
            <c:manualLayout>
              <c:xMode val="edge"/>
              <c:yMode val="edge"/>
              <c:x val="2.1136077041414653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5578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7.9510822090653313E-2"/>
          <c:y val="0.30000039590426247"/>
          <c:w val="0.79052105809360973"/>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4575744"/>
        <c:axId val="194475520"/>
      </c:barChart>
      <c:catAx>
        <c:axId val="1945757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55"/>
              <c:y val="0.875676831288077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475520"/>
        <c:crosses val="autoZero"/>
        <c:auto val="1"/>
        <c:lblAlgn val="ctr"/>
        <c:lblOffset val="100"/>
        <c:tickLblSkip val="1"/>
        <c:tickMarkSkip val="1"/>
      </c:catAx>
      <c:valAx>
        <c:axId val="1944755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4575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042682926829652"/>
          <c:y val="0.28535423905618457"/>
          <c:w val="0.85823170731707465"/>
          <c:h val="0.378788812906457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4581632"/>
        <c:axId val="194583552"/>
      </c:barChart>
      <c:catAx>
        <c:axId val="1945816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841463414634148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583552"/>
        <c:crosses val="autoZero"/>
        <c:auto val="1"/>
        <c:lblAlgn val="ctr"/>
        <c:lblOffset val="100"/>
        <c:tickLblSkip val="1"/>
        <c:tickMarkSkip val="1"/>
      </c:catAx>
      <c:valAx>
        <c:axId val="1945835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581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242"/>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4595072"/>
        <c:axId val="194622208"/>
      </c:lineChart>
      <c:catAx>
        <c:axId val="1945950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622208"/>
        <c:crosses val="autoZero"/>
        <c:auto val="1"/>
        <c:lblAlgn val="ctr"/>
        <c:lblOffset val="100"/>
        <c:tickLblSkip val="1"/>
        <c:tickMarkSkip val="1"/>
      </c:catAx>
      <c:valAx>
        <c:axId val="1946222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94E-2"/>
              <c:y val="0.426768729207933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595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41"/>
          <c:w val="0.87652549604413155"/>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72451712"/>
        <c:axId val="17245324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72451712"/>
        <c:axId val="172453248"/>
      </c:lineChart>
      <c:catAx>
        <c:axId val="172451712"/>
        <c:scaling>
          <c:orientation val="minMax"/>
        </c:scaling>
        <c:axPos val="b"/>
        <c:numFmt formatCode="General" sourceLinked="1"/>
        <c:majorTickMark val="none"/>
        <c:tickLblPos val="nextTo"/>
        <c:txPr>
          <a:bodyPr rot="-5400000" vert="horz"/>
          <a:lstStyle/>
          <a:p>
            <a:pPr>
              <a:defRPr sz="1400"/>
            </a:pPr>
            <a:endParaRPr lang="th-TH"/>
          </a:p>
        </c:txPr>
        <c:crossAx val="172453248"/>
        <c:crosses val="autoZero"/>
        <c:auto val="1"/>
        <c:lblAlgn val="ctr"/>
        <c:lblOffset val="100"/>
      </c:catAx>
      <c:valAx>
        <c:axId val="172453248"/>
        <c:scaling>
          <c:orientation val="minMax"/>
        </c:scaling>
        <c:delete val="1"/>
        <c:axPos val="l"/>
        <c:numFmt formatCode="General" sourceLinked="1"/>
        <c:majorTickMark val="none"/>
        <c:tickLblPos val="none"/>
        <c:crossAx val="172451712"/>
        <c:crosses val="autoZero"/>
        <c:crossBetween val="between"/>
      </c:valAx>
    </c:plotArea>
    <c:legend>
      <c:legendPos val="t"/>
      <c:layout>
        <c:manualLayout>
          <c:xMode val="edge"/>
          <c:yMode val="edge"/>
          <c:x val="0.12774773359300412"/>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22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4728320"/>
        <c:axId val="194730240"/>
      </c:barChart>
      <c:catAx>
        <c:axId val="1947283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4730240"/>
        <c:crosses val="autoZero"/>
        <c:auto val="1"/>
        <c:lblAlgn val="ctr"/>
        <c:lblOffset val="100"/>
        <c:tickLblSkip val="2"/>
        <c:tickMarkSkip val="1"/>
      </c:catAx>
      <c:valAx>
        <c:axId val="194730240"/>
        <c:scaling>
          <c:orientation val="minMax"/>
        </c:scaling>
        <c:axPos val="l"/>
        <c:title>
          <c:tx>
            <c:strRef>
              <c:f>[2]TblAgeBar!$A$114</c:f>
              <c:strCache>
                <c:ptCount val="1"/>
                <c:pt idx="0">
                  <c:v>อัตราป่วย/แสน</c:v>
                </c:pt>
              </c:strCache>
            </c:strRef>
          </c:tx>
          <c:layout>
            <c:manualLayout>
              <c:xMode val="edge"/>
              <c:yMode val="edge"/>
              <c:x val="2.1136077041414649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728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17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94770816"/>
        <c:axId val="194650112"/>
      </c:barChart>
      <c:catAx>
        <c:axId val="1947708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5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650112"/>
        <c:crosses val="autoZero"/>
        <c:auto val="1"/>
        <c:lblAlgn val="ctr"/>
        <c:lblOffset val="100"/>
        <c:tickLblSkip val="1"/>
        <c:tickMarkSkip val="1"/>
      </c:catAx>
      <c:valAx>
        <c:axId val="19465011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4770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28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7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94661760"/>
        <c:axId val="194692608"/>
      </c:barChart>
      <c:catAx>
        <c:axId val="1946617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63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692608"/>
        <c:crosses val="autoZero"/>
        <c:auto val="1"/>
        <c:lblAlgn val="ctr"/>
        <c:lblOffset val="100"/>
        <c:tickLblSkip val="1"/>
        <c:tickMarkSkip val="1"/>
      </c:catAx>
      <c:valAx>
        <c:axId val="1946926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661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28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309"/>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94794240"/>
        <c:axId val="194796544"/>
      </c:lineChart>
      <c:catAx>
        <c:axId val="1947942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0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796544"/>
        <c:crosses val="autoZero"/>
        <c:auto val="1"/>
        <c:lblAlgn val="ctr"/>
        <c:lblOffset val="100"/>
        <c:tickLblSkip val="1"/>
        <c:tickMarkSkip val="1"/>
      </c:catAx>
      <c:valAx>
        <c:axId val="1947965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49E-2"/>
              <c:y val="0.426768729207933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794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28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19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94812544"/>
        <c:axId val="194839296"/>
      </c:barChart>
      <c:catAx>
        <c:axId val="1948125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94839296"/>
        <c:crosses val="autoZero"/>
        <c:auto val="1"/>
        <c:lblAlgn val="ctr"/>
        <c:lblOffset val="100"/>
        <c:tickLblSkip val="2"/>
        <c:tickMarkSkip val="1"/>
      </c:catAx>
      <c:valAx>
        <c:axId val="194839296"/>
        <c:scaling>
          <c:orientation val="minMax"/>
        </c:scaling>
        <c:axPos val="l"/>
        <c:title>
          <c:tx>
            <c:strRef>
              <c:f>[2]TblAgeBar!$A$114</c:f>
              <c:strCache>
                <c:ptCount val="1"/>
                <c:pt idx="0">
                  <c:v>อัตราป่วย/แสน</c:v>
                </c:pt>
              </c:strCache>
            </c:strRef>
          </c:tx>
          <c:layout>
            <c:manualLayout>
              <c:xMode val="edge"/>
              <c:yMode val="edge"/>
              <c:x val="2.113607704141462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812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1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4879872"/>
        <c:axId val="194881792"/>
      </c:barChart>
      <c:catAx>
        <c:axId val="1948798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5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881792"/>
        <c:crosses val="autoZero"/>
        <c:auto val="1"/>
        <c:lblAlgn val="ctr"/>
        <c:lblOffset val="100"/>
        <c:tickLblSkip val="1"/>
        <c:tickMarkSkip val="1"/>
      </c:catAx>
      <c:valAx>
        <c:axId val="1948817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4879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7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118592"/>
        <c:axId val="195120512"/>
      </c:barChart>
      <c:catAx>
        <c:axId val="1951185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6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120512"/>
        <c:crosses val="autoZero"/>
        <c:auto val="1"/>
        <c:lblAlgn val="ctr"/>
        <c:lblOffset val="100"/>
        <c:tickLblSkip val="1"/>
        <c:tickMarkSkip val="1"/>
      </c:catAx>
      <c:valAx>
        <c:axId val="1951205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118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89"/>
          <c:y val="3.282836378522627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3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144320"/>
        <c:axId val="195163264"/>
      </c:lineChart>
      <c:catAx>
        <c:axId val="1951443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0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163264"/>
        <c:crosses val="autoZero"/>
        <c:auto val="1"/>
        <c:lblAlgn val="ctr"/>
        <c:lblOffset val="100"/>
        <c:tickLblSkip val="1"/>
        <c:tickMarkSkip val="1"/>
      </c:catAx>
      <c:valAx>
        <c:axId val="1951632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35E-2"/>
              <c:y val="0.391415106669998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144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7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5191552"/>
        <c:axId val="195193472"/>
      </c:barChart>
      <c:catAx>
        <c:axId val="1951915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93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5193472"/>
        <c:crosses val="autoZero"/>
        <c:auto val="1"/>
        <c:lblAlgn val="ctr"/>
        <c:lblOffset val="100"/>
        <c:tickLblSkip val="1"/>
        <c:tickMarkSkip val="1"/>
      </c:catAx>
      <c:valAx>
        <c:axId val="195193472"/>
        <c:scaling>
          <c:orientation val="minMax"/>
        </c:scaling>
        <c:axPos val="l"/>
        <c:title>
          <c:tx>
            <c:strRef>
              <c:f>[3]TblAgeBar!$A$114</c:f>
              <c:strCache>
                <c:ptCount val="1"/>
                <c:pt idx="0">
                  <c:v>อัตราป่วย/แสน</c:v>
                </c:pt>
              </c:strCache>
            </c:strRef>
          </c:tx>
          <c:layout>
            <c:manualLayout>
              <c:xMode val="edge"/>
              <c:yMode val="edge"/>
              <c:x val="2.113607704141461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191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1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5229952"/>
        <c:axId val="195256704"/>
      </c:barChart>
      <c:catAx>
        <c:axId val="1952299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4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256704"/>
        <c:crosses val="autoZero"/>
        <c:auto val="1"/>
        <c:lblAlgn val="ctr"/>
        <c:lblOffset val="100"/>
        <c:tickLblSkip val="1"/>
        <c:tickMarkSkip val="1"/>
      </c:catAx>
      <c:valAx>
        <c:axId val="1952567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5229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52"/>
          <c:w val="0.87652549604413199"/>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72496384"/>
        <c:axId val="1724979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72496384"/>
        <c:axId val="172497920"/>
      </c:lineChart>
      <c:catAx>
        <c:axId val="172496384"/>
        <c:scaling>
          <c:orientation val="minMax"/>
        </c:scaling>
        <c:axPos val="b"/>
        <c:numFmt formatCode="General" sourceLinked="1"/>
        <c:majorTickMark val="none"/>
        <c:tickLblPos val="nextTo"/>
        <c:txPr>
          <a:bodyPr rot="-5400000" vert="horz"/>
          <a:lstStyle/>
          <a:p>
            <a:pPr>
              <a:defRPr sz="1400"/>
            </a:pPr>
            <a:endParaRPr lang="th-TH"/>
          </a:p>
        </c:txPr>
        <c:crossAx val="172497920"/>
        <c:crosses val="autoZero"/>
        <c:auto val="1"/>
        <c:lblAlgn val="ctr"/>
        <c:lblOffset val="100"/>
      </c:catAx>
      <c:valAx>
        <c:axId val="172497920"/>
        <c:scaling>
          <c:orientation val="minMax"/>
        </c:scaling>
        <c:delete val="1"/>
        <c:axPos val="l"/>
        <c:numFmt formatCode="General" sourceLinked="1"/>
        <c:majorTickMark val="none"/>
        <c:tickLblPos val="none"/>
        <c:crossAx val="172496384"/>
        <c:crosses val="autoZero"/>
        <c:crossBetween val="between"/>
      </c:valAx>
    </c:plotArea>
    <c:legend>
      <c:legendPos val="t"/>
      <c:layout>
        <c:manualLayout>
          <c:xMode val="edge"/>
          <c:yMode val="edge"/>
          <c:x val="0.12774773359300423"/>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280896"/>
        <c:axId val="195282816"/>
      </c:barChart>
      <c:catAx>
        <c:axId val="1952808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61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282816"/>
        <c:crosses val="autoZero"/>
        <c:auto val="1"/>
        <c:lblAlgn val="ctr"/>
        <c:lblOffset val="100"/>
        <c:tickLblSkip val="1"/>
        <c:tickMarkSkip val="1"/>
      </c:catAx>
      <c:valAx>
        <c:axId val="1952828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280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78"/>
          <c:y val="3.28283637852262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36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060864"/>
        <c:axId val="195063168"/>
      </c:lineChart>
      <c:catAx>
        <c:axId val="19506086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063168"/>
        <c:crosses val="autoZero"/>
        <c:auto val="1"/>
        <c:lblAlgn val="ctr"/>
        <c:lblOffset val="100"/>
        <c:tickLblSkip val="1"/>
        <c:tickMarkSkip val="1"/>
      </c:catAx>
      <c:valAx>
        <c:axId val="1950631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18E-2"/>
              <c:y val="0.391415106669998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060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5087360"/>
        <c:axId val="195097728"/>
      </c:barChart>
      <c:catAx>
        <c:axId val="1950873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89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5097728"/>
        <c:crosses val="autoZero"/>
        <c:auto val="1"/>
        <c:lblAlgn val="ctr"/>
        <c:lblOffset val="100"/>
        <c:tickLblSkip val="1"/>
        <c:tickMarkSkip val="1"/>
      </c:catAx>
      <c:valAx>
        <c:axId val="195097728"/>
        <c:scaling>
          <c:orientation val="minMax"/>
        </c:scaling>
        <c:axPos val="l"/>
        <c:title>
          <c:tx>
            <c:strRef>
              <c:f>[3]TblAgeBar!$A$114</c:f>
              <c:strCache>
                <c:ptCount val="1"/>
                <c:pt idx="0">
                  <c:v>อัตราป่วย/แสน</c:v>
                </c:pt>
              </c:strCache>
            </c:strRef>
          </c:tx>
          <c:layout>
            <c:manualLayout>
              <c:xMode val="edge"/>
              <c:yMode val="edge"/>
              <c:x val="2.113607704141460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087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7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5334912"/>
        <c:axId val="195336832"/>
      </c:barChart>
      <c:catAx>
        <c:axId val="1953349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4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336832"/>
        <c:crosses val="autoZero"/>
        <c:auto val="1"/>
        <c:lblAlgn val="ctr"/>
        <c:lblOffset val="100"/>
        <c:tickLblSkip val="1"/>
        <c:tickMarkSkip val="1"/>
      </c:catAx>
      <c:valAx>
        <c:axId val="1953368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5334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328256"/>
        <c:axId val="195465600"/>
      </c:barChart>
      <c:catAx>
        <c:axId val="1953282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465600"/>
        <c:crosses val="autoZero"/>
        <c:auto val="1"/>
        <c:lblAlgn val="ctr"/>
        <c:lblOffset val="100"/>
        <c:tickLblSkip val="1"/>
        <c:tickMarkSkip val="1"/>
      </c:catAx>
      <c:valAx>
        <c:axId val="1954656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328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61"/>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3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480960"/>
        <c:axId val="195491712"/>
      </c:lineChart>
      <c:catAx>
        <c:axId val="1954809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491712"/>
        <c:crosses val="autoZero"/>
        <c:auto val="1"/>
        <c:lblAlgn val="ctr"/>
        <c:lblOffset val="100"/>
        <c:tickLblSkip val="1"/>
        <c:tickMarkSkip val="1"/>
      </c:catAx>
      <c:valAx>
        <c:axId val="1954917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94E-2"/>
              <c:y val="0.391415106669998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480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5401216"/>
        <c:axId val="195403136"/>
      </c:barChart>
      <c:catAx>
        <c:axId val="1954012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8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5403136"/>
        <c:crosses val="autoZero"/>
        <c:auto val="1"/>
        <c:lblAlgn val="ctr"/>
        <c:lblOffset val="100"/>
        <c:tickLblSkip val="1"/>
        <c:tickMarkSkip val="1"/>
      </c:catAx>
      <c:valAx>
        <c:axId val="195403136"/>
        <c:scaling>
          <c:orientation val="minMax"/>
        </c:scaling>
        <c:axPos val="l"/>
        <c:title>
          <c:tx>
            <c:strRef>
              <c:f>[3]TblAgeBar!$A$114</c:f>
              <c:strCache>
                <c:ptCount val="1"/>
                <c:pt idx="0">
                  <c:v>อัตราป่วย/แสน</c:v>
                </c:pt>
              </c:strCache>
            </c:strRef>
          </c:tx>
          <c:layout>
            <c:manualLayout>
              <c:xMode val="edge"/>
              <c:yMode val="edge"/>
              <c:x val="2.113607704141458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401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5562496"/>
        <c:axId val="195585152"/>
      </c:barChart>
      <c:catAx>
        <c:axId val="1955624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3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585152"/>
        <c:crosses val="autoZero"/>
        <c:auto val="1"/>
        <c:lblAlgn val="ctr"/>
        <c:lblOffset val="100"/>
        <c:tickLblSkip val="1"/>
        <c:tickMarkSkip val="1"/>
      </c:catAx>
      <c:valAx>
        <c:axId val="19558515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55624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494656"/>
        <c:axId val="195496576"/>
      </c:barChart>
      <c:catAx>
        <c:axId val="1954946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8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496576"/>
        <c:crosses val="autoZero"/>
        <c:auto val="1"/>
        <c:lblAlgn val="ctr"/>
        <c:lblOffset val="100"/>
        <c:tickLblSkip val="1"/>
        <c:tickMarkSkip val="1"/>
      </c:catAx>
      <c:valAx>
        <c:axId val="1954965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494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56"/>
          <c:y val="3.28283637852262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4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516288"/>
        <c:axId val="195527040"/>
      </c:lineChart>
      <c:catAx>
        <c:axId val="1955162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527040"/>
        <c:crosses val="autoZero"/>
        <c:auto val="1"/>
        <c:lblAlgn val="ctr"/>
        <c:lblOffset val="100"/>
        <c:tickLblSkip val="1"/>
        <c:tickMarkSkip val="1"/>
      </c:catAx>
      <c:valAx>
        <c:axId val="19552704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83E-2"/>
              <c:y val="0.391415106669998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516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63"/>
          <c:w val="0.87652549604413244"/>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กราฟเทียบอำเภอ!$AC$92</c:f>
              <c:numCache>
                <c:formatCode>General</c:formatCode>
                <c:ptCount val="1"/>
                <c:pt idx="0">
                  <c:v>4</c:v>
                </c:pt>
              </c:numCache>
            </c:numRef>
          </c:val>
        </c:ser>
        <c:axId val="172553344"/>
        <c:axId val="17255488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72553344"/>
        <c:axId val="172554880"/>
      </c:lineChart>
      <c:catAx>
        <c:axId val="172553344"/>
        <c:scaling>
          <c:orientation val="minMax"/>
        </c:scaling>
        <c:axPos val="b"/>
        <c:numFmt formatCode="General" sourceLinked="1"/>
        <c:majorTickMark val="none"/>
        <c:tickLblPos val="nextTo"/>
        <c:txPr>
          <a:bodyPr rot="-5400000" vert="horz"/>
          <a:lstStyle/>
          <a:p>
            <a:pPr>
              <a:defRPr sz="1400"/>
            </a:pPr>
            <a:endParaRPr lang="th-TH"/>
          </a:p>
        </c:txPr>
        <c:crossAx val="172554880"/>
        <c:crosses val="autoZero"/>
        <c:auto val="1"/>
        <c:lblAlgn val="ctr"/>
        <c:lblOffset val="100"/>
      </c:catAx>
      <c:valAx>
        <c:axId val="172554880"/>
        <c:scaling>
          <c:orientation val="minMax"/>
        </c:scaling>
        <c:delete val="1"/>
        <c:axPos val="l"/>
        <c:numFmt formatCode="General" sourceLinked="1"/>
        <c:majorTickMark val="none"/>
        <c:tickLblPos val="none"/>
        <c:crossAx val="172553344"/>
        <c:crosses val="autoZero"/>
        <c:crossBetween val="between"/>
      </c:valAx>
    </c:plotArea>
    <c:legend>
      <c:legendPos val="t"/>
      <c:layout>
        <c:manualLayout>
          <c:xMode val="edge"/>
          <c:yMode val="edge"/>
          <c:x val="0.12774773359300429"/>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5629056"/>
        <c:axId val="195630976"/>
      </c:barChart>
      <c:catAx>
        <c:axId val="1956290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79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5630976"/>
        <c:crosses val="autoZero"/>
        <c:auto val="1"/>
        <c:lblAlgn val="ctr"/>
        <c:lblOffset val="100"/>
        <c:tickLblSkip val="1"/>
        <c:tickMarkSkip val="1"/>
      </c:catAx>
      <c:valAx>
        <c:axId val="195630976"/>
        <c:scaling>
          <c:orientation val="minMax"/>
        </c:scaling>
        <c:axPos val="l"/>
        <c:title>
          <c:tx>
            <c:strRef>
              <c:f>[3]TblAgeBar!$A$114</c:f>
              <c:strCache>
                <c:ptCount val="1"/>
                <c:pt idx="0">
                  <c:v>อัตราป่วย/แสน</c:v>
                </c:pt>
              </c:strCache>
            </c:strRef>
          </c:tx>
          <c:layout>
            <c:manualLayout>
              <c:xMode val="edge"/>
              <c:yMode val="edge"/>
              <c:x val="2.113607704141457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629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5683840"/>
        <c:axId val="195685760"/>
      </c:barChart>
      <c:catAx>
        <c:axId val="1956838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2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685760"/>
        <c:crosses val="autoZero"/>
        <c:auto val="1"/>
        <c:lblAlgn val="ctr"/>
        <c:lblOffset val="100"/>
        <c:tickLblSkip val="1"/>
        <c:tickMarkSkip val="1"/>
      </c:catAx>
      <c:valAx>
        <c:axId val="19568576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5683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5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714048"/>
        <c:axId val="195728512"/>
      </c:barChart>
      <c:catAx>
        <c:axId val="1957140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6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728512"/>
        <c:crosses val="autoZero"/>
        <c:auto val="1"/>
        <c:lblAlgn val="ctr"/>
        <c:lblOffset val="100"/>
        <c:tickLblSkip val="1"/>
        <c:tickMarkSkip val="1"/>
      </c:catAx>
      <c:valAx>
        <c:axId val="1957285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714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33"/>
          <c:y val="3.28283637852261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464"/>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760512"/>
        <c:axId val="195762816"/>
      </c:lineChart>
      <c:catAx>
        <c:axId val="1957605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762816"/>
        <c:crosses val="autoZero"/>
        <c:auto val="1"/>
        <c:lblAlgn val="ctr"/>
        <c:lblOffset val="100"/>
        <c:tickLblSkip val="1"/>
        <c:tickMarkSkip val="1"/>
      </c:catAx>
      <c:valAx>
        <c:axId val="1957628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42E-2"/>
              <c:y val="0.391415106669997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760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5778816"/>
        <c:axId val="195805568"/>
      </c:barChart>
      <c:catAx>
        <c:axId val="1957788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69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5805568"/>
        <c:crosses val="autoZero"/>
        <c:auto val="1"/>
        <c:lblAlgn val="ctr"/>
        <c:lblOffset val="100"/>
        <c:tickLblSkip val="1"/>
        <c:tickMarkSkip val="1"/>
      </c:catAx>
      <c:valAx>
        <c:axId val="195805568"/>
        <c:scaling>
          <c:orientation val="minMax"/>
        </c:scaling>
        <c:axPos val="l"/>
        <c:title>
          <c:tx>
            <c:strRef>
              <c:f>[3]TblAgeBar!$A$114</c:f>
              <c:strCache>
                <c:ptCount val="1"/>
                <c:pt idx="0">
                  <c:v>อัตราป่วย/แสน</c:v>
                </c:pt>
              </c:strCache>
            </c:strRef>
          </c:tx>
          <c:layout>
            <c:manualLayout>
              <c:xMode val="edge"/>
              <c:yMode val="edge"/>
              <c:x val="2.113607704141454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778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94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5858816"/>
        <c:axId val="195860736"/>
      </c:barChart>
      <c:catAx>
        <c:axId val="1958588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1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860736"/>
        <c:crosses val="autoZero"/>
        <c:auto val="1"/>
        <c:lblAlgn val="ctr"/>
        <c:lblOffset val="100"/>
        <c:tickLblSkip val="1"/>
        <c:tickMarkSkip val="1"/>
      </c:catAx>
      <c:valAx>
        <c:axId val="19586073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5858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889024"/>
        <c:axId val="195895296"/>
      </c:barChart>
      <c:catAx>
        <c:axId val="1958890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3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895296"/>
        <c:crosses val="autoZero"/>
        <c:auto val="1"/>
        <c:lblAlgn val="ctr"/>
        <c:lblOffset val="100"/>
        <c:tickLblSkip val="1"/>
        <c:tickMarkSkip val="1"/>
      </c:catAx>
      <c:valAx>
        <c:axId val="1958952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889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11"/>
          <c:y val="3.2828363785226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5910656"/>
        <c:axId val="195929600"/>
      </c:lineChart>
      <c:catAx>
        <c:axId val="1959106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929600"/>
        <c:crosses val="autoZero"/>
        <c:auto val="1"/>
        <c:lblAlgn val="ctr"/>
        <c:lblOffset val="100"/>
        <c:tickLblSkip val="1"/>
        <c:tickMarkSkip val="1"/>
      </c:catAx>
      <c:valAx>
        <c:axId val="1959296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E-2"/>
              <c:y val="0.391415106669997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910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6031616"/>
        <c:axId val="196033536"/>
      </c:barChart>
      <c:catAx>
        <c:axId val="1960316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59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6033536"/>
        <c:crosses val="autoZero"/>
        <c:auto val="1"/>
        <c:lblAlgn val="ctr"/>
        <c:lblOffset val="100"/>
        <c:tickLblSkip val="1"/>
        <c:tickMarkSkip val="1"/>
      </c:catAx>
      <c:valAx>
        <c:axId val="196033536"/>
        <c:scaling>
          <c:orientation val="minMax"/>
        </c:scaling>
        <c:axPos val="l"/>
        <c:title>
          <c:tx>
            <c:strRef>
              <c:f>[3]TblAgeBar!$A$114</c:f>
              <c:strCache>
                <c:ptCount val="1"/>
                <c:pt idx="0">
                  <c:v>อัตราป่วย/แสน</c:v>
                </c:pt>
              </c:strCache>
            </c:strRef>
          </c:tx>
          <c:layout>
            <c:manualLayout>
              <c:xMode val="edge"/>
              <c:yMode val="edge"/>
              <c:x val="2.113607704141451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031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9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6053248"/>
        <c:axId val="195953024"/>
      </c:barChart>
      <c:catAx>
        <c:axId val="1960532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0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5953024"/>
        <c:crosses val="autoZero"/>
        <c:auto val="1"/>
        <c:lblAlgn val="ctr"/>
        <c:lblOffset val="100"/>
        <c:tickLblSkip val="1"/>
        <c:tickMarkSkip val="1"/>
      </c:catAx>
      <c:valAx>
        <c:axId val="19595302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6053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222"/>
          <c:w val="0.8765254960441311"/>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172622976"/>
        <c:axId val="172624512"/>
      </c:barChart>
      <c:catAx>
        <c:axId val="172622976"/>
        <c:scaling>
          <c:orientation val="minMax"/>
        </c:scaling>
        <c:axPos val="b"/>
        <c:numFmt formatCode="General" sourceLinked="1"/>
        <c:majorTickMark val="none"/>
        <c:tickLblPos val="nextTo"/>
        <c:txPr>
          <a:bodyPr rot="-5400000" vert="horz"/>
          <a:lstStyle/>
          <a:p>
            <a:pPr>
              <a:defRPr sz="1400"/>
            </a:pPr>
            <a:endParaRPr lang="th-TH"/>
          </a:p>
        </c:txPr>
        <c:crossAx val="172624512"/>
        <c:crosses val="autoZero"/>
        <c:auto val="1"/>
        <c:lblAlgn val="ctr"/>
        <c:lblOffset val="100"/>
      </c:catAx>
      <c:valAx>
        <c:axId val="172624512"/>
        <c:scaling>
          <c:orientation val="minMax"/>
        </c:scaling>
        <c:delete val="1"/>
        <c:axPos val="l"/>
        <c:numFmt formatCode="General" sourceLinked="1"/>
        <c:majorTickMark val="none"/>
        <c:tickLblPos val="none"/>
        <c:crossAx val="172622976"/>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3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5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5989504"/>
        <c:axId val="195991424"/>
      </c:barChart>
      <c:catAx>
        <c:axId val="1959895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5991424"/>
        <c:crosses val="autoZero"/>
        <c:auto val="1"/>
        <c:lblAlgn val="ctr"/>
        <c:lblOffset val="100"/>
        <c:tickLblSkip val="1"/>
        <c:tickMarkSkip val="1"/>
      </c:catAx>
      <c:valAx>
        <c:axId val="1959914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59895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
          <c:y val="3.28283637852261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6166784"/>
        <c:axId val="196169088"/>
      </c:lineChart>
      <c:catAx>
        <c:axId val="1961667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169088"/>
        <c:crosses val="autoZero"/>
        <c:auto val="1"/>
        <c:lblAlgn val="ctr"/>
        <c:lblOffset val="100"/>
        <c:tickLblSkip val="1"/>
        <c:tickMarkSkip val="1"/>
      </c:catAx>
      <c:valAx>
        <c:axId val="1961690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83E-2"/>
              <c:y val="0.391415106669997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166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6156416"/>
        <c:axId val="196207744"/>
      </c:barChart>
      <c:catAx>
        <c:axId val="1961564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53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6207744"/>
        <c:crosses val="autoZero"/>
        <c:auto val="1"/>
        <c:lblAlgn val="ctr"/>
        <c:lblOffset val="100"/>
        <c:tickLblSkip val="1"/>
        <c:tickMarkSkip val="1"/>
      </c:catAx>
      <c:valAx>
        <c:axId val="196207744"/>
        <c:scaling>
          <c:orientation val="minMax"/>
        </c:scaling>
        <c:axPos val="l"/>
        <c:title>
          <c:tx>
            <c:strRef>
              <c:f>[3]TblAgeBar!$A$114</c:f>
              <c:strCache>
                <c:ptCount val="1"/>
                <c:pt idx="0">
                  <c:v>อัตราป่วย/แสน</c:v>
                </c:pt>
              </c:strCache>
            </c:strRef>
          </c:tx>
          <c:layout>
            <c:manualLayout>
              <c:xMode val="edge"/>
              <c:yMode val="edge"/>
              <c:x val="2.1136077041414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1564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7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6113152"/>
        <c:axId val="196115072"/>
      </c:barChart>
      <c:catAx>
        <c:axId val="1961131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0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115072"/>
        <c:crosses val="autoZero"/>
        <c:auto val="1"/>
        <c:lblAlgn val="ctr"/>
        <c:lblOffset val="100"/>
        <c:tickLblSkip val="1"/>
        <c:tickMarkSkip val="1"/>
      </c:catAx>
      <c:valAx>
        <c:axId val="19611507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6113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6139264"/>
        <c:axId val="196309376"/>
      </c:barChart>
      <c:catAx>
        <c:axId val="1961392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6309376"/>
        <c:crosses val="autoZero"/>
        <c:auto val="1"/>
        <c:lblAlgn val="ctr"/>
        <c:lblOffset val="100"/>
        <c:tickLblSkip val="1"/>
        <c:tickMarkSkip val="1"/>
      </c:catAx>
      <c:valAx>
        <c:axId val="1963093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139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83"/>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6320640"/>
        <c:axId val="196335488"/>
      </c:lineChart>
      <c:catAx>
        <c:axId val="1963206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335488"/>
        <c:crosses val="autoZero"/>
        <c:auto val="1"/>
        <c:lblAlgn val="ctr"/>
        <c:lblOffset val="100"/>
        <c:tickLblSkip val="1"/>
        <c:tickMarkSkip val="1"/>
      </c:catAx>
      <c:valAx>
        <c:axId val="1963354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58E-2"/>
              <c:y val="0.391415106669997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320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6380160"/>
        <c:axId val="196382080"/>
      </c:barChart>
      <c:catAx>
        <c:axId val="1963801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4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6382080"/>
        <c:crosses val="autoZero"/>
        <c:auto val="1"/>
        <c:lblAlgn val="ctr"/>
        <c:lblOffset val="100"/>
        <c:tickLblSkip val="1"/>
        <c:tickMarkSkip val="1"/>
      </c:catAx>
      <c:valAx>
        <c:axId val="196382080"/>
        <c:scaling>
          <c:orientation val="minMax"/>
        </c:scaling>
        <c:axPos val="l"/>
        <c:title>
          <c:tx>
            <c:strRef>
              <c:f>[3]TblAgeBar!$A$114</c:f>
              <c:strCache>
                <c:ptCount val="1"/>
                <c:pt idx="0">
                  <c:v>อัตราป่วย/แสน</c:v>
                </c:pt>
              </c:strCache>
            </c:strRef>
          </c:tx>
          <c:layout>
            <c:manualLayout>
              <c:xMode val="edge"/>
              <c:yMode val="edge"/>
              <c:x val="2.113607704141448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3801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4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6221952"/>
        <c:axId val="196224128"/>
      </c:barChart>
      <c:catAx>
        <c:axId val="1962219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224128"/>
        <c:crosses val="autoZero"/>
        <c:auto val="1"/>
        <c:lblAlgn val="ctr"/>
        <c:lblOffset val="100"/>
        <c:tickLblSkip val="1"/>
        <c:tickMarkSkip val="1"/>
      </c:catAx>
      <c:valAx>
        <c:axId val="19622412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6221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54" r="0.75000000000001454" t="1" header="0.5" footer="0.5"/>
    <c:pageSetup paperSize="9" orientation="landscape" horizontalDpi="300" verticalDpi="300"/>
  </c:printSettings>
</c:chartSpace>
</file>

<file path=xl/charts/chart3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6276992"/>
        <c:axId val="196278912"/>
      </c:barChart>
      <c:catAx>
        <c:axId val="1962769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6278912"/>
        <c:crosses val="autoZero"/>
        <c:auto val="1"/>
        <c:lblAlgn val="ctr"/>
        <c:lblOffset val="100"/>
        <c:tickLblSkip val="1"/>
        <c:tickMarkSkip val="1"/>
      </c:catAx>
      <c:valAx>
        <c:axId val="1962789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2769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54" r="0.75000000000001454" t="1" header="0.5" footer="0.5"/>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72"/>
          <c:y val="3.28283637852260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6499328"/>
        <c:axId val="196514176"/>
      </c:lineChart>
      <c:catAx>
        <c:axId val="1964993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514176"/>
        <c:crosses val="autoZero"/>
        <c:auto val="1"/>
        <c:lblAlgn val="ctr"/>
        <c:lblOffset val="100"/>
        <c:tickLblSkip val="1"/>
        <c:tickMarkSkip val="1"/>
      </c:catAx>
      <c:valAx>
        <c:axId val="1965141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41E-2"/>
              <c:y val="0.391415106669996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499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54" r="0.75000000000001454"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 ค่ามัธยฐาน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024"/>
          <c:w val="0.876525496044131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72663552"/>
        <c:axId val="17266508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กราฟเทียบอำเภอ!$AC$53:$AN$53</c:f>
              <c:numCache>
                <c:formatCode>General</c:formatCode>
                <c:ptCount val="12"/>
                <c:pt idx="0">
                  <c:v>0</c:v>
                </c:pt>
                <c:pt idx="1">
                  <c:v>0</c:v>
                </c:pt>
                <c:pt idx="2">
                  <c:v>0</c:v>
                </c:pt>
                <c:pt idx="3">
                  <c:v>0</c:v>
                </c:pt>
                <c:pt idx="4">
                  <c:v>0</c:v>
                </c:pt>
                <c:pt idx="5">
                  <c:v>1</c:v>
                </c:pt>
                <c:pt idx="6">
                  <c:v>2</c:v>
                </c:pt>
                <c:pt idx="7">
                  <c:v>1</c:v>
                </c:pt>
                <c:pt idx="8">
                  <c:v>1</c:v>
                </c:pt>
                <c:pt idx="9">
                  <c:v>2</c:v>
                </c:pt>
                <c:pt idx="10">
                  <c:v>0</c:v>
                </c:pt>
                <c:pt idx="11">
                  <c:v>0</c:v>
                </c:pt>
              </c:numCache>
            </c:numRef>
          </c:val>
        </c:ser>
        <c:dLbls>
          <c:showVal val="1"/>
        </c:dLbls>
        <c:marker val="1"/>
        <c:axId val="172663552"/>
        <c:axId val="172665088"/>
      </c:lineChart>
      <c:catAx>
        <c:axId val="172663552"/>
        <c:scaling>
          <c:orientation val="minMax"/>
        </c:scaling>
        <c:axPos val="b"/>
        <c:numFmt formatCode="General" sourceLinked="1"/>
        <c:majorTickMark val="none"/>
        <c:tickLblPos val="nextTo"/>
        <c:txPr>
          <a:bodyPr rot="-5400000" vert="horz"/>
          <a:lstStyle/>
          <a:p>
            <a:pPr>
              <a:defRPr sz="1400"/>
            </a:pPr>
            <a:endParaRPr lang="th-TH"/>
          </a:p>
        </c:txPr>
        <c:crossAx val="172665088"/>
        <c:crosses val="autoZero"/>
        <c:auto val="1"/>
        <c:lblAlgn val="ctr"/>
        <c:lblOffset val="100"/>
      </c:catAx>
      <c:valAx>
        <c:axId val="172665088"/>
        <c:scaling>
          <c:orientation val="minMax"/>
        </c:scaling>
        <c:delete val="1"/>
        <c:axPos val="l"/>
        <c:numFmt formatCode="General" sourceLinked="1"/>
        <c:majorTickMark val="none"/>
        <c:tickLblPos val="none"/>
        <c:crossAx val="172663552"/>
        <c:crosses val="autoZero"/>
        <c:crossBetween val="between"/>
      </c:valAx>
    </c:plotArea>
    <c:legend>
      <c:legendPos val="t"/>
      <c:layout>
        <c:manualLayout>
          <c:xMode val="edge"/>
          <c:yMode val="edge"/>
          <c:x val="0.12774773359300406"/>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6546560"/>
        <c:axId val="196548480"/>
      </c:barChart>
      <c:catAx>
        <c:axId val="1965465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4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6548480"/>
        <c:crosses val="autoZero"/>
        <c:auto val="1"/>
        <c:lblAlgn val="ctr"/>
        <c:lblOffset val="100"/>
        <c:tickLblSkip val="1"/>
        <c:tickMarkSkip val="1"/>
      </c:catAx>
      <c:valAx>
        <c:axId val="196548480"/>
        <c:scaling>
          <c:orientation val="minMax"/>
        </c:scaling>
        <c:axPos val="l"/>
        <c:title>
          <c:tx>
            <c:strRef>
              <c:f>[3]TblAgeBar!$A$114</c:f>
              <c:strCache>
                <c:ptCount val="1"/>
                <c:pt idx="0">
                  <c:v>อัตราป่วย/แสน</c:v>
                </c:pt>
              </c:strCache>
            </c:strRef>
          </c:tx>
          <c:layout>
            <c:manualLayout>
              <c:xMode val="edge"/>
              <c:yMode val="edge"/>
              <c:x val="2.113607704141447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546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54" r="0.75000000000001454" t="1" header="0.5" footer="0.5"/>
    <c:pageSetup paperSize="9" orientation="landscape"/>
  </c:printSettings>
</c:chartSpace>
</file>

<file path=xl/charts/chart35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3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6584960"/>
        <c:axId val="196586880"/>
      </c:barChart>
      <c:catAx>
        <c:axId val="1965849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586880"/>
        <c:crosses val="autoZero"/>
        <c:auto val="1"/>
        <c:lblAlgn val="ctr"/>
        <c:lblOffset val="100"/>
        <c:tickLblSkip val="1"/>
        <c:tickMarkSkip val="1"/>
      </c:catAx>
      <c:valAx>
        <c:axId val="19658688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6584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paperSize="9" orientation="landscape" horizontalDpi="300" verticalDpi="300"/>
  </c:printSettings>
</c:chartSpace>
</file>

<file path=xl/charts/chart35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6619264"/>
        <c:axId val="196637824"/>
      </c:barChart>
      <c:catAx>
        <c:axId val="1966192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8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6637824"/>
        <c:crosses val="autoZero"/>
        <c:auto val="1"/>
        <c:lblAlgn val="ctr"/>
        <c:lblOffset val="100"/>
        <c:tickLblSkip val="1"/>
        <c:tickMarkSkip val="1"/>
      </c:catAx>
      <c:valAx>
        <c:axId val="1966378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619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67"/>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6673920"/>
        <c:axId val="196676224"/>
      </c:lineChart>
      <c:catAx>
        <c:axId val="1966739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676224"/>
        <c:crosses val="autoZero"/>
        <c:auto val="1"/>
        <c:lblAlgn val="ctr"/>
        <c:lblOffset val="100"/>
        <c:tickLblSkip val="1"/>
        <c:tickMarkSkip val="1"/>
      </c:catAx>
      <c:valAx>
        <c:axId val="1966762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27E-2"/>
              <c:y val="0.391415106669996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673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6663552"/>
        <c:axId val="196735360"/>
      </c:barChart>
      <c:catAx>
        <c:axId val="1966635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9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6735360"/>
        <c:crosses val="autoZero"/>
        <c:auto val="1"/>
        <c:lblAlgn val="ctr"/>
        <c:lblOffset val="100"/>
        <c:tickLblSkip val="1"/>
        <c:tickMarkSkip val="1"/>
      </c:catAx>
      <c:valAx>
        <c:axId val="196735360"/>
        <c:scaling>
          <c:orientation val="minMax"/>
        </c:scaling>
        <c:axPos val="l"/>
        <c:title>
          <c:tx>
            <c:strRef>
              <c:f>[3]TblAgeBar!$A$114</c:f>
              <c:strCache>
                <c:ptCount val="1"/>
                <c:pt idx="0">
                  <c:v>อัตราป่วย/แสน</c:v>
                </c:pt>
              </c:strCache>
            </c:strRef>
          </c:tx>
          <c:layout>
            <c:manualLayout>
              <c:xMode val="edge"/>
              <c:yMode val="edge"/>
              <c:x val="2.113607704141446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663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paperSize="9" orientation="landscape"/>
  </c:printSettings>
</c:chartSpace>
</file>

<file path=xl/charts/chart35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6837376"/>
        <c:axId val="196839296"/>
      </c:barChart>
      <c:catAx>
        <c:axId val="1968373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839296"/>
        <c:crosses val="autoZero"/>
        <c:auto val="1"/>
        <c:lblAlgn val="ctr"/>
        <c:lblOffset val="100"/>
        <c:tickLblSkip val="1"/>
        <c:tickMarkSkip val="1"/>
      </c:catAx>
      <c:valAx>
        <c:axId val="19683929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6837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32" r="0.75000000000001432" t="1" header="0.5" footer="0.5"/>
    <c:pageSetup paperSize="9" orientation="landscape" horizontalDpi="300" verticalDpi="300"/>
  </c:printSettings>
</c:chartSpace>
</file>

<file path=xl/charts/chart35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6740608"/>
        <c:axId val="196742528"/>
      </c:barChart>
      <c:catAx>
        <c:axId val="19674060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6742528"/>
        <c:crosses val="autoZero"/>
        <c:auto val="1"/>
        <c:lblAlgn val="ctr"/>
        <c:lblOffset val="100"/>
        <c:tickLblSkip val="1"/>
        <c:tickMarkSkip val="1"/>
      </c:catAx>
      <c:valAx>
        <c:axId val="1967425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7406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32" r="0.75000000000001432" t="1" header="0.5" footer="0.5"/>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61"/>
          <c:y val="3.28283637852260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6774528"/>
        <c:axId val="196789376"/>
      </c:lineChart>
      <c:catAx>
        <c:axId val="1967745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6789376"/>
        <c:crosses val="autoZero"/>
        <c:auto val="1"/>
        <c:lblAlgn val="ctr"/>
        <c:lblOffset val="100"/>
        <c:tickLblSkip val="1"/>
        <c:tickMarkSkip val="1"/>
      </c:catAx>
      <c:valAx>
        <c:axId val="1967893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17E-2"/>
              <c:y val="0.391415106669996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774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32" r="0.75000000000001432" t="1" header="0.5" footer="0.5"/>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5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026560"/>
        <c:axId val="197028480"/>
      </c:barChart>
      <c:catAx>
        <c:axId val="1970265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59"/>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028480"/>
        <c:crosses val="autoZero"/>
        <c:auto val="1"/>
        <c:lblAlgn val="ctr"/>
        <c:lblOffset val="100"/>
        <c:tickLblSkip val="1"/>
        <c:tickMarkSkip val="1"/>
      </c:catAx>
      <c:valAx>
        <c:axId val="197028480"/>
        <c:scaling>
          <c:orientation val="minMax"/>
        </c:scaling>
        <c:axPos val="l"/>
        <c:title>
          <c:tx>
            <c:strRef>
              <c:f>[3]TblAgeBar!$A$114</c:f>
              <c:strCache>
                <c:ptCount val="1"/>
                <c:pt idx="0">
                  <c:v>อัตราป่วย/แสน</c:v>
                </c:pt>
              </c:strCache>
            </c:strRef>
          </c:tx>
          <c:layout>
            <c:manualLayout>
              <c:xMode val="edge"/>
              <c:yMode val="edge"/>
              <c:x val="2.113607704141446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026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32" r="0.75000000000001432" t="1" header="0.5" footer="0.5"/>
    <c:pageSetup paperSize="9" orientation="landscape"/>
  </c:printSettings>
</c:chartSpace>
</file>

<file path=xl/charts/chart35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048576"/>
        <c:axId val="197058944"/>
      </c:barChart>
      <c:catAx>
        <c:axId val="1970485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058944"/>
        <c:crosses val="autoZero"/>
        <c:auto val="1"/>
        <c:lblAlgn val="ctr"/>
        <c:lblOffset val="100"/>
        <c:tickLblSkip val="1"/>
        <c:tickMarkSkip val="1"/>
      </c:catAx>
      <c:valAx>
        <c:axId val="19705894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0485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5242716838499052"/>
          <c:w val="0.87652549604413199"/>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72704128"/>
        <c:axId val="17270566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dLbls>
          <c:showVal val="1"/>
        </c:dLbls>
        <c:marker val="1"/>
        <c:axId val="172704128"/>
        <c:axId val="172705664"/>
      </c:lineChart>
      <c:catAx>
        <c:axId val="172704128"/>
        <c:scaling>
          <c:orientation val="minMax"/>
        </c:scaling>
        <c:axPos val="b"/>
        <c:numFmt formatCode="General" sourceLinked="1"/>
        <c:majorTickMark val="none"/>
        <c:tickLblPos val="nextTo"/>
        <c:txPr>
          <a:bodyPr rot="-5400000" vert="horz"/>
          <a:lstStyle/>
          <a:p>
            <a:pPr>
              <a:defRPr sz="1400"/>
            </a:pPr>
            <a:endParaRPr lang="th-TH"/>
          </a:p>
        </c:txPr>
        <c:crossAx val="172705664"/>
        <c:crosses val="autoZero"/>
        <c:auto val="1"/>
        <c:lblAlgn val="ctr"/>
        <c:lblOffset val="100"/>
      </c:catAx>
      <c:valAx>
        <c:axId val="172705664"/>
        <c:scaling>
          <c:orientation val="minMax"/>
        </c:scaling>
        <c:delete val="1"/>
        <c:axPos val="l"/>
        <c:numFmt formatCode="General" sourceLinked="1"/>
        <c:majorTickMark val="none"/>
        <c:tickLblPos val="none"/>
        <c:crossAx val="172704128"/>
        <c:crosses val="autoZero"/>
        <c:crossBetween val="between"/>
      </c:valAx>
    </c:plotArea>
    <c:legend>
      <c:legendPos val="t"/>
      <c:layout>
        <c:manualLayout>
          <c:xMode val="edge"/>
          <c:yMode val="edge"/>
          <c:x val="0.12774773359300423"/>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6911104"/>
        <c:axId val="196913024"/>
      </c:barChart>
      <c:catAx>
        <c:axId val="1969111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6913024"/>
        <c:crosses val="autoZero"/>
        <c:auto val="1"/>
        <c:lblAlgn val="ctr"/>
        <c:lblOffset val="100"/>
        <c:tickLblSkip val="1"/>
        <c:tickMarkSkip val="1"/>
      </c:catAx>
      <c:valAx>
        <c:axId val="1969130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69111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56"/>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7141632"/>
        <c:axId val="197143936"/>
      </c:lineChart>
      <c:catAx>
        <c:axId val="1971416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143936"/>
        <c:crosses val="autoZero"/>
        <c:auto val="1"/>
        <c:lblAlgn val="ctr"/>
        <c:lblOffset val="100"/>
        <c:tickLblSkip val="1"/>
        <c:tickMarkSkip val="1"/>
      </c:catAx>
      <c:valAx>
        <c:axId val="1971439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1E-2"/>
              <c:y val="0.391415106669996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141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159936"/>
        <c:axId val="197182592"/>
      </c:barChart>
      <c:catAx>
        <c:axId val="1971599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182592"/>
        <c:crosses val="autoZero"/>
        <c:auto val="1"/>
        <c:lblAlgn val="ctr"/>
        <c:lblOffset val="100"/>
        <c:tickLblSkip val="1"/>
        <c:tickMarkSkip val="1"/>
      </c:catAx>
      <c:valAx>
        <c:axId val="197182592"/>
        <c:scaling>
          <c:orientation val="minMax"/>
        </c:scaling>
        <c:axPos val="l"/>
        <c:title>
          <c:tx>
            <c:strRef>
              <c:f>[3]TblAgeBar!$A$114</c:f>
              <c:strCache>
                <c:ptCount val="1"/>
                <c:pt idx="0">
                  <c:v>อัตราป่วย/แสน</c:v>
                </c:pt>
              </c:strCache>
            </c:strRef>
          </c:tx>
          <c:layout>
            <c:manualLayout>
              <c:xMode val="edge"/>
              <c:yMode val="edge"/>
              <c:x val="2.113607704141445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1599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paperSize="9" orientation="landscape"/>
  </c:printSettings>
</c:chartSpace>
</file>

<file path=xl/charts/chart36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7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100288"/>
        <c:axId val="197102208"/>
      </c:barChart>
      <c:catAx>
        <c:axId val="1971002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102208"/>
        <c:crosses val="autoZero"/>
        <c:auto val="1"/>
        <c:lblAlgn val="ctr"/>
        <c:lblOffset val="100"/>
        <c:tickLblSkip val="1"/>
        <c:tickMarkSkip val="1"/>
      </c:catAx>
      <c:valAx>
        <c:axId val="1971022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100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paperSize="9" orientation="landscape" horizontalDpi="300" verticalDpi="300"/>
  </c:printSettings>
</c:chartSpace>
</file>

<file path=xl/charts/chart36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7114112"/>
        <c:axId val="197222784"/>
      </c:barChart>
      <c:catAx>
        <c:axId val="1971141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7222784"/>
        <c:crosses val="autoZero"/>
        <c:auto val="1"/>
        <c:lblAlgn val="ctr"/>
        <c:lblOffset val="100"/>
        <c:tickLblSkip val="1"/>
        <c:tickMarkSkip val="1"/>
      </c:catAx>
      <c:valAx>
        <c:axId val="1972227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114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39"/>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7242240"/>
        <c:axId val="197261184"/>
      </c:lineChart>
      <c:catAx>
        <c:axId val="1972422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261184"/>
        <c:crosses val="autoZero"/>
        <c:auto val="1"/>
        <c:lblAlgn val="ctr"/>
        <c:lblOffset val="100"/>
        <c:tickLblSkip val="1"/>
        <c:tickMarkSkip val="1"/>
      </c:catAx>
      <c:valAx>
        <c:axId val="1972611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82E-2"/>
              <c:y val="0.391415106669996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242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301760"/>
        <c:axId val="197303680"/>
      </c:barChart>
      <c:catAx>
        <c:axId val="1973017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303680"/>
        <c:crosses val="autoZero"/>
        <c:auto val="1"/>
        <c:lblAlgn val="ctr"/>
        <c:lblOffset val="100"/>
        <c:tickLblSkip val="1"/>
        <c:tickMarkSkip val="1"/>
      </c:catAx>
      <c:valAx>
        <c:axId val="197303680"/>
        <c:scaling>
          <c:orientation val="minMax"/>
        </c:scaling>
        <c:axPos val="l"/>
        <c:title>
          <c:tx>
            <c:strRef>
              <c:f>[3]TblAgeBar!$A$114</c:f>
              <c:strCache>
                <c:ptCount val="1"/>
                <c:pt idx="0">
                  <c:v>อัตราป่วย/แสน</c:v>
                </c:pt>
              </c:strCache>
            </c:strRef>
          </c:tx>
          <c:layout>
            <c:manualLayout>
              <c:xMode val="edge"/>
              <c:yMode val="edge"/>
              <c:x val="2.113607704141444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301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paperSize="9" orientation="landscape"/>
  </c:printSettings>
</c:chartSpace>
</file>

<file path=xl/charts/chart36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9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323776"/>
        <c:axId val="194118784"/>
      </c:barChart>
      <c:catAx>
        <c:axId val="1973237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4118784"/>
        <c:crosses val="autoZero"/>
        <c:auto val="1"/>
        <c:lblAlgn val="ctr"/>
        <c:lblOffset val="100"/>
        <c:tickLblSkip val="1"/>
        <c:tickMarkSkip val="1"/>
      </c:catAx>
      <c:valAx>
        <c:axId val="19411878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323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32" r="0.75000000000001332" t="1" header="0.5" footer="0.5"/>
    <c:pageSetup paperSize="9" orientation="landscape" horizontalDpi="300" verticalDpi="300"/>
  </c:printSettings>
</c:chartSpace>
</file>

<file path=xl/charts/chart36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3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4171648"/>
        <c:axId val="194173568"/>
      </c:barChart>
      <c:catAx>
        <c:axId val="1941716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4173568"/>
        <c:crosses val="autoZero"/>
        <c:auto val="1"/>
        <c:lblAlgn val="ctr"/>
        <c:lblOffset val="100"/>
        <c:tickLblSkip val="1"/>
        <c:tickMarkSkip val="1"/>
      </c:catAx>
      <c:valAx>
        <c:axId val="1941735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4171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32" r="0.75000000000001332" t="1" header="0.5" footer="0.5"/>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11"/>
          <c:y val="3.2828363785225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31"/>
          <c:w val="0.861338369617237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7465984"/>
        <c:axId val="197493120"/>
      </c:lineChart>
      <c:catAx>
        <c:axId val="1974659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493120"/>
        <c:crosses val="autoZero"/>
        <c:auto val="1"/>
        <c:lblAlgn val="ctr"/>
        <c:lblOffset val="100"/>
        <c:tickLblSkip val="1"/>
        <c:tickMarkSkip val="1"/>
      </c:catAx>
      <c:valAx>
        <c:axId val="19749312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23E-2"/>
              <c:y val="0.391415106669996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4659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32" r="0.750000000000013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41"/>
          <c:w val="0.8765254960441315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c:f>
              <c:numCache>
                <c:formatCode>General</c:formatCode>
                <c:ptCount val="1"/>
                <c:pt idx="0">
                  <c:v>0</c:v>
                </c:pt>
              </c:numCache>
            </c:numRef>
          </c:val>
        </c:ser>
        <c:axId val="172757376"/>
        <c:axId val="1727589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dLbls>
          <c:showVal val="1"/>
        </c:dLbls>
        <c:marker val="1"/>
        <c:axId val="172757376"/>
        <c:axId val="172758912"/>
      </c:lineChart>
      <c:catAx>
        <c:axId val="172757376"/>
        <c:scaling>
          <c:orientation val="minMax"/>
        </c:scaling>
        <c:axPos val="b"/>
        <c:numFmt formatCode="General" sourceLinked="1"/>
        <c:majorTickMark val="none"/>
        <c:tickLblPos val="nextTo"/>
        <c:txPr>
          <a:bodyPr rot="-5400000" vert="horz"/>
          <a:lstStyle/>
          <a:p>
            <a:pPr>
              <a:defRPr sz="1400"/>
            </a:pPr>
            <a:endParaRPr lang="th-TH"/>
          </a:p>
        </c:txPr>
        <c:crossAx val="172758912"/>
        <c:crosses val="autoZero"/>
        <c:auto val="1"/>
        <c:lblAlgn val="ctr"/>
        <c:lblOffset val="100"/>
      </c:catAx>
      <c:valAx>
        <c:axId val="172758912"/>
        <c:scaling>
          <c:orientation val="minMax"/>
        </c:scaling>
        <c:delete val="1"/>
        <c:axPos val="l"/>
        <c:numFmt formatCode="General" sourceLinked="1"/>
        <c:majorTickMark val="none"/>
        <c:tickLblPos val="none"/>
        <c:crossAx val="172757376"/>
        <c:crosses val="autoZero"/>
        <c:crossBetween val="between"/>
      </c:valAx>
    </c:plotArea>
    <c:legend>
      <c:legendPos val="t"/>
      <c:layout>
        <c:manualLayout>
          <c:xMode val="edge"/>
          <c:yMode val="edge"/>
          <c:x val="0.12774773359300412"/>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31"/>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513216"/>
        <c:axId val="197515136"/>
      </c:barChart>
      <c:catAx>
        <c:axId val="1975132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1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515136"/>
        <c:crosses val="autoZero"/>
        <c:auto val="1"/>
        <c:lblAlgn val="ctr"/>
        <c:lblOffset val="100"/>
        <c:tickLblSkip val="1"/>
        <c:tickMarkSkip val="1"/>
      </c:catAx>
      <c:valAx>
        <c:axId val="197515136"/>
        <c:scaling>
          <c:orientation val="minMax"/>
        </c:scaling>
        <c:axPos val="l"/>
        <c:title>
          <c:tx>
            <c:strRef>
              <c:f>[3]TblAgeBar!$A$114</c:f>
              <c:strCache>
                <c:ptCount val="1"/>
                <c:pt idx="0">
                  <c:v>อัตราป่วย/แสน</c:v>
                </c:pt>
              </c:strCache>
            </c:strRef>
          </c:tx>
          <c:layout>
            <c:manualLayout>
              <c:xMode val="edge"/>
              <c:yMode val="edge"/>
              <c:x val="2.11360770414144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513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32" r="0.75000000000001332" t="1" header="0.5" footer="0.5"/>
    <c:pageSetup paperSize="9" orientation="landscape"/>
  </c:printSettings>
</c:chartSpace>
</file>

<file path=xl/charts/chart37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576192"/>
        <c:axId val="197578112"/>
      </c:barChart>
      <c:catAx>
        <c:axId val="1975761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578112"/>
        <c:crosses val="autoZero"/>
        <c:auto val="1"/>
        <c:lblAlgn val="ctr"/>
        <c:lblOffset val="100"/>
        <c:tickLblSkip val="1"/>
        <c:tickMarkSkip val="1"/>
      </c:catAx>
      <c:valAx>
        <c:axId val="19757811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576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1" r="0.7500000000000131" t="1" header="0.5" footer="0.5"/>
    <c:pageSetup paperSize="9" orientation="landscape" horizontalDpi="300" verticalDpi="300"/>
  </c:printSettings>
</c:chartSpace>
</file>

<file path=xl/charts/chart37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6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3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7606400"/>
        <c:axId val="197616768"/>
      </c:barChart>
      <c:catAx>
        <c:axId val="1976064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7616768"/>
        <c:crosses val="autoZero"/>
        <c:auto val="1"/>
        <c:lblAlgn val="ctr"/>
        <c:lblOffset val="100"/>
        <c:tickLblSkip val="1"/>
        <c:tickMarkSkip val="1"/>
      </c:catAx>
      <c:valAx>
        <c:axId val="1976167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606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1" r="0.7500000000000131" t="1" header="0.5" footer="0.5"/>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
          <c:y val="3.282836378522596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25"/>
          <c:w val="0.861338369617237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7656960"/>
        <c:axId val="197659264"/>
      </c:lineChart>
      <c:catAx>
        <c:axId val="1976569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659264"/>
        <c:crosses val="autoZero"/>
        <c:auto val="1"/>
        <c:lblAlgn val="ctr"/>
        <c:lblOffset val="100"/>
        <c:tickLblSkip val="1"/>
        <c:tickMarkSkip val="1"/>
      </c:catAx>
      <c:valAx>
        <c:axId val="1976592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06E-2"/>
              <c:y val="0.391415106669996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656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1" r="0.7500000000000131" t="1" header="0.5" footer="0.5"/>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6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2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671168"/>
        <c:axId val="197702016"/>
      </c:barChart>
      <c:catAx>
        <c:axId val="1976711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0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702016"/>
        <c:crosses val="autoZero"/>
        <c:auto val="1"/>
        <c:lblAlgn val="ctr"/>
        <c:lblOffset val="100"/>
        <c:tickLblSkip val="1"/>
        <c:tickMarkSkip val="1"/>
      </c:catAx>
      <c:valAx>
        <c:axId val="197702016"/>
        <c:scaling>
          <c:orientation val="minMax"/>
        </c:scaling>
        <c:axPos val="l"/>
        <c:title>
          <c:tx>
            <c:strRef>
              <c:f>[3]TblAgeBar!$A$114</c:f>
              <c:strCache>
                <c:ptCount val="1"/>
                <c:pt idx="0">
                  <c:v>อัตราป่วย/แสน</c:v>
                </c:pt>
              </c:strCache>
            </c:strRef>
          </c:tx>
          <c:layout>
            <c:manualLayout>
              <c:xMode val="edge"/>
              <c:yMode val="edge"/>
              <c:x val="2.113607704141439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671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1" r="0.7500000000000131" t="1" header="0.5" footer="0.5"/>
    <c:pageSetup paperSize="9" orientation="landscape"/>
  </c:printSettings>
</c:chartSpace>
</file>

<file path=xl/charts/chart37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4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722112"/>
        <c:axId val="197724032"/>
      </c:barChart>
      <c:catAx>
        <c:axId val="1977221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724032"/>
        <c:crosses val="autoZero"/>
        <c:auto val="1"/>
        <c:lblAlgn val="ctr"/>
        <c:lblOffset val="100"/>
        <c:tickLblSkip val="1"/>
        <c:tickMarkSkip val="1"/>
      </c:catAx>
      <c:valAx>
        <c:axId val="1977240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722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paperSize="9" orientation="landscape" horizontalDpi="300" verticalDpi="300"/>
  </c:printSettings>
</c:chartSpace>
</file>

<file path=xl/charts/chart37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3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7772800"/>
        <c:axId val="197774720"/>
      </c:barChart>
      <c:catAx>
        <c:axId val="1977728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7774720"/>
        <c:crosses val="autoZero"/>
        <c:auto val="1"/>
        <c:lblAlgn val="ctr"/>
        <c:lblOffset val="100"/>
        <c:tickLblSkip val="1"/>
        <c:tickMarkSkip val="1"/>
      </c:catAx>
      <c:valAx>
        <c:axId val="1977747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772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95"/>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22"/>
          <c:w val="0.861338369617237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7802624"/>
        <c:axId val="197821568"/>
      </c:lineChart>
      <c:catAx>
        <c:axId val="1978026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821568"/>
        <c:crosses val="autoZero"/>
        <c:auto val="1"/>
        <c:lblAlgn val="ctr"/>
        <c:lblOffset val="100"/>
        <c:tickLblSkip val="1"/>
        <c:tickMarkSkip val="1"/>
      </c:catAx>
      <c:valAx>
        <c:axId val="1978215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99E-2"/>
              <c:y val="0.391415106669995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802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22"/>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7858048"/>
        <c:axId val="197859968"/>
      </c:barChart>
      <c:catAx>
        <c:axId val="1978580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7859968"/>
        <c:crosses val="autoZero"/>
        <c:auto val="1"/>
        <c:lblAlgn val="ctr"/>
        <c:lblOffset val="100"/>
        <c:tickLblSkip val="1"/>
        <c:tickMarkSkip val="1"/>
      </c:catAx>
      <c:valAx>
        <c:axId val="197859968"/>
        <c:scaling>
          <c:orientation val="minMax"/>
        </c:scaling>
        <c:axPos val="l"/>
        <c:title>
          <c:tx>
            <c:strRef>
              <c:f>[3]TblAgeBar!$A$114</c:f>
              <c:strCache>
                <c:ptCount val="1"/>
                <c:pt idx="0">
                  <c:v>อัตราป่วย/แสน</c:v>
                </c:pt>
              </c:strCache>
            </c:strRef>
          </c:tx>
          <c:layout>
            <c:manualLayout>
              <c:xMode val="edge"/>
              <c:yMode val="edge"/>
              <c:x val="2.113607704141439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858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paperSize="9" orientation="landscape"/>
  </c:printSettings>
</c:chartSpace>
</file>

<file path=xl/charts/chart37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7896448"/>
        <c:axId val="197919104"/>
      </c:barChart>
      <c:catAx>
        <c:axId val="1978964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7919104"/>
        <c:crosses val="autoZero"/>
        <c:auto val="1"/>
        <c:lblAlgn val="ctr"/>
        <c:lblOffset val="100"/>
        <c:tickLblSkip val="1"/>
        <c:tickMarkSkip val="1"/>
      </c:catAx>
      <c:valAx>
        <c:axId val="1979191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7896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63"/>
          <c:w val="0.87652549604413244"/>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72793856"/>
        <c:axId val="17279539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กราฟเทียบอำเภอ!$AS$77:$BD$77</c:f>
              <c:numCache>
                <c:formatCode>General</c:formatCode>
                <c:ptCount val="12"/>
                <c:pt idx="0">
                  <c:v>0</c:v>
                </c:pt>
                <c:pt idx="1">
                  <c:v>0</c:v>
                </c:pt>
                <c:pt idx="2">
                  <c:v>0</c:v>
                </c:pt>
                <c:pt idx="3">
                  <c:v>0</c:v>
                </c:pt>
                <c:pt idx="4">
                  <c:v>0</c:v>
                </c:pt>
                <c:pt idx="5">
                  <c:v>1</c:v>
                </c:pt>
                <c:pt idx="6">
                  <c:v>4</c:v>
                </c:pt>
                <c:pt idx="7">
                  <c:v>6</c:v>
                </c:pt>
                <c:pt idx="8">
                  <c:v>8</c:v>
                </c:pt>
                <c:pt idx="9">
                  <c:v>9</c:v>
                </c:pt>
                <c:pt idx="10">
                  <c:v>9</c:v>
                </c:pt>
                <c:pt idx="11">
                  <c:v>9</c:v>
                </c:pt>
              </c:numCache>
            </c:numRef>
          </c:val>
        </c:ser>
        <c:dLbls>
          <c:showVal val="1"/>
        </c:dLbls>
        <c:marker val="1"/>
        <c:axId val="172793856"/>
        <c:axId val="172795392"/>
      </c:lineChart>
      <c:catAx>
        <c:axId val="172793856"/>
        <c:scaling>
          <c:orientation val="minMax"/>
        </c:scaling>
        <c:axPos val="b"/>
        <c:numFmt formatCode="General" sourceLinked="1"/>
        <c:majorTickMark val="none"/>
        <c:tickLblPos val="nextTo"/>
        <c:txPr>
          <a:bodyPr rot="-5400000" vert="horz"/>
          <a:lstStyle/>
          <a:p>
            <a:pPr>
              <a:defRPr sz="1400"/>
            </a:pPr>
            <a:endParaRPr lang="th-TH"/>
          </a:p>
        </c:txPr>
        <c:crossAx val="172795392"/>
        <c:crosses val="autoZero"/>
        <c:auto val="1"/>
        <c:lblAlgn val="ctr"/>
        <c:lblOffset val="100"/>
      </c:catAx>
      <c:valAx>
        <c:axId val="172795392"/>
        <c:scaling>
          <c:orientation val="minMax"/>
        </c:scaling>
        <c:delete val="1"/>
        <c:axPos val="l"/>
        <c:numFmt formatCode="General" sourceLinked="1"/>
        <c:majorTickMark val="none"/>
        <c:tickLblPos val="none"/>
        <c:crossAx val="172793856"/>
        <c:crosses val="autoZero"/>
        <c:crossBetween val="between"/>
      </c:valAx>
    </c:plotArea>
    <c:legend>
      <c:legendPos val="t"/>
      <c:layout>
        <c:manualLayout>
          <c:xMode val="edge"/>
          <c:yMode val="edge"/>
          <c:x val="0.12774773359300429"/>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7959680"/>
        <c:axId val="197961600"/>
      </c:barChart>
      <c:catAx>
        <c:axId val="1979596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7961600"/>
        <c:crosses val="autoZero"/>
        <c:auto val="1"/>
        <c:lblAlgn val="ctr"/>
        <c:lblOffset val="100"/>
        <c:tickLblSkip val="1"/>
        <c:tickMarkSkip val="1"/>
      </c:catAx>
      <c:valAx>
        <c:axId val="1979616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7959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83"/>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14"/>
          <c:w val="0.861338369617237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186112"/>
        <c:axId val="198188416"/>
      </c:lineChart>
      <c:catAx>
        <c:axId val="1981861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188416"/>
        <c:crosses val="autoZero"/>
        <c:auto val="1"/>
        <c:lblAlgn val="ctr"/>
        <c:lblOffset val="100"/>
        <c:tickLblSkip val="1"/>
        <c:tickMarkSkip val="1"/>
      </c:catAx>
      <c:valAx>
        <c:axId val="1981884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78E-2"/>
              <c:y val="0.391415106669995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186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1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208512"/>
        <c:axId val="198231168"/>
      </c:barChart>
      <c:catAx>
        <c:axId val="1982085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00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231168"/>
        <c:crosses val="autoZero"/>
        <c:auto val="1"/>
        <c:lblAlgn val="ctr"/>
        <c:lblOffset val="100"/>
        <c:tickLblSkip val="1"/>
        <c:tickMarkSkip val="1"/>
      </c:catAx>
      <c:valAx>
        <c:axId val="198231168"/>
        <c:scaling>
          <c:orientation val="minMax"/>
        </c:scaling>
        <c:axPos val="l"/>
        <c:title>
          <c:tx>
            <c:strRef>
              <c:f>[3]TblAgeBar!$A$114</c:f>
              <c:strCache>
                <c:ptCount val="1"/>
                <c:pt idx="0">
                  <c:v>อัตราป่วย/แสน</c:v>
                </c:pt>
              </c:strCache>
            </c:strRef>
          </c:tx>
          <c:layout>
            <c:manualLayout>
              <c:xMode val="edge"/>
              <c:yMode val="edge"/>
              <c:x val="2.113607704141438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208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paperSize="9" orientation="landscape"/>
  </c:printSettings>
</c:chartSpace>
</file>

<file path=xl/charts/chart38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8083328"/>
        <c:axId val="198085248"/>
      </c:barChart>
      <c:catAx>
        <c:axId val="1980833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6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085248"/>
        <c:crosses val="autoZero"/>
        <c:auto val="1"/>
        <c:lblAlgn val="ctr"/>
        <c:lblOffset val="100"/>
        <c:tickLblSkip val="1"/>
        <c:tickMarkSkip val="1"/>
      </c:catAx>
      <c:valAx>
        <c:axId val="19808524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8083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paperSize="9" orientation="landscape" horizontalDpi="300" verticalDpi="300"/>
  </c:printSettings>
</c:chartSpace>
</file>

<file path=xl/charts/chart38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8101248"/>
        <c:axId val="198336896"/>
      </c:barChart>
      <c:catAx>
        <c:axId val="1981012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8336896"/>
        <c:crosses val="autoZero"/>
        <c:auto val="1"/>
        <c:lblAlgn val="ctr"/>
        <c:lblOffset val="100"/>
        <c:tickLblSkip val="1"/>
        <c:tickMarkSkip val="1"/>
      </c:catAx>
      <c:valAx>
        <c:axId val="1983368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101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67"/>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06"/>
          <c:w val="0.861338369617238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356352"/>
        <c:axId val="198367104"/>
      </c:lineChart>
      <c:catAx>
        <c:axId val="1983563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367104"/>
        <c:crosses val="autoZero"/>
        <c:auto val="1"/>
        <c:lblAlgn val="ctr"/>
        <c:lblOffset val="100"/>
        <c:tickLblSkip val="1"/>
        <c:tickMarkSkip val="1"/>
      </c:catAx>
      <c:valAx>
        <c:axId val="1983671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54E-2"/>
              <c:y val="0.391415106669995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3563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0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399488"/>
        <c:axId val="198401408"/>
      </c:barChart>
      <c:catAx>
        <c:axId val="1983994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9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401408"/>
        <c:crosses val="autoZero"/>
        <c:auto val="1"/>
        <c:lblAlgn val="ctr"/>
        <c:lblOffset val="100"/>
        <c:tickLblSkip val="1"/>
        <c:tickMarkSkip val="1"/>
      </c:catAx>
      <c:valAx>
        <c:axId val="198401408"/>
        <c:scaling>
          <c:orientation val="minMax"/>
        </c:scaling>
        <c:axPos val="l"/>
        <c:title>
          <c:tx>
            <c:strRef>
              <c:f>[3]TblAgeBar!$A$114</c:f>
              <c:strCache>
                <c:ptCount val="1"/>
                <c:pt idx="0">
                  <c:v>อัตราป่วย/แสน</c:v>
                </c:pt>
              </c:strCache>
            </c:strRef>
          </c:tx>
          <c:layout>
            <c:manualLayout>
              <c:xMode val="edge"/>
              <c:yMode val="edge"/>
              <c:x val="2.113607704141435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399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paperSize="9" orientation="landscape"/>
  </c:printSettings>
</c:chartSpace>
</file>

<file path=xl/charts/chart38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8425600"/>
        <c:axId val="198440064"/>
      </c:barChart>
      <c:catAx>
        <c:axId val="1984256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6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440064"/>
        <c:crosses val="autoZero"/>
        <c:auto val="1"/>
        <c:lblAlgn val="ctr"/>
        <c:lblOffset val="100"/>
        <c:tickLblSkip val="1"/>
        <c:tickMarkSkip val="1"/>
      </c:catAx>
      <c:valAx>
        <c:axId val="19844006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84256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32" r="0.75000000000001232" t="1" header="0.5" footer="0.5"/>
    <c:pageSetup paperSize="9" orientation="landscape" horizontalDpi="300" verticalDpi="300"/>
  </c:printSettings>
</c:chartSpace>
</file>

<file path=xl/charts/chart38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8292224"/>
        <c:axId val="198294144"/>
      </c:barChart>
      <c:catAx>
        <c:axId val="1982922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6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8294144"/>
        <c:crosses val="autoZero"/>
        <c:auto val="1"/>
        <c:lblAlgn val="ctr"/>
        <c:lblOffset val="100"/>
        <c:tickLblSkip val="1"/>
        <c:tickMarkSkip val="1"/>
      </c:catAx>
      <c:valAx>
        <c:axId val="1982941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292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32" r="0.75000000000001232" t="1" header="0.5" footer="0.5"/>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61"/>
          <c:y val="3.28283637852258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03"/>
          <c:w val="0.861338369617238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449024"/>
        <c:axId val="198463872"/>
      </c:lineChart>
      <c:catAx>
        <c:axId val="1984490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463872"/>
        <c:crosses val="autoZero"/>
        <c:auto val="1"/>
        <c:lblAlgn val="ctr"/>
        <c:lblOffset val="100"/>
        <c:tickLblSkip val="1"/>
        <c:tickMarkSkip val="1"/>
      </c:catAx>
      <c:valAx>
        <c:axId val="1984638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43E-2"/>
              <c:y val="0.391415106669995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449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32" r="0.7500000000000123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85"/>
          <c:w val="0.8765254960441328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c:f>
              <c:numCache>
                <c:formatCode>General</c:formatCode>
                <c:ptCount val="1"/>
                <c:pt idx="0">
                  <c:v>0</c:v>
                </c:pt>
              </c:numCache>
            </c:numRef>
          </c:val>
        </c:ser>
        <c:axId val="172850560"/>
        <c:axId val="17285644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72850560"/>
        <c:axId val="172856448"/>
      </c:lineChart>
      <c:catAx>
        <c:axId val="172850560"/>
        <c:scaling>
          <c:orientation val="minMax"/>
        </c:scaling>
        <c:axPos val="b"/>
        <c:numFmt formatCode="General" sourceLinked="1"/>
        <c:majorTickMark val="none"/>
        <c:tickLblPos val="nextTo"/>
        <c:txPr>
          <a:bodyPr rot="-5400000" vert="horz"/>
          <a:lstStyle/>
          <a:p>
            <a:pPr>
              <a:defRPr sz="1400"/>
            </a:pPr>
            <a:endParaRPr lang="th-TH"/>
          </a:p>
        </c:txPr>
        <c:crossAx val="172856448"/>
        <c:crosses val="autoZero"/>
        <c:auto val="1"/>
        <c:lblAlgn val="ctr"/>
        <c:lblOffset val="100"/>
      </c:catAx>
      <c:valAx>
        <c:axId val="172856448"/>
        <c:scaling>
          <c:orientation val="minMax"/>
        </c:scaling>
        <c:delete val="1"/>
        <c:axPos val="l"/>
        <c:numFmt formatCode="General" sourceLinked="1"/>
        <c:majorTickMark val="none"/>
        <c:tickLblPos val="none"/>
        <c:crossAx val="172850560"/>
        <c:crosses val="autoZero"/>
        <c:crossBetween val="between"/>
      </c:valAx>
    </c:plotArea>
    <c:legend>
      <c:legendPos val="t"/>
      <c:layout>
        <c:manualLayout>
          <c:xMode val="edge"/>
          <c:yMode val="edge"/>
          <c:x val="0.12774773359300434"/>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03"/>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508544"/>
        <c:axId val="198510464"/>
      </c:barChart>
      <c:catAx>
        <c:axId val="1985085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90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510464"/>
        <c:crosses val="autoZero"/>
        <c:auto val="1"/>
        <c:lblAlgn val="ctr"/>
        <c:lblOffset val="100"/>
        <c:tickLblSkip val="1"/>
        <c:tickMarkSkip val="1"/>
      </c:catAx>
      <c:valAx>
        <c:axId val="198510464"/>
        <c:scaling>
          <c:orientation val="minMax"/>
        </c:scaling>
        <c:axPos val="l"/>
        <c:title>
          <c:tx>
            <c:strRef>
              <c:f>[3]TblAgeBar!$A$114</c:f>
              <c:strCache>
                <c:ptCount val="1"/>
                <c:pt idx="0">
                  <c:v>อัตราป่วย/แสน</c:v>
                </c:pt>
              </c:strCache>
            </c:strRef>
          </c:tx>
          <c:layout>
            <c:manualLayout>
              <c:xMode val="edge"/>
              <c:yMode val="edge"/>
              <c:x val="2.113607704141434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508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32" r="0.75000000000001232" t="1" header="0.5" footer="0.5"/>
    <c:pageSetup paperSize="9" orientation="landscape"/>
  </c:printSettings>
</c:chartSpace>
</file>

<file path=xl/charts/chart39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8542848"/>
        <c:axId val="198544768"/>
      </c:barChart>
      <c:catAx>
        <c:axId val="1985428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544768"/>
        <c:crosses val="autoZero"/>
        <c:auto val="1"/>
        <c:lblAlgn val="ctr"/>
        <c:lblOffset val="100"/>
        <c:tickLblSkip val="1"/>
        <c:tickMarkSkip val="1"/>
      </c:catAx>
      <c:valAx>
        <c:axId val="19854476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8542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paperSize="9" orientation="landscape" horizontalDpi="300" verticalDpi="300"/>
  </c:printSettings>
</c:chartSpace>
</file>

<file path=xl/charts/chart39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8564864"/>
        <c:axId val="198648960"/>
      </c:barChart>
      <c:catAx>
        <c:axId val="1985648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8648960"/>
        <c:crosses val="autoZero"/>
        <c:auto val="1"/>
        <c:lblAlgn val="ctr"/>
        <c:lblOffset val="100"/>
        <c:tickLblSkip val="1"/>
        <c:tickMarkSkip val="1"/>
      </c:catAx>
      <c:valAx>
        <c:axId val="1986489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564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45"/>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95"/>
          <c:w val="0.861338369617238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689152"/>
        <c:axId val="198691456"/>
      </c:lineChart>
      <c:catAx>
        <c:axId val="1986891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691456"/>
        <c:crosses val="autoZero"/>
        <c:auto val="1"/>
        <c:lblAlgn val="ctr"/>
        <c:lblOffset val="100"/>
        <c:tickLblSkip val="1"/>
        <c:tickMarkSkip val="1"/>
      </c:catAx>
      <c:valAx>
        <c:axId val="1986914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19E-2"/>
              <c:y val="0.391415106669995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689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9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580480"/>
        <c:axId val="198599040"/>
      </c:barChart>
      <c:catAx>
        <c:axId val="1985804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8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599040"/>
        <c:crosses val="autoZero"/>
        <c:auto val="1"/>
        <c:lblAlgn val="ctr"/>
        <c:lblOffset val="100"/>
        <c:tickLblSkip val="1"/>
        <c:tickMarkSkip val="1"/>
      </c:catAx>
      <c:valAx>
        <c:axId val="198599040"/>
        <c:scaling>
          <c:orientation val="minMax"/>
        </c:scaling>
        <c:axPos val="l"/>
        <c:title>
          <c:tx>
            <c:strRef>
              <c:f>[3]TblAgeBar!$A$114</c:f>
              <c:strCache>
                <c:ptCount val="1"/>
                <c:pt idx="0">
                  <c:v>อัตราป่วย/แสน</c:v>
                </c:pt>
              </c:strCache>
            </c:strRef>
          </c:tx>
          <c:layout>
            <c:manualLayout>
              <c:xMode val="edge"/>
              <c:yMode val="edge"/>
              <c:x val="2.11360770414143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5804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paperSize="9" orientation="landscape"/>
  </c:printSettings>
</c:chartSpace>
</file>

<file path=xl/charts/chart39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9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8787072"/>
        <c:axId val="198788992"/>
      </c:barChart>
      <c:catAx>
        <c:axId val="1987870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788992"/>
        <c:crosses val="autoZero"/>
        <c:auto val="1"/>
        <c:lblAlgn val="ctr"/>
        <c:lblOffset val="100"/>
        <c:tickLblSkip val="1"/>
        <c:tickMarkSkip val="1"/>
      </c:catAx>
      <c:valAx>
        <c:axId val="1987889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8787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77" r="0.75000000000001177" t="1" header="0.5" footer="0.5"/>
    <c:pageSetup paperSize="9" orientation="landscape" horizontalDpi="300" verticalDpi="300"/>
  </c:printSettings>
</c:chartSpace>
</file>

<file path=xl/charts/chart39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4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8821376"/>
        <c:axId val="198823296"/>
      </c:barChart>
      <c:catAx>
        <c:axId val="1988213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3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8823296"/>
        <c:crosses val="autoZero"/>
        <c:auto val="1"/>
        <c:lblAlgn val="ctr"/>
        <c:lblOffset val="100"/>
        <c:tickLblSkip val="1"/>
        <c:tickMarkSkip val="1"/>
      </c:catAx>
      <c:valAx>
        <c:axId val="1988232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821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77" r="0.75000000000001177" t="1" header="0.5" footer="0.5"/>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33"/>
          <c:y val="3.282836378522584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89"/>
          <c:w val="0.861338369617239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720128"/>
        <c:axId val="198734976"/>
      </c:lineChart>
      <c:catAx>
        <c:axId val="1987201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734976"/>
        <c:crosses val="autoZero"/>
        <c:auto val="1"/>
        <c:lblAlgn val="ctr"/>
        <c:lblOffset val="100"/>
        <c:tickLblSkip val="1"/>
        <c:tickMarkSkip val="1"/>
      </c:catAx>
      <c:valAx>
        <c:axId val="1987349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98E-2"/>
              <c:y val="0.391415106669995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720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77" r="0.75000000000001177" t="1" header="0.5" footer="0.5"/>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4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89"/>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906624"/>
        <c:axId val="198908544"/>
      </c:barChart>
      <c:catAx>
        <c:axId val="1989066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7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908544"/>
        <c:crosses val="autoZero"/>
        <c:auto val="1"/>
        <c:lblAlgn val="ctr"/>
        <c:lblOffset val="100"/>
        <c:tickLblSkip val="1"/>
        <c:tickMarkSkip val="1"/>
      </c:catAx>
      <c:valAx>
        <c:axId val="198908544"/>
        <c:scaling>
          <c:orientation val="minMax"/>
        </c:scaling>
        <c:axPos val="l"/>
        <c:title>
          <c:tx>
            <c:strRef>
              <c:f>[3]TblAgeBar!$A$114</c:f>
              <c:strCache>
                <c:ptCount val="1"/>
                <c:pt idx="0">
                  <c:v>อัตราป่วย/แสน</c:v>
                </c:pt>
              </c:strCache>
            </c:strRef>
          </c:tx>
          <c:layout>
            <c:manualLayout>
              <c:xMode val="edge"/>
              <c:yMode val="edge"/>
              <c:x val="2.113607704141430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906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77" r="0.75000000000001177" t="1" header="0.5" footer="0.5"/>
    <c:pageSetup paperSize="9" orientation="landscape"/>
  </c:printSettings>
</c:chartSpace>
</file>

<file path=xl/charts/chart39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8932736"/>
        <c:axId val="198951296"/>
      </c:barChart>
      <c:catAx>
        <c:axId val="1989327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951296"/>
        <c:crosses val="autoZero"/>
        <c:auto val="1"/>
        <c:lblAlgn val="ctr"/>
        <c:lblOffset val="100"/>
        <c:tickLblSkip val="1"/>
        <c:tickMarkSkip val="1"/>
      </c:catAx>
      <c:valAx>
        <c:axId val="19895129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8932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89"/>
          <c:h val="0.480944579987376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กราฟเทียบอำเภอ!$AC$10:$AN$10</c:f>
              <c:numCache>
                <c:formatCode>General</c:formatCode>
                <c:ptCount val="12"/>
                <c:pt idx="0">
                  <c:v>2</c:v>
                </c:pt>
                <c:pt idx="1">
                  <c:v>0</c:v>
                </c:pt>
                <c:pt idx="2">
                  <c:v>1</c:v>
                </c:pt>
                <c:pt idx="3">
                  <c:v>3</c:v>
                </c:pt>
                <c:pt idx="4">
                  <c:v>4</c:v>
                </c:pt>
                <c:pt idx="5">
                  <c:v>17</c:v>
                </c:pt>
                <c:pt idx="6">
                  <c:v>15</c:v>
                </c:pt>
              </c:numCache>
            </c:numRef>
          </c:val>
        </c:ser>
        <c:dLbls>
          <c:showVal val="1"/>
        </c:dLbls>
        <c:marker val="1"/>
        <c:axId val="171016960"/>
        <c:axId val="171018496"/>
      </c:lineChart>
      <c:catAx>
        <c:axId val="171016960"/>
        <c:scaling>
          <c:orientation val="minMax"/>
        </c:scaling>
        <c:axPos val="b"/>
        <c:numFmt formatCode="General" sourceLinked="1"/>
        <c:majorTickMark val="none"/>
        <c:tickLblPos val="nextTo"/>
        <c:txPr>
          <a:bodyPr rot="-5400000" vert="horz"/>
          <a:lstStyle/>
          <a:p>
            <a:pPr>
              <a:defRPr sz="1400"/>
            </a:pPr>
            <a:endParaRPr lang="th-TH"/>
          </a:p>
        </c:txPr>
        <c:crossAx val="171018496"/>
        <c:crosses val="autoZero"/>
        <c:auto val="1"/>
        <c:lblAlgn val="ctr"/>
        <c:lblOffset val="100"/>
      </c:catAx>
      <c:valAx>
        <c:axId val="171018496"/>
        <c:scaling>
          <c:orientation val="minMax"/>
        </c:scaling>
        <c:delete val="1"/>
        <c:axPos val="l"/>
        <c:numFmt formatCode="0" sourceLinked="1"/>
        <c:majorTickMark val="none"/>
        <c:tickLblPos val="none"/>
        <c:crossAx val="171016960"/>
        <c:crosses val="autoZero"/>
        <c:crossBetween val="between"/>
      </c:valAx>
    </c:plotArea>
    <c:legend>
      <c:legendPos val="t"/>
      <c:layout>
        <c:manualLayout>
          <c:xMode val="edge"/>
          <c:yMode val="edge"/>
          <c:x val="0.38293384274086217"/>
          <c:y val="0.2422254685471765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244"/>
          <c:w val="0.87652549604413155"/>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172879232"/>
        <c:axId val="172983424"/>
      </c:barChart>
      <c:catAx>
        <c:axId val="172879232"/>
        <c:scaling>
          <c:orientation val="minMax"/>
        </c:scaling>
        <c:axPos val="b"/>
        <c:numFmt formatCode="General" sourceLinked="1"/>
        <c:majorTickMark val="none"/>
        <c:tickLblPos val="nextTo"/>
        <c:txPr>
          <a:bodyPr rot="-5400000" vert="horz"/>
          <a:lstStyle/>
          <a:p>
            <a:pPr>
              <a:defRPr sz="1400"/>
            </a:pPr>
            <a:endParaRPr lang="th-TH"/>
          </a:p>
        </c:txPr>
        <c:crossAx val="172983424"/>
        <c:crosses val="autoZero"/>
        <c:auto val="1"/>
        <c:lblAlgn val="ctr"/>
        <c:lblOffset val="100"/>
      </c:catAx>
      <c:valAx>
        <c:axId val="172983424"/>
        <c:scaling>
          <c:orientation val="minMax"/>
        </c:scaling>
        <c:delete val="1"/>
        <c:axPos val="l"/>
        <c:numFmt formatCode="General" sourceLinked="1"/>
        <c:majorTickMark val="none"/>
        <c:tickLblPos val="none"/>
        <c:crossAx val="172879232"/>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40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8979584"/>
        <c:axId val="198981504"/>
      </c:barChart>
      <c:catAx>
        <c:axId val="198979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8981504"/>
        <c:crosses val="autoZero"/>
        <c:auto val="1"/>
        <c:lblAlgn val="ctr"/>
        <c:lblOffset val="100"/>
        <c:tickLblSkip val="1"/>
        <c:tickMarkSkip val="1"/>
      </c:catAx>
      <c:valAx>
        <c:axId val="19898150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979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28"/>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86"/>
          <c:w val="0.861338369617239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8837376"/>
        <c:axId val="198839680"/>
      </c:lineChart>
      <c:catAx>
        <c:axId val="1988373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8839680"/>
        <c:crosses val="autoZero"/>
        <c:auto val="1"/>
        <c:lblAlgn val="ctr"/>
        <c:lblOffset val="100"/>
        <c:tickLblSkip val="1"/>
        <c:tickMarkSkip val="1"/>
      </c:catAx>
      <c:valAx>
        <c:axId val="1988396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91E-2"/>
              <c:y val="0.391415106669995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837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8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8859776"/>
        <c:axId val="198882432"/>
      </c:barChart>
      <c:catAx>
        <c:axId val="1988597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7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8882432"/>
        <c:crosses val="autoZero"/>
        <c:auto val="1"/>
        <c:lblAlgn val="ctr"/>
        <c:lblOffset val="100"/>
        <c:tickLblSkip val="1"/>
        <c:tickMarkSkip val="1"/>
      </c:catAx>
      <c:valAx>
        <c:axId val="198882432"/>
        <c:scaling>
          <c:orientation val="minMax"/>
        </c:scaling>
        <c:axPos val="l"/>
        <c:title>
          <c:tx>
            <c:strRef>
              <c:f>[3]TblAgeBar!$A$114</c:f>
              <c:strCache>
                <c:ptCount val="1"/>
                <c:pt idx="0">
                  <c:v>อัตราป่วย/แสน</c:v>
                </c:pt>
              </c:strCache>
            </c:strRef>
          </c:tx>
          <c:layout>
            <c:manualLayout>
              <c:xMode val="edge"/>
              <c:yMode val="edge"/>
              <c:x val="2.113607704141430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8859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paperSize="9" orientation="landscape"/>
  </c:printSettings>
</c:chartSpace>
</file>

<file path=xl/charts/chart40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9189248"/>
        <c:axId val="199191168"/>
      </c:barChart>
      <c:catAx>
        <c:axId val="1991892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191168"/>
        <c:crosses val="autoZero"/>
        <c:auto val="1"/>
        <c:lblAlgn val="ctr"/>
        <c:lblOffset val="100"/>
        <c:tickLblSkip val="1"/>
        <c:tickMarkSkip val="1"/>
      </c:catAx>
      <c:valAx>
        <c:axId val="19919116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9189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55" r="0.75000000000001155" t="1" header="0.5" footer="0.5"/>
    <c:pageSetup paperSize="9" orientation="landscape" horizontalDpi="300" verticalDpi="300"/>
  </c:printSettings>
</c:chartSpace>
</file>

<file path=xl/charts/chart40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2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9207168"/>
        <c:axId val="199037312"/>
      </c:barChart>
      <c:catAx>
        <c:axId val="1992071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9037312"/>
        <c:crosses val="autoZero"/>
        <c:auto val="1"/>
        <c:lblAlgn val="ctr"/>
        <c:lblOffset val="100"/>
        <c:tickLblSkip val="1"/>
        <c:tickMarkSkip val="1"/>
      </c:catAx>
      <c:valAx>
        <c:axId val="1990373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207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55" r="0.75000000000001155" t="1" header="0.5" footer="0.5"/>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22"/>
          <c:y val="3.282836378522582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83"/>
          <c:w val="0.861338369617239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9056768"/>
        <c:axId val="199071616"/>
      </c:lineChart>
      <c:catAx>
        <c:axId val="1990567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071616"/>
        <c:crosses val="autoZero"/>
        <c:auto val="1"/>
        <c:lblAlgn val="ctr"/>
        <c:lblOffset val="100"/>
        <c:tickLblSkip val="1"/>
        <c:tickMarkSkip val="1"/>
      </c:catAx>
      <c:valAx>
        <c:axId val="1990716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77E-2"/>
              <c:y val="0.391415106669995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056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55" r="0.75000000000001155" t="1" header="0.5" footer="0.5"/>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2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83"/>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9235072"/>
        <c:axId val="199236992"/>
      </c:barChart>
      <c:catAx>
        <c:axId val="1992350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7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9236992"/>
        <c:crosses val="autoZero"/>
        <c:auto val="1"/>
        <c:lblAlgn val="ctr"/>
        <c:lblOffset val="100"/>
        <c:tickLblSkip val="1"/>
        <c:tickMarkSkip val="1"/>
      </c:catAx>
      <c:valAx>
        <c:axId val="199236992"/>
        <c:scaling>
          <c:orientation val="minMax"/>
        </c:scaling>
        <c:axPos val="l"/>
        <c:title>
          <c:tx>
            <c:strRef>
              <c:f>[3]TblAgeBar!$A$114</c:f>
              <c:strCache>
                <c:ptCount val="1"/>
                <c:pt idx="0">
                  <c:v>อัตราป่วย/แสน</c:v>
                </c:pt>
              </c:strCache>
            </c:strRef>
          </c:tx>
          <c:layout>
            <c:manualLayout>
              <c:xMode val="edge"/>
              <c:yMode val="edge"/>
              <c:x val="2.113607704141429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235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55" r="0.75000000000001155" t="1" header="0.5" footer="0.5"/>
    <c:pageSetup paperSize="9" orientation="landscape"/>
  </c:printSettings>
</c:chartSpace>
</file>

<file path=xl/charts/chart40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04"/>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9252992"/>
        <c:axId val="199283840"/>
      </c:barChart>
      <c:catAx>
        <c:axId val="1992529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4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283840"/>
        <c:crosses val="autoZero"/>
        <c:auto val="1"/>
        <c:lblAlgn val="ctr"/>
        <c:lblOffset val="100"/>
        <c:tickLblSkip val="1"/>
        <c:tickMarkSkip val="1"/>
      </c:catAx>
      <c:valAx>
        <c:axId val="1992838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92529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1" r="0.7500000000000111" t="1" header="0.5" footer="0.5"/>
    <c:pageSetup paperSize="9" orientation="landscape" horizontalDpi="300" verticalDpi="300"/>
  </c:printSettings>
</c:chartSpace>
</file>

<file path=xl/charts/chart40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9394048"/>
        <c:axId val="199395968"/>
      </c:barChart>
      <c:catAx>
        <c:axId val="1993940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0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9395968"/>
        <c:crosses val="autoZero"/>
        <c:auto val="1"/>
        <c:lblAlgn val="ctr"/>
        <c:lblOffset val="100"/>
        <c:tickLblSkip val="1"/>
        <c:tickMarkSkip val="1"/>
      </c:catAx>
      <c:valAx>
        <c:axId val="1993959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394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1" r="0.7500000000000111" t="1" header="0.5" footer="0.5"/>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
          <c:y val="3.2828363785225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72"/>
          <c:w val="0.861338369617239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9300992"/>
        <c:axId val="199319936"/>
      </c:lineChart>
      <c:catAx>
        <c:axId val="1993009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319936"/>
        <c:crosses val="autoZero"/>
        <c:auto val="1"/>
        <c:lblAlgn val="ctr"/>
        <c:lblOffset val="100"/>
        <c:tickLblSkip val="1"/>
        <c:tickMarkSkip val="1"/>
      </c:catAx>
      <c:valAx>
        <c:axId val="1993199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29E-2"/>
              <c:y val="0.391415106669994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3009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1" r="0.7500000000000111"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a:t>
            </a:r>
            <a:r>
              <a:rPr lang="en-US" sz="1600" baseline="0"/>
              <a:t>          </a:t>
            </a:r>
            <a:r>
              <a:rPr lang="th-TH" sz="1600" baseline="0"/>
              <a:t>50 </a:t>
            </a:r>
            <a:r>
              <a:rPr lang="en-US" sz="1600" baseline="0"/>
              <a:t> </a:t>
            </a:r>
            <a:r>
              <a:rPr lang="th-TH" sz="1600" baseline="0"/>
              <a:t>ต่อแสนประชากร ค่ามัธยฐาน จังหวัดศรีสะเกษ ปี </a:t>
            </a:r>
            <a:r>
              <a:rPr lang="th-TH" sz="2000" baseline="0"/>
              <a:t>2563</a:t>
            </a:r>
            <a:endParaRPr lang="th-TH" sz="2000"/>
          </a:p>
        </c:rich>
      </c:tx>
      <c:spPr>
        <a:ln>
          <a:noFill/>
        </a:ln>
      </c:spPr>
    </c:title>
    <c:plotArea>
      <c:layout>
        <c:manualLayout>
          <c:layoutTarget val="inner"/>
          <c:xMode val="edge"/>
          <c:yMode val="edge"/>
          <c:x val="0.10125228508578679"/>
          <c:y val="0.25242716838499024"/>
          <c:w val="0.876525496044131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กราฟเทียบอำเภอ!$AC$29:$AG$29</c:f>
              <c:numCache>
                <c:formatCode>General</c:formatCode>
                <c:ptCount val="5"/>
                <c:pt idx="0">
                  <c:v>36</c:v>
                </c:pt>
                <c:pt idx="1">
                  <c:v>26</c:v>
                </c:pt>
                <c:pt idx="2">
                  <c:v>47</c:v>
                </c:pt>
                <c:pt idx="3">
                  <c:v>26</c:v>
                </c:pt>
                <c:pt idx="4">
                  <c:v>71</c:v>
                </c:pt>
              </c:numCache>
            </c:numRef>
          </c:val>
        </c:ser>
        <c:axId val="173009920"/>
        <c:axId val="1729011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กราฟเทียบอำเภอ!$AC$58:$AN$58</c:f>
              <c:numCache>
                <c:formatCode>General</c:formatCode>
                <c:ptCount val="12"/>
                <c:pt idx="0">
                  <c:v>21</c:v>
                </c:pt>
                <c:pt idx="1">
                  <c:v>11</c:v>
                </c:pt>
                <c:pt idx="2">
                  <c:v>35</c:v>
                </c:pt>
                <c:pt idx="3">
                  <c:v>46</c:v>
                </c:pt>
                <c:pt idx="4">
                  <c:v>116</c:v>
                </c:pt>
                <c:pt idx="5">
                  <c:v>319</c:v>
                </c:pt>
                <c:pt idx="6">
                  <c:v>442</c:v>
                </c:pt>
                <c:pt idx="7">
                  <c:v>325</c:v>
                </c:pt>
                <c:pt idx="8">
                  <c:v>243</c:v>
                </c:pt>
                <c:pt idx="9">
                  <c:v>157</c:v>
                </c:pt>
                <c:pt idx="10">
                  <c:v>94</c:v>
                </c:pt>
                <c:pt idx="11">
                  <c:v>29</c:v>
                </c:pt>
              </c:numCache>
            </c:numRef>
          </c:val>
        </c:ser>
        <c:dLbls>
          <c:showVal val="1"/>
        </c:dLbls>
        <c:marker val="1"/>
        <c:axId val="173009920"/>
        <c:axId val="172901120"/>
      </c:lineChart>
      <c:catAx>
        <c:axId val="173009920"/>
        <c:scaling>
          <c:orientation val="minMax"/>
        </c:scaling>
        <c:axPos val="b"/>
        <c:numFmt formatCode="General" sourceLinked="1"/>
        <c:majorTickMark val="none"/>
        <c:tickLblPos val="nextTo"/>
        <c:txPr>
          <a:bodyPr rot="-2700000" vert="horz"/>
          <a:lstStyle/>
          <a:p>
            <a:pPr>
              <a:defRPr sz="900"/>
            </a:pPr>
            <a:endParaRPr lang="th-TH"/>
          </a:p>
        </c:txPr>
        <c:crossAx val="172901120"/>
        <c:crosses val="autoZero"/>
        <c:auto val="1"/>
        <c:lblAlgn val="ctr"/>
        <c:lblOffset val="100"/>
      </c:catAx>
      <c:valAx>
        <c:axId val="172901120"/>
        <c:scaling>
          <c:orientation val="minMax"/>
        </c:scaling>
        <c:delete val="1"/>
        <c:axPos val="l"/>
        <c:numFmt formatCode="General" sourceLinked="1"/>
        <c:majorTickMark val="none"/>
        <c:tickLblPos val="none"/>
        <c:crossAx val="173009920"/>
        <c:crosses val="autoZero"/>
        <c:crossBetween val="between"/>
      </c:valAx>
    </c:plotArea>
    <c:legend>
      <c:legendPos val="t"/>
      <c:layout>
        <c:manualLayout>
          <c:xMode val="edge"/>
          <c:yMode val="edge"/>
          <c:x val="0.1245990270661462"/>
          <c:y val="0.28434689686276388"/>
          <c:w val="0.63094542153213284"/>
          <c:h val="8.7862509319620044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72"/>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9348224"/>
        <c:axId val="199350144"/>
      </c:barChart>
      <c:catAx>
        <c:axId val="1993482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6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9350144"/>
        <c:crosses val="autoZero"/>
        <c:auto val="1"/>
        <c:lblAlgn val="ctr"/>
        <c:lblOffset val="100"/>
        <c:tickLblSkip val="1"/>
        <c:tickMarkSkip val="1"/>
      </c:catAx>
      <c:valAx>
        <c:axId val="199350144"/>
        <c:scaling>
          <c:orientation val="minMax"/>
        </c:scaling>
        <c:axPos val="l"/>
        <c:title>
          <c:tx>
            <c:strRef>
              <c:f>[3]TblAgeBar!$A$114</c:f>
              <c:strCache>
                <c:ptCount val="1"/>
                <c:pt idx="0">
                  <c:v>อัตราป่วย/แสน</c:v>
                </c:pt>
              </c:strCache>
            </c:strRef>
          </c:tx>
          <c:layout>
            <c:manualLayout>
              <c:xMode val="edge"/>
              <c:yMode val="edge"/>
              <c:x val="2.113607704141427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348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1" r="0.7500000000000111" t="1" header="0.5" footer="0.5"/>
    <c:pageSetup paperSize="9" orientation="landscape"/>
  </c:printSettings>
</c:chartSpace>
</file>

<file path=xl/charts/chart41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39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9448064"/>
        <c:axId val="199449984"/>
      </c:barChart>
      <c:catAx>
        <c:axId val="1994480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4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449984"/>
        <c:crosses val="autoZero"/>
        <c:auto val="1"/>
        <c:lblAlgn val="ctr"/>
        <c:lblOffset val="100"/>
        <c:tickLblSkip val="1"/>
        <c:tickMarkSkip val="1"/>
      </c:catAx>
      <c:valAx>
        <c:axId val="19944998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94480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99" r="0.75000000000001099" t="1" header="0.5" footer="0.5"/>
    <c:pageSetup paperSize="9" orientation="landscape" horizontalDpi="300" verticalDpi="300"/>
  </c:printSettings>
</c:chartSpace>
</file>

<file path=xl/charts/chart41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9474176"/>
        <c:axId val="199488640"/>
      </c:barChart>
      <c:catAx>
        <c:axId val="1994741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9488640"/>
        <c:crosses val="autoZero"/>
        <c:auto val="1"/>
        <c:lblAlgn val="ctr"/>
        <c:lblOffset val="100"/>
        <c:tickLblSkip val="1"/>
        <c:tickMarkSkip val="1"/>
      </c:catAx>
      <c:valAx>
        <c:axId val="1994886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474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99" r="0.75000000000001099" t="1" header="0.5" footer="0.5"/>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95"/>
          <c:y val="3.28283637852257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67"/>
          <c:w val="0.861338369617239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9537024"/>
        <c:axId val="199539328"/>
      </c:lineChart>
      <c:catAx>
        <c:axId val="1995370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539328"/>
        <c:crosses val="autoZero"/>
        <c:auto val="1"/>
        <c:lblAlgn val="ctr"/>
        <c:lblOffset val="100"/>
        <c:tickLblSkip val="1"/>
        <c:tickMarkSkip val="1"/>
      </c:catAx>
      <c:valAx>
        <c:axId val="1995393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18E-2"/>
              <c:y val="0.391415106669994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537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99" r="0.75000000000001099" t="1" header="0.5" footer="0.5"/>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67"/>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9547136"/>
        <c:axId val="199643520"/>
      </c:barChart>
      <c:catAx>
        <c:axId val="199547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86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9643520"/>
        <c:crosses val="autoZero"/>
        <c:auto val="1"/>
        <c:lblAlgn val="ctr"/>
        <c:lblOffset val="100"/>
        <c:tickLblSkip val="1"/>
        <c:tickMarkSkip val="1"/>
      </c:catAx>
      <c:valAx>
        <c:axId val="199643520"/>
        <c:scaling>
          <c:orientation val="minMax"/>
        </c:scaling>
        <c:axPos val="l"/>
        <c:title>
          <c:tx>
            <c:strRef>
              <c:f>[3]TblAgeBar!$A$114</c:f>
              <c:strCache>
                <c:ptCount val="1"/>
                <c:pt idx="0">
                  <c:v>อัตราป่วย/แสน</c:v>
                </c:pt>
              </c:strCache>
            </c:strRef>
          </c:tx>
          <c:layout>
            <c:manualLayout>
              <c:xMode val="edge"/>
              <c:yMode val="edge"/>
              <c:x val="2.113607704141427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547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99" r="0.75000000000001099" t="1" header="0.5" footer="0.5"/>
    <c:pageSetup paperSize="9" orientation="landscape"/>
  </c:printSettings>
</c:chartSpace>
</file>

<file path=xl/charts/chart4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3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99696384"/>
        <c:axId val="199698304"/>
      </c:barChart>
      <c:catAx>
        <c:axId val="1996963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698304"/>
        <c:crosses val="autoZero"/>
        <c:auto val="1"/>
        <c:lblAlgn val="ctr"/>
        <c:lblOffset val="100"/>
        <c:tickLblSkip val="1"/>
        <c:tickMarkSkip val="1"/>
      </c:catAx>
      <c:valAx>
        <c:axId val="1996983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99696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paperSize="9" orientation="landscape" horizontalDpi="300" verticalDpi="300"/>
  </c:printSettings>
</c:chartSpace>
</file>

<file path=xl/charts/chart4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9738880"/>
        <c:axId val="199740800"/>
      </c:barChart>
      <c:catAx>
        <c:axId val="1997388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9740800"/>
        <c:crosses val="autoZero"/>
        <c:auto val="1"/>
        <c:lblAlgn val="ctr"/>
        <c:lblOffset val="100"/>
        <c:tickLblSkip val="1"/>
        <c:tickMarkSkip val="1"/>
      </c:catAx>
      <c:valAx>
        <c:axId val="1997408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738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78"/>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58"/>
          <c:w val="0.861338369617240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99572096"/>
        <c:axId val="199586944"/>
      </c:lineChart>
      <c:catAx>
        <c:axId val="19957209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99586944"/>
        <c:crosses val="autoZero"/>
        <c:auto val="1"/>
        <c:lblAlgn val="ctr"/>
        <c:lblOffset val="100"/>
        <c:tickLblSkip val="1"/>
        <c:tickMarkSkip val="1"/>
      </c:catAx>
      <c:valAx>
        <c:axId val="1995869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87E-2"/>
              <c:y val="0.391415106669994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5720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58"/>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99611136"/>
        <c:axId val="199613056"/>
      </c:barChart>
      <c:catAx>
        <c:axId val="199611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5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99613056"/>
        <c:crosses val="autoZero"/>
        <c:auto val="1"/>
        <c:lblAlgn val="ctr"/>
        <c:lblOffset val="100"/>
        <c:tickLblSkip val="1"/>
        <c:tickMarkSkip val="1"/>
      </c:catAx>
      <c:valAx>
        <c:axId val="199613056"/>
        <c:scaling>
          <c:orientation val="minMax"/>
        </c:scaling>
        <c:axPos val="l"/>
        <c:title>
          <c:tx>
            <c:strRef>
              <c:f>[3]TblAgeBar!$A$114</c:f>
              <c:strCache>
                <c:ptCount val="1"/>
                <c:pt idx="0">
                  <c:v>อัตราป่วย/แสน</c:v>
                </c:pt>
              </c:strCache>
            </c:strRef>
          </c:tx>
          <c:layout>
            <c:manualLayout>
              <c:xMode val="edge"/>
              <c:yMode val="edge"/>
              <c:x val="2.113607704141425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9611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paperSize="9" orientation="landscape"/>
  </c:printSettings>
</c:chartSpace>
</file>

<file path=xl/charts/chart4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30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7586816"/>
        <c:axId val="187609472"/>
      </c:barChart>
      <c:catAx>
        <c:axId val="1875868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609472"/>
        <c:crosses val="autoZero"/>
        <c:auto val="1"/>
        <c:lblAlgn val="ctr"/>
        <c:lblOffset val="100"/>
        <c:tickLblSkip val="1"/>
        <c:tickMarkSkip val="1"/>
      </c:catAx>
      <c:valAx>
        <c:axId val="18760947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7586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44" r="0.75000000000001044" t="1" header="0.5" footer="0.5"/>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จังหวัดศรีสะเกษ ปี 2563</a:t>
            </a:r>
            <a:endParaRPr lang="th-TH" sz="1400"/>
          </a:p>
        </c:rich>
      </c:tx>
      <c:spPr>
        <a:ln>
          <a:noFill/>
        </a:ln>
      </c:spPr>
    </c:title>
    <c:plotArea>
      <c:layout>
        <c:manualLayout>
          <c:layoutTarget val="inner"/>
          <c:xMode val="edge"/>
          <c:yMode val="edge"/>
          <c:x val="0.10125228508578679"/>
          <c:y val="0.25242716838499085"/>
          <c:w val="0.8765254960441328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กราฟเทียบอำเภอ!$AC$107:$AI$107</c:f>
              <c:numCache>
                <c:formatCode>General</c:formatCode>
                <c:ptCount val="7"/>
                <c:pt idx="0">
                  <c:v>36</c:v>
                </c:pt>
                <c:pt idx="1">
                  <c:v>62</c:v>
                </c:pt>
                <c:pt idx="2">
                  <c:v>109</c:v>
                </c:pt>
                <c:pt idx="3">
                  <c:v>135</c:v>
                </c:pt>
                <c:pt idx="4">
                  <c:v>206</c:v>
                </c:pt>
                <c:pt idx="5">
                  <c:v>354</c:v>
                </c:pt>
                <c:pt idx="6">
                  <c:v>546</c:v>
                </c:pt>
              </c:numCache>
            </c:numRef>
          </c:val>
        </c:ser>
        <c:axId val="172939904"/>
        <c:axId val="17294579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กราฟเทียบอำเภอ!$AS$82:$BD$82</c:f>
              <c:numCache>
                <c:formatCode>0</c:formatCode>
                <c:ptCount val="12"/>
                <c:pt idx="0">
                  <c:v>8.4091403699673553</c:v>
                </c:pt>
                <c:pt idx="1">
                  <c:v>12.813928182807398</c:v>
                </c:pt>
                <c:pt idx="2">
                  <c:v>26.829162132752991</c:v>
                </c:pt>
                <c:pt idx="3">
                  <c:v>45.249183895538629</c:v>
                </c:pt>
                <c:pt idx="4">
                  <c:v>91.699673558215437</c:v>
                </c:pt>
                <c:pt idx="5">
                  <c:v>219.43852013057671</c:v>
                </c:pt>
                <c:pt idx="6">
                  <c:v>396.43090315560391</c:v>
                </c:pt>
                <c:pt idx="7">
                  <c:v>526.57236126224154</c:v>
                </c:pt>
                <c:pt idx="8">
                  <c:v>623.87812840043523</c:v>
                </c:pt>
                <c:pt idx="9">
                  <c:v>686.74646354733409</c:v>
                </c:pt>
                <c:pt idx="10">
                  <c:v>724.38737758433081</c:v>
                </c:pt>
                <c:pt idx="11">
                  <c:v>736</c:v>
                </c:pt>
              </c:numCache>
            </c:numRef>
          </c:val>
        </c:ser>
        <c:dLbls>
          <c:showVal val="1"/>
        </c:dLbls>
        <c:marker val="1"/>
        <c:axId val="172939904"/>
        <c:axId val="172945792"/>
      </c:lineChart>
      <c:catAx>
        <c:axId val="172939904"/>
        <c:scaling>
          <c:orientation val="minMax"/>
        </c:scaling>
        <c:axPos val="b"/>
        <c:numFmt formatCode="General" sourceLinked="1"/>
        <c:majorTickMark val="none"/>
        <c:tickLblPos val="nextTo"/>
        <c:txPr>
          <a:bodyPr rot="-2700000" vert="horz"/>
          <a:lstStyle/>
          <a:p>
            <a:pPr>
              <a:defRPr sz="1100"/>
            </a:pPr>
            <a:endParaRPr lang="th-TH"/>
          </a:p>
        </c:txPr>
        <c:crossAx val="172945792"/>
        <c:crosses val="autoZero"/>
        <c:auto val="1"/>
        <c:lblAlgn val="ctr"/>
        <c:lblOffset val="100"/>
      </c:catAx>
      <c:valAx>
        <c:axId val="172945792"/>
        <c:scaling>
          <c:orientation val="minMax"/>
        </c:scaling>
        <c:delete val="1"/>
        <c:axPos val="l"/>
        <c:numFmt formatCode="General" sourceLinked="1"/>
        <c:majorTickMark val="none"/>
        <c:tickLblPos val="none"/>
        <c:crossAx val="172939904"/>
        <c:crosses val="autoZero"/>
        <c:crossBetween val="between"/>
      </c:valAx>
    </c:plotArea>
    <c:legend>
      <c:legendPos val="t"/>
      <c:layout>
        <c:manualLayout>
          <c:xMode val="edge"/>
          <c:yMode val="edge"/>
          <c:x val="0.13237823638041921"/>
          <c:y val="0.2785042650918662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7666432"/>
        <c:axId val="187668352"/>
      </c:barChart>
      <c:catAx>
        <c:axId val="1876664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7668352"/>
        <c:crosses val="autoZero"/>
        <c:auto val="1"/>
        <c:lblAlgn val="ctr"/>
        <c:lblOffset val="100"/>
        <c:tickLblSkip val="1"/>
        <c:tickMarkSkip val="1"/>
      </c:catAx>
      <c:valAx>
        <c:axId val="1876683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666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44" r="0.75000000000001044" t="1" header="0.5" footer="0.5"/>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67"/>
          <c:y val="3.28283637852257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53"/>
          <c:w val="0.861338369617240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7696256"/>
        <c:axId val="187698560"/>
      </c:lineChart>
      <c:catAx>
        <c:axId val="1876962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7698560"/>
        <c:crosses val="autoZero"/>
        <c:auto val="1"/>
        <c:lblAlgn val="ctr"/>
        <c:lblOffset val="100"/>
        <c:tickLblSkip val="1"/>
        <c:tickMarkSkip val="1"/>
      </c:catAx>
      <c:valAx>
        <c:axId val="1876985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63E-2"/>
              <c:y val="0.391415106669994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696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44" r="0.75000000000001044" t="1" header="0.5" footer="0.5"/>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1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53"/>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7718656"/>
        <c:axId val="187729024"/>
      </c:barChart>
      <c:catAx>
        <c:axId val="1877186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4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7729024"/>
        <c:crosses val="autoZero"/>
        <c:auto val="1"/>
        <c:lblAlgn val="ctr"/>
        <c:lblOffset val="100"/>
        <c:tickLblSkip val="1"/>
        <c:tickMarkSkip val="1"/>
      </c:catAx>
      <c:valAx>
        <c:axId val="187729024"/>
        <c:scaling>
          <c:orientation val="minMax"/>
        </c:scaling>
        <c:axPos val="l"/>
        <c:title>
          <c:tx>
            <c:strRef>
              <c:f>[3]TblAgeBar!$A$114</c:f>
              <c:strCache>
                <c:ptCount val="1"/>
                <c:pt idx="0">
                  <c:v>อัตราป่วย/แสน</c:v>
                </c:pt>
              </c:strCache>
            </c:strRef>
          </c:tx>
          <c:layout>
            <c:manualLayout>
              <c:xMode val="edge"/>
              <c:yMode val="edge"/>
              <c:x val="2.11360770414142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7718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44" r="0.75000000000001044" t="1" header="0.5" footer="0.5"/>
    <c:pageSetup paperSize="9" orientation="landscape"/>
  </c:printSettings>
</c:chartSpace>
</file>

<file path=xl/charts/chart4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0225536"/>
        <c:axId val="200227456"/>
      </c:barChart>
      <c:catAx>
        <c:axId val="200225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227456"/>
        <c:crosses val="autoZero"/>
        <c:auto val="1"/>
        <c:lblAlgn val="ctr"/>
        <c:lblOffset val="100"/>
        <c:tickLblSkip val="1"/>
        <c:tickMarkSkip val="1"/>
      </c:catAx>
      <c:valAx>
        <c:axId val="20022745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0225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21" r="0.75000000000001021" t="1" header="0.5" footer="0.5"/>
    <c:pageSetup paperSize="9" orientation="landscape" horizontalDpi="300" verticalDpi="300"/>
  </c:printSettings>
</c:chartSpace>
</file>

<file path=xl/charts/chart4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0255744"/>
        <c:axId val="200270208"/>
      </c:barChart>
      <c:catAx>
        <c:axId val="2002557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0270208"/>
        <c:crosses val="autoZero"/>
        <c:auto val="1"/>
        <c:lblAlgn val="ctr"/>
        <c:lblOffset val="100"/>
        <c:tickLblSkip val="1"/>
        <c:tickMarkSkip val="1"/>
      </c:catAx>
      <c:valAx>
        <c:axId val="2002702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255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21" r="0.75000000000001021" t="1" header="0.5" footer="0.5"/>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56"/>
          <c:y val="3.28283637852256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47"/>
          <c:w val="0.861338369617240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0162688"/>
        <c:axId val="200181632"/>
      </c:lineChart>
      <c:catAx>
        <c:axId val="2001626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181632"/>
        <c:crosses val="autoZero"/>
        <c:auto val="1"/>
        <c:lblAlgn val="ctr"/>
        <c:lblOffset val="100"/>
        <c:tickLblSkip val="1"/>
        <c:tickMarkSkip val="1"/>
      </c:catAx>
      <c:valAx>
        <c:axId val="2001816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49E-2"/>
              <c:y val="0.391415106669994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162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21" r="0.75000000000001021" t="1" header="0.5" footer="0.5"/>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47"/>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0279552"/>
        <c:axId val="200281472"/>
      </c:barChart>
      <c:catAx>
        <c:axId val="2002795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4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0281472"/>
        <c:crosses val="autoZero"/>
        <c:auto val="1"/>
        <c:lblAlgn val="ctr"/>
        <c:lblOffset val="100"/>
        <c:tickLblSkip val="1"/>
        <c:tickMarkSkip val="1"/>
      </c:catAx>
      <c:valAx>
        <c:axId val="200281472"/>
        <c:scaling>
          <c:orientation val="minMax"/>
        </c:scaling>
        <c:axPos val="l"/>
        <c:title>
          <c:tx>
            <c:strRef>
              <c:f>[3]TblAgeBar!$A$114</c:f>
              <c:strCache>
                <c:ptCount val="1"/>
                <c:pt idx="0">
                  <c:v>อัตราป่วย/แสน</c:v>
                </c:pt>
              </c:strCache>
            </c:strRef>
          </c:tx>
          <c:layout>
            <c:manualLayout>
              <c:xMode val="edge"/>
              <c:yMode val="edge"/>
              <c:x val="2.113607704141422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279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21" r="0.75000000000001021" t="1" header="0.5" footer="0.5"/>
    <c:pageSetup paperSize="9" orientation="landscape"/>
  </c:printSettings>
</c:chartSpace>
</file>

<file path=xl/charts/chart4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0305664"/>
        <c:axId val="200324224"/>
      </c:barChart>
      <c:catAx>
        <c:axId val="2003056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324224"/>
        <c:crosses val="autoZero"/>
        <c:auto val="1"/>
        <c:lblAlgn val="ctr"/>
        <c:lblOffset val="100"/>
        <c:tickLblSkip val="1"/>
        <c:tickMarkSkip val="1"/>
      </c:catAx>
      <c:valAx>
        <c:axId val="20032422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03056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99" r="0.75000000000000999" t="1" header="0.5" footer="0.5"/>
    <c:pageSetup paperSize="9" orientation="landscape" horizontalDpi="300" verticalDpi="300"/>
  </c:printSettings>
</c:chartSpace>
</file>

<file path=xl/charts/chart4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0438528"/>
        <c:axId val="200440448"/>
      </c:barChart>
      <c:catAx>
        <c:axId val="20043852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0440448"/>
        <c:crosses val="autoZero"/>
        <c:auto val="1"/>
        <c:lblAlgn val="ctr"/>
        <c:lblOffset val="100"/>
        <c:tickLblSkip val="1"/>
        <c:tickMarkSkip val="1"/>
      </c:catAx>
      <c:valAx>
        <c:axId val="2004404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438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99" r="0.75000000000000999" t="1" header="0.5" footer="0.5"/>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45"/>
          <c:y val="3.28283637852256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42"/>
          <c:w val="0.861338369617241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0464256"/>
        <c:axId val="200483200"/>
      </c:lineChart>
      <c:catAx>
        <c:axId val="2004642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483200"/>
        <c:crosses val="autoZero"/>
        <c:auto val="1"/>
        <c:lblAlgn val="ctr"/>
        <c:lblOffset val="100"/>
        <c:tickLblSkip val="1"/>
        <c:tickMarkSkip val="1"/>
      </c:catAx>
      <c:valAx>
        <c:axId val="2004832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28E-2"/>
              <c:y val="0.391415106669994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464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99" r="0.7500000000000099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อำเภอเมืองศรีสะเกษ  จังหวัดศรีสะเกษ ปี 2563</a:t>
            </a:r>
            <a:endParaRPr lang="th-TH" sz="1400"/>
          </a:p>
        </c:rich>
      </c:tx>
      <c:spPr>
        <a:ln>
          <a:noFill/>
        </a:ln>
      </c:spPr>
    </c:title>
    <c:plotArea>
      <c:layout>
        <c:manualLayout>
          <c:layoutTarget val="inner"/>
          <c:xMode val="edge"/>
          <c:yMode val="edge"/>
          <c:x val="0.10125228508578679"/>
          <c:y val="0.25242716838499041"/>
          <c:w val="0.8765254960441315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กราฟเทียบอำเภอ!$AC$7:$AG$7</c:f>
              <c:numCache>
                <c:formatCode>General</c:formatCode>
                <c:ptCount val="5"/>
                <c:pt idx="0">
                  <c:v>5</c:v>
                </c:pt>
                <c:pt idx="1">
                  <c:v>1</c:v>
                </c:pt>
                <c:pt idx="2">
                  <c:v>0</c:v>
                </c:pt>
                <c:pt idx="3">
                  <c:v>1</c:v>
                </c:pt>
                <c:pt idx="4">
                  <c:v>1</c:v>
                </c:pt>
              </c:numCache>
            </c:numRef>
          </c:val>
        </c:ser>
        <c:axId val="173047168"/>
        <c:axId val="17306944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กราฟเทียบอำเภอ!$AC$36:$AN$36</c:f>
              <c:numCache>
                <c:formatCode>General</c:formatCode>
                <c:ptCount val="12"/>
                <c:pt idx="0">
                  <c:v>1</c:v>
                </c:pt>
                <c:pt idx="1">
                  <c:v>0</c:v>
                </c:pt>
                <c:pt idx="2">
                  <c:v>2</c:v>
                </c:pt>
                <c:pt idx="3">
                  <c:v>1</c:v>
                </c:pt>
                <c:pt idx="4">
                  <c:v>6</c:v>
                </c:pt>
                <c:pt idx="5">
                  <c:v>18</c:v>
                </c:pt>
                <c:pt idx="6">
                  <c:v>21</c:v>
                </c:pt>
                <c:pt idx="7">
                  <c:v>31</c:v>
                </c:pt>
                <c:pt idx="8">
                  <c:v>26</c:v>
                </c:pt>
                <c:pt idx="9">
                  <c:v>13</c:v>
                </c:pt>
                <c:pt idx="10">
                  <c:v>11</c:v>
                </c:pt>
                <c:pt idx="11">
                  <c:v>2</c:v>
                </c:pt>
              </c:numCache>
            </c:numRef>
          </c:val>
        </c:ser>
        <c:dLbls>
          <c:showVal val="1"/>
        </c:dLbls>
        <c:marker val="1"/>
        <c:axId val="173047168"/>
        <c:axId val="173069440"/>
      </c:lineChart>
      <c:catAx>
        <c:axId val="173047168"/>
        <c:scaling>
          <c:orientation val="minMax"/>
        </c:scaling>
        <c:axPos val="b"/>
        <c:numFmt formatCode="General" sourceLinked="1"/>
        <c:majorTickMark val="none"/>
        <c:tickLblPos val="nextTo"/>
        <c:txPr>
          <a:bodyPr rot="-2700000" vert="horz"/>
          <a:lstStyle/>
          <a:p>
            <a:pPr>
              <a:defRPr sz="900"/>
            </a:pPr>
            <a:endParaRPr lang="th-TH"/>
          </a:p>
        </c:txPr>
        <c:crossAx val="173069440"/>
        <c:crosses val="autoZero"/>
        <c:auto val="1"/>
        <c:lblAlgn val="ctr"/>
        <c:lblOffset val="100"/>
      </c:catAx>
      <c:valAx>
        <c:axId val="173069440"/>
        <c:scaling>
          <c:orientation val="minMax"/>
        </c:scaling>
        <c:delete val="1"/>
        <c:axPos val="l"/>
        <c:numFmt formatCode="General" sourceLinked="1"/>
        <c:majorTickMark val="none"/>
        <c:tickLblPos val="none"/>
        <c:crossAx val="173047168"/>
        <c:crosses val="autoZero"/>
        <c:crossBetween val="between"/>
      </c:valAx>
    </c:plotArea>
    <c:legend>
      <c:legendPos val="t"/>
      <c:layout>
        <c:manualLayout>
          <c:xMode val="edge"/>
          <c:yMode val="edge"/>
          <c:x val="0.12459902706614623"/>
          <c:y val="0.284346896862764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42"/>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0519680"/>
        <c:axId val="200521600"/>
      </c:barChart>
      <c:catAx>
        <c:axId val="2005196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3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0521600"/>
        <c:crosses val="autoZero"/>
        <c:auto val="1"/>
        <c:lblAlgn val="ctr"/>
        <c:lblOffset val="100"/>
        <c:tickLblSkip val="1"/>
        <c:tickMarkSkip val="1"/>
      </c:catAx>
      <c:valAx>
        <c:axId val="200521600"/>
        <c:scaling>
          <c:orientation val="minMax"/>
        </c:scaling>
        <c:axPos val="l"/>
        <c:title>
          <c:tx>
            <c:strRef>
              <c:f>[3]TblAgeBar!$A$114</c:f>
              <c:strCache>
                <c:ptCount val="1"/>
                <c:pt idx="0">
                  <c:v>อัตราป่วย/แสน</c:v>
                </c:pt>
              </c:strCache>
            </c:strRef>
          </c:tx>
          <c:layout>
            <c:manualLayout>
              <c:xMode val="edge"/>
              <c:yMode val="edge"/>
              <c:x val="2.113607704141421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519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99" r="0.75000000000000999" t="1" header="0.5" footer="0.5"/>
    <c:pageSetup paperSize="9" orientation="landscape"/>
  </c:printSettings>
</c:chartSpace>
</file>

<file path=xl/charts/chart4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0558080"/>
        <c:axId val="200560000"/>
      </c:barChart>
      <c:catAx>
        <c:axId val="20055808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560000"/>
        <c:crosses val="autoZero"/>
        <c:auto val="1"/>
        <c:lblAlgn val="ctr"/>
        <c:lblOffset val="100"/>
        <c:tickLblSkip val="1"/>
        <c:tickMarkSkip val="1"/>
      </c:catAx>
      <c:valAx>
        <c:axId val="2005600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0558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paperSize="9" orientation="landscape" horizontalDpi="300" verticalDpi="300"/>
  </c:printSettings>
</c:chartSpace>
</file>

<file path=xl/charts/chart4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0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0584192"/>
        <c:axId val="200602752"/>
      </c:barChart>
      <c:catAx>
        <c:axId val="2005841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0602752"/>
        <c:crosses val="autoZero"/>
        <c:auto val="1"/>
        <c:lblAlgn val="ctr"/>
        <c:lblOffset val="100"/>
        <c:tickLblSkip val="1"/>
        <c:tickMarkSkip val="1"/>
      </c:catAx>
      <c:valAx>
        <c:axId val="2006027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584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39"/>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9"/>
          <c:w val="0.861338369617241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0405376"/>
        <c:axId val="200407680"/>
      </c:lineChart>
      <c:catAx>
        <c:axId val="2004053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407680"/>
        <c:crosses val="autoZero"/>
        <c:auto val="1"/>
        <c:lblAlgn val="ctr"/>
        <c:lblOffset val="100"/>
        <c:tickLblSkip val="1"/>
        <c:tickMarkSkip val="1"/>
      </c:catAx>
      <c:valAx>
        <c:axId val="2004076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18E-2"/>
              <c:y val="0.391415106669993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405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9"/>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0624384"/>
        <c:axId val="200630656"/>
      </c:barChart>
      <c:catAx>
        <c:axId val="2006243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83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0630656"/>
        <c:crosses val="autoZero"/>
        <c:auto val="1"/>
        <c:lblAlgn val="ctr"/>
        <c:lblOffset val="100"/>
        <c:tickLblSkip val="1"/>
        <c:tickMarkSkip val="1"/>
      </c:catAx>
      <c:valAx>
        <c:axId val="200630656"/>
        <c:scaling>
          <c:orientation val="minMax"/>
        </c:scaling>
        <c:axPos val="l"/>
        <c:title>
          <c:tx>
            <c:strRef>
              <c:f>[3]TblAgeBar!$A$114</c:f>
              <c:strCache>
                <c:ptCount val="1"/>
                <c:pt idx="0">
                  <c:v>อัตราป่วย/แสน</c:v>
                </c:pt>
              </c:strCache>
            </c:strRef>
          </c:tx>
          <c:layout>
            <c:manualLayout>
              <c:xMode val="edge"/>
              <c:yMode val="edge"/>
              <c:x val="2.113607704141421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624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paperSize="9" orientation="landscape"/>
  </c:printSettings>
</c:chartSpace>
</file>

<file path=xl/charts/chart4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0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0663040"/>
        <c:axId val="200664960"/>
      </c:barChart>
      <c:catAx>
        <c:axId val="2006630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664960"/>
        <c:crosses val="autoZero"/>
        <c:auto val="1"/>
        <c:lblAlgn val="ctr"/>
        <c:lblOffset val="100"/>
        <c:tickLblSkip val="1"/>
        <c:tickMarkSkip val="1"/>
      </c:catAx>
      <c:valAx>
        <c:axId val="20066496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06630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77" r="0.75000000000000977" t="1" header="0.5" footer="0.5"/>
    <c:pageSetup paperSize="9" orientation="landscape" horizontalDpi="300" verticalDpi="300"/>
  </c:printSettings>
</c:chartSpace>
</file>

<file path=xl/charts/chart4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9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0697344"/>
        <c:axId val="200699264"/>
      </c:barChart>
      <c:catAx>
        <c:axId val="2006973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0699264"/>
        <c:crosses val="autoZero"/>
        <c:auto val="1"/>
        <c:lblAlgn val="ctr"/>
        <c:lblOffset val="100"/>
        <c:tickLblSkip val="1"/>
        <c:tickMarkSkip val="1"/>
      </c:catAx>
      <c:valAx>
        <c:axId val="200699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697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77" r="0.75000000000000977" t="1" header="0.5" footer="0.5"/>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34"/>
          <c:y val="3.28283637852256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6"/>
          <c:w val="0.861338369617241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0727168"/>
        <c:axId val="200815744"/>
      </c:lineChart>
      <c:catAx>
        <c:axId val="2007271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815744"/>
        <c:crosses val="autoZero"/>
        <c:auto val="1"/>
        <c:lblAlgn val="ctr"/>
        <c:lblOffset val="100"/>
        <c:tickLblSkip val="1"/>
        <c:tickMarkSkip val="1"/>
      </c:catAx>
      <c:valAx>
        <c:axId val="2008157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07E-2"/>
              <c:y val="0.391415106669993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727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77" r="0.75000000000000977" t="1" header="0.5" footer="0.5"/>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0856320"/>
        <c:axId val="200858240"/>
      </c:barChart>
      <c:catAx>
        <c:axId val="2008563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3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0858240"/>
        <c:crosses val="autoZero"/>
        <c:auto val="1"/>
        <c:lblAlgn val="ctr"/>
        <c:lblOffset val="100"/>
        <c:tickLblSkip val="1"/>
        <c:tickMarkSkip val="1"/>
      </c:catAx>
      <c:valAx>
        <c:axId val="200858240"/>
        <c:scaling>
          <c:orientation val="minMax"/>
        </c:scaling>
        <c:axPos val="l"/>
        <c:title>
          <c:tx>
            <c:strRef>
              <c:f>[3]TblAgeBar!$A$114</c:f>
              <c:strCache>
                <c:ptCount val="1"/>
                <c:pt idx="0">
                  <c:v>อัตราป่วย/แสน</c:v>
                </c:pt>
              </c:strCache>
            </c:strRef>
          </c:tx>
          <c:layout>
            <c:manualLayout>
              <c:xMode val="edge"/>
              <c:yMode val="edge"/>
              <c:x val="2.113607704141420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856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77" r="0.75000000000000977" t="1" header="0.5" footer="0.5"/>
    <c:pageSetup paperSize="9" orientation="landscape"/>
  </c:printSettings>
</c:chartSpace>
</file>

<file path=xl/charts/chart4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0759552"/>
        <c:axId val="200774016"/>
      </c:barChart>
      <c:catAx>
        <c:axId val="2007595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0774016"/>
        <c:crosses val="autoZero"/>
        <c:auto val="1"/>
        <c:lblAlgn val="ctr"/>
        <c:lblOffset val="100"/>
        <c:tickLblSkip val="1"/>
        <c:tickMarkSkip val="1"/>
      </c:catAx>
      <c:valAx>
        <c:axId val="20077401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0759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อำเภอเมืองศรีสะเกษ  จังหวัดศรีสะเกษ ปี 2563</a:t>
            </a:r>
            <a:endParaRPr lang="th-TH" sz="1400"/>
          </a:p>
        </c:rich>
      </c:tx>
      <c:spPr>
        <a:ln>
          <a:noFill/>
        </a:ln>
      </c:spPr>
    </c:title>
    <c:plotArea>
      <c:layout>
        <c:manualLayout>
          <c:layoutTarget val="inner"/>
          <c:xMode val="edge"/>
          <c:yMode val="edge"/>
          <c:x val="0.10125228508578679"/>
          <c:y val="0.25242716838499096"/>
          <c:w val="0.87652549604413332"/>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กราฟเทียบอำเภอ!$AC$85:$AG$85</c:f>
              <c:numCache>
                <c:formatCode>General</c:formatCode>
                <c:ptCount val="5"/>
                <c:pt idx="0">
                  <c:v>5</c:v>
                </c:pt>
                <c:pt idx="1">
                  <c:v>6</c:v>
                </c:pt>
                <c:pt idx="2">
                  <c:v>6</c:v>
                </c:pt>
                <c:pt idx="3">
                  <c:v>7</c:v>
                </c:pt>
                <c:pt idx="4">
                  <c:v>8</c:v>
                </c:pt>
              </c:numCache>
            </c:numRef>
          </c:val>
        </c:ser>
        <c:axId val="173104128"/>
        <c:axId val="1731141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กราฟเทียบอำเภอ!$AS$60:$BD$60</c:f>
              <c:numCache>
                <c:formatCode>General</c:formatCode>
                <c:ptCount val="12"/>
                <c:pt idx="0">
                  <c:v>1</c:v>
                </c:pt>
                <c:pt idx="1">
                  <c:v>2</c:v>
                </c:pt>
                <c:pt idx="2">
                  <c:v>3</c:v>
                </c:pt>
                <c:pt idx="3">
                  <c:v>4</c:v>
                </c:pt>
                <c:pt idx="4">
                  <c:v>7</c:v>
                </c:pt>
                <c:pt idx="5">
                  <c:v>16</c:v>
                </c:pt>
                <c:pt idx="6">
                  <c:v>27</c:v>
                </c:pt>
                <c:pt idx="7">
                  <c:v>43</c:v>
                </c:pt>
                <c:pt idx="8">
                  <c:v>56</c:v>
                </c:pt>
                <c:pt idx="9">
                  <c:v>63</c:v>
                </c:pt>
                <c:pt idx="10">
                  <c:v>69</c:v>
                </c:pt>
                <c:pt idx="11">
                  <c:v>70</c:v>
                </c:pt>
              </c:numCache>
            </c:numRef>
          </c:val>
        </c:ser>
        <c:dLbls>
          <c:showVal val="1"/>
        </c:dLbls>
        <c:marker val="1"/>
        <c:axId val="173104128"/>
        <c:axId val="173114112"/>
      </c:lineChart>
      <c:catAx>
        <c:axId val="173104128"/>
        <c:scaling>
          <c:orientation val="minMax"/>
        </c:scaling>
        <c:axPos val="b"/>
        <c:numFmt formatCode="General" sourceLinked="1"/>
        <c:majorTickMark val="none"/>
        <c:tickLblPos val="nextTo"/>
        <c:txPr>
          <a:bodyPr rot="-2700000" vert="horz"/>
          <a:lstStyle/>
          <a:p>
            <a:pPr>
              <a:defRPr sz="1100"/>
            </a:pPr>
            <a:endParaRPr lang="th-TH"/>
          </a:p>
        </c:txPr>
        <c:crossAx val="173114112"/>
        <c:crosses val="autoZero"/>
        <c:auto val="1"/>
        <c:lblAlgn val="ctr"/>
        <c:lblOffset val="100"/>
      </c:catAx>
      <c:valAx>
        <c:axId val="173114112"/>
        <c:scaling>
          <c:orientation val="minMax"/>
        </c:scaling>
        <c:delete val="1"/>
        <c:axPos val="l"/>
        <c:numFmt formatCode="General" sourceLinked="1"/>
        <c:majorTickMark val="none"/>
        <c:tickLblPos val="none"/>
        <c:crossAx val="173104128"/>
        <c:crosses val="autoZero"/>
        <c:crossBetween val="between"/>
      </c:valAx>
    </c:plotArea>
    <c:legend>
      <c:legendPos val="t"/>
      <c:layout>
        <c:manualLayout>
          <c:xMode val="edge"/>
          <c:yMode val="edge"/>
          <c:x val="0.13237823638041921"/>
          <c:y val="0.278504265091866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1015296"/>
        <c:axId val="201017216"/>
      </c:barChart>
      <c:catAx>
        <c:axId val="2010152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1017216"/>
        <c:crosses val="autoZero"/>
        <c:auto val="1"/>
        <c:lblAlgn val="ctr"/>
        <c:lblOffset val="100"/>
        <c:tickLblSkip val="1"/>
        <c:tickMarkSkip val="1"/>
      </c:catAx>
      <c:valAx>
        <c:axId val="2010172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0152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28"/>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3"/>
          <c:w val="0.861338369617241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1049216"/>
        <c:axId val="201051520"/>
      </c:lineChart>
      <c:catAx>
        <c:axId val="2010492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051520"/>
        <c:crosses val="autoZero"/>
        <c:auto val="1"/>
        <c:lblAlgn val="ctr"/>
        <c:lblOffset val="100"/>
        <c:tickLblSkip val="1"/>
        <c:tickMarkSkip val="1"/>
      </c:catAx>
      <c:valAx>
        <c:axId val="20105152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97E-2"/>
              <c:y val="0.391415106669993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049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3"/>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0940544"/>
        <c:axId val="200955008"/>
      </c:barChart>
      <c:catAx>
        <c:axId val="2009405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3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0955008"/>
        <c:crosses val="autoZero"/>
        <c:auto val="1"/>
        <c:lblAlgn val="ctr"/>
        <c:lblOffset val="100"/>
        <c:tickLblSkip val="1"/>
        <c:tickMarkSkip val="1"/>
      </c:catAx>
      <c:valAx>
        <c:axId val="200955008"/>
        <c:scaling>
          <c:orientation val="minMax"/>
        </c:scaling>
        <c:axPos val="l"/>
        <c:title>
          <c:tx>
            <c:strRef>
              <c:f>[3]TblAgeBar!$A$114</c:f>
              <c:strCache>
                <c:ptCount val="1"/>
                <c:pt idx="0">
                  <c:v>อัตราป่วย/แสน</c:v>
                </c:pt>
              </c:strCache>
            </c:strRef>
          </c:tx>
          <c:layout>
            <c:manualLayout>
              <c:xMode val="edge"/>
              <c:yMode val="edge"/>
              <c:x val="2.113607704141420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0940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paperSize="9" orientation="landscape"/>
  </c:printSettings>
</c:chartSpace>
</file>

<file path=xl/charts/chart4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069312"/>
        <c:axId val="201071232"/>
      </c:barChart>
      <c:catAx>
        <c:axId val="2010693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071232"/>
        <c:crosses val="autoZero"/>
        <c:auto val="1"/>
        <c:lblAlgn val="ctr"/>
        <c:lblOffset val="100"/>
        <c:tickLblSkip val="1"/>
        <c:tickMarkSkip val="1"/>
      </c:catAx>
      <c:valAx>
        <c:axId val="2010712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069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paperSize="9" orientation="landscape" horizontalDpi="300" verticalDpi="300"/>
  </c:printSettings>
</c:chartSpace>
</file>

<file path=xl/charts/chart4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1083136"/>
        <c:axId val="201118080"/>
      </c:barChart>
      <c:catAx>
        <c:axId val="2010831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1118080"/>
        <c:crosses val="autoZero"/>
        <c:auto val="1"/>
        <c:lblAlgn val="ctr"/>
        <c:lblOffset val="100"/>
        <c:tickLblSkip val="1"/>
        <c:tickMarkSkip val="1"/>
      </c:catAx>
      <c:valAx>
        <c:axId val="2011180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083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17"/>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28"/>
          <c:w val="0.861338369617241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1137536"/>
        <c:axId val="201164672"/>
      </c:lineChart>
      <c:catAx>
        <c:axId val="2011375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164672"/>
        <c:crosses val="autoZero"/>
        <c:auto val="1"/>
        <c:lblAlgn val="ctr"/>
        <c:lblOffset val="100"/>
        <c:tickLblSkip val="1"/>
        <c:tickMarkSkip val="1"/>
      </c:catAx>
      <c:valAx>
        <c:axId val="2011646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69E-2"/>
              <c:y val="0.391415106669993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137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28"/>
          <c:w val="0.86790016351305654"/>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1188864"/>
        <c:axId val="201190784"/>
      </c:barChart>
      <c:catAx>
        <c:axId val="2011888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1190784"/>
        <c:crosses val="autoZero"/>
        <c:auto val="1"/>
        <c:lblAlgn val="ctr"/>
        <c:lblOffset val="100"/>
        <c:tickLblSkip val="1"/>
        <c:tickMarkSkip val="1"/>
      </c:catAx>
      <c:valAx>
        <c:axId val="201190784"/>
        <c:scaling>
          <c:orientation val="minMax"/>
        </c:scaling>
        <c:axPos val="l"/>
        <c:title>
          <c:tx>
            <c:strRef>
              <c:f>[3]TblAgeBar!$A$114</c:f>
              <c:strCache>
                <c:ptCount val="1"/>
                <c:pt idx="0">
                  <c:v>อัตราป่วย/แสน</c:v>
                </c:pt>
              </c:strCache>
            </c:strRef>
          </c:tx>
          <c:layout>
            <c:manualLayout>
              <c:xMode val="edge"/>
              <c:yMode val="edge"/>
              <c:x val="2.113607704141418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188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paperSize="9" orientation="landscape"/>
  </c:printSettings>
</c:chartSpace>
</file>

<file path=xl/charts/chart4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0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231360"/>
        <c:axId val="201241728"/>
      </c:barChart>
      <c:catAx>
        <c:axId val="2012313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1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241728"/>
        <c:crosses val="autoZero"/>
        <c:auto val="1"/>
        <c:lblAlgn val="ctr"/>
        <c:lblOffset val="100"/>
        <c:tickLblSkip val="1"/>
        <c:tickMarkSkip val="1"/>
      </c:catAx>
      <c:valAx>
        <c:axId val="20124172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231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899" r="0.75000000000000899" t="1" header="0.5" footer="0.5"/>
    <c:pageSetup paperSize="9" orientation="landscape" horizontalDpi="300" verticalDpi="300"/>
  </c:printSettings>
</c:chartSpace>
</file>

<file path=xl/charts/chart4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1327360"/>
        <c:axId val="201329280"/>
      </c:barChart>
      <c:catAx>
        <c:axId val="2013273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1329280"/>
        <c:crosses val="autoZero"/>
        <c:auto val="1"/>
        <c:lblAlgn val="ctr"/>
        <c:lblOffset val="100"/>
        <c:tickLblSkip val="1"/>
        <c:tickMarkSkip val="1"/>
      </c:catAx>
      <c:valAx>
        <c:axId val="2013292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327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99" r="0.75000000000000899" t="1" header="0.5" footer="0.5"/>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95"/>
          <c:y val="3.28283637852256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14"/>
          <c:w val="0.861338369617242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1361280"/>
        <c:axId val="201388416"/>
      </c:lineChart>
      <c:catAx>
        <c:axId val="2013612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388416"/>
        <c:crosses val="autoZero"/>
        <c:auto val="1"/>
        <c:lblAlgn val="ctr"/>
        <c:lblOffset val="100"/>
        <c:tickLblSkip val="1"/>
        <c:tickMarkSkip val="1"/>
      </c:catAx>
      <c:valAx>
        <c:axId val="2013884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27E-2"/>
              <c:y val="0.391415106669993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3612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99" r="0.75000000000000899"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อำเภอยางชุมน้อย  จังหวัดศรีสะเกษ ปี 2563</a:t>
            </a:r>
            <a:endParaRPr lang="th-TH" sz="1400"/>
          </a:p>
        </c:rich>
      </c:tx>
      <c:spPr>
        <a:ln>
          <a:noFill/>
        </a:ln>
      </c:spPr>
    </c:title>
    <c:plotArea>
      <c:layout>
        <c:manualLayout>
          <c:layoutTarget val="inner"/>
          <c:xMode val="edge"/>
          <c:yMode val="edge"/>
          <c:x val="0.10125228508578679"/>
          <c:y val="0.25242716838499052"/>
          <c:w val="0.876525496044131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กราฟเทียบอำเภอ!$AC$8:$AG$8</c:f>
              <c:numCache>
                <c:formatCode>General</c:formatCode>
                <c:ptCount val="5"/>
                <c:pt idx="0">
                  <c:v>0</c:v>
                </c:pt>
                <c:pt idx="1">
                  <c:v>0</c:v>
                </c:pt>
                <c:pt idx="2">
                  <c:v>4</c:v>
                </c:pt>
                <c:pt idx="3">
                  <c:v>1</c:v>
                </c:pt>
                <c:pt idx="4">
                  <c:v>0</c:v>
                </c:pt>
              </c:numCache>
            </c:numRef>
          </c:val>
        </c:ser>
        <c:axId val="173145088"/>
        <c:axId val="1731591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กราฟเทียบอำเภอ!$AC$37:$AN$37</c:f>
              <c:numCache>
                <c:formatCode>General</c:formatCode>
                <c:ptCount val="12"/>
                <c:pt idx="0">
                  <c:v>1</c:v>
                </c:pt>
                <c:pt idx="1">
                  <c:v>0</c:v>
                </c:pt>
                <c:pt idx="2">
                  <c:v>1</c:v>
                </c:pt>
                <c:pt idx="3">
                  <c:v>0</c:v>
                </c:pt>
                <c:pt idx="4">
                  <c:v>2</c:v>
                </c:pt>
                <c:pt idx="5">
                  <c:v>11</c:v>
                </c:pt>
                <c:pt idx="6">
                  <c:v>8</c:v>
                </c:pt>
                <c:pt idx="7">
                  <c:v>7</c:v>
                </c:pt>
                <c:pt idx="8">
                  <c:v>4</c:v>
                </c:pt>
                <c:pt idx="9">
                  <c:v>1</c:v>
                </c:pt>
                <c:pt idx="10">
                  <c:v>2</c:v>
                </c:pt>
                <c:pt idx="11">
                  <c:v>0</c:v>
                </c:pt>
              </c:numCache>
            </c:numRef>
          </c:val>
        </c:ser>
        <c:dLbls>
          <c:showVal val="1"/>
        </c:dLbls>
        <c:marker val="1"/>
        <c:axId val="173145088"/>
        <c:axId val="173159168"/>
      </c:lineChart>
      <c:catAx>
        <c:axId val="173145088"/>
        <c:scaling>
          <c:orientation val="minMax"/>
        </c:scaling>
        <c:axPos val="b"/>
        <c:numFmt formatCode="General" sourceLinked="1"/>
        <c:majorTickMark val="none"/>
        <c:tickLblPos val="nextTo"/>
        <c:txPr>
          <a:bodyPr rot="-2700000" vert="horz"/>
          <a:lstStyle/>
          <a:p>
            <a:pPr>
              <a:defRPr sz="900"/>
            </a:pPr>
            <a:endParaRPr lang="th-TH"/>
          </a:p>
        </c:txPr>
        <c:crossAx val="173159168"/>
        <c:crosses val="autoZero"/>
        <c:auto val="1"/>
        <c:lblAlgn val="ctr"/>
        <c:lblOffset val="100"/>
      </c:catAx>
      <c:valAx>
        <c:axId val="173159168"/>
        <c:scaling>
          <c:orientation val="minMax"/>
        </c:scaling>
        <c:delete val="1"/>
        <c:axPos val="l"/>
        <c:numFmt formatCode="General" sourceLinked="1"/>
        <c:majorTickMark val="none"/>
        <c:tickLblPos val="none"/>
        <c:crossAx val="173145088"/>
        <c:crosses val="autoZero"/>
        <c:crossBetween val="between"/>
      </c:valAx>
    </c:plotArea>
    <c:legend>
      <c:legendPos val="t"/>
      <c:layout>
        <c:manualLayout>
          <c:xMode val="edge"/>
          <c:yMode val="edge"/>
          <c:x val="0.12459902706614626"/>
          <c:y val="0.284346896862764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14"/>
          <c:w val="0.8679001635130561"/>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1285632"/>
        <c:axId val="201287552"/>
      </c:barChart>
      <c:catAx>
        <c:axId val="2012856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1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1287552"/>
        <c:crosses val="autoZero"/>
        <c:auto val="1"/>
        <c:lblAlgn val="ctr"/>
        <c:lblOffset val="100"/>
        <c:tickLblSkip val="1"/>
        <c:tickMarkSkip val="1"/>
      </c:catAx>
      <c:valAx>
        <c:axId val="201287552"/>
        <c:scaling>
          <c:orientation val="minMax"/>
        </c:scaling>
        <c:axPos val="l"/>
        <c:title>
          <c:tx>
            <c:strRef>
              <c:f>[3]TblAgeBar!$A$114</c:f>
              <c:strCache>
                <c:ptCount val="1"/>
                <c:pt idx="0">
                  <c:v>อัตราป่วย/แสน</c:v>
                </c:pt>
              </c:strCache>
            </c:strRef>
          </c:tx>
          <c:layout>
            <c:manualLayout>
              <c:xMode val="edge"/>
              <c:yMode val="edge"/>
              <c:x val="2.113607704141415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285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99" r="0.75000000000000899" t="1" header="0.5" footer="0.5"/>
    <c:pageSetup paperSize="9" orientation="landscape"/>
  </c:printSettings>
</c:chartSpace>
</file>

<file path=xl/charts/chart45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0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659904"/>
        <c:axId val="201661824"/>
      </c:barChart>
      <c:catAx>
        <c:axId val="2016599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0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661824"/>
        <c:crosses val="autoZero"/>
        <c:auto val="1"/>
        <c:lblAlgn val="ctr"/>
        <c:lblOffset val="100"/>
        <c:tickLblSkip val="1"/>
        <c:tickMarkSkip val="1"/>
      </c:catAx>
      <c:valAx>
        <c:axId val="20166182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6599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855" r="0.75000000000000855" t="1" header="0.5" footer="0.5"/>
    <c:pageSetup paperSize="9" orientation="landscape" horizontalDpi="300" verticalDpi="300"/>
  </c:printSettings>
</c:chartSpace>
</file>

<file path=xl/charts/chart45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1382912"/>
        <c:axId val="201712768"/>
      </c:barChart>
      <c:catAx>
        <c:axId val="2013829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1712768"/>
        <c:crosses val="autoZero"/>
        <c:auto val="1"/>
        <c:lblAlgn val="ctr"/>
        <c:lblOffset val="100"/>
        <c:tickLblSkip val="1"/>
        <c:tickMarkSkip val="1"/>
      </c:catAx>
      <c:valAx>
        <c:axId val="2017127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382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55" r="0.75000000000000855" t="1" header="0.5" footer="0.5"/>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67"/>
          <c:y val="3.2828363785225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03"/>
          <c:w val="0.861338369617242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1515392"/>
        <c:axId val="201517696"/>
      </c:lineChart>
      <c:catAx>
        <c:axId val="2015153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1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517696"/>
        <c:crosses val="autoZero"/>
        <c:auto val="1"/>
        <c:lblAlgn val="ctr"/>
        <c:lblOffset val="100"/>
        <c:tickLblSkip val="1"/>
        <c:tickMarkSkip val="1"/>
      </c:catAx>
      <c:valAx>
        <c:axId val="2015176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89E-2"/>
              <c:y val="0.391415106669993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515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55" r="0.75000000000000855" t="1" header="0.5" footer="0.5"/>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03"/>
          <c:w val="0.86790016351305566"/>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1693440"/>
        <c:axId val="201802112"/>
      </c:barChart>
      <c:catAx>
        <c:axId val="2016934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0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1802112"/>
        <c:crosses val="autoZero"/>
        <c:auto val="1"/>
        <c:lblAlgn val="ctr"/>
        <c:lblOffset val="100"/>
        <c:tickLblSkip val="1"/>
        <c:tickMarkSkip val="1"/>
      </c:catAx>
      <c:valAx>
        <c:axId val="201802112"/>
        <c:scaling>
          <c:orientation val="minMax"/>
        </c:scaling>
        <c:axPos val="l"/>
        <c:title>
          <c:tx>
            <c:strRef>
              <c:f>[3]TblAgeBar!$A$114</c:f>
              <c:strCache>
                <c:ptCount val="1"/>
                <c:pt idx="0">
                  <c:v>อัตราป่วย/แสน</c:v>
                </c:pt>
              </c:strCache>
            </c:strRef>
          </c:tx>
          <c:layout>
            <c:manualLayout>
              <c:xMode val="edge"/>
              <c:yMode val="edge"/>
              <c:x val="2.113607704141412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693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55" r="0.75000000000000855" t="1" header="0.5" footer="0.5"/>
    <c:pageSetup paperSize="9" orientation="landscape"/>
  </c:printSettings>
</c:chartSpace>
</file>

<file path=xl/charts/chart45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9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842688"/>
        <c:axId val="201844608"/>
      </c:barChart>
      <c:catAx>
        <c:axId val="2018426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02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844608"/>
        <c:crosses val="autoZero"/>
        <c:auto val="1"/>
        <c:lblAlgn val="ctr"/>
        <c:lblOffset val="100"/>
        <c:tickLblSkip val="1"/>
        <c:tickMarkSkip val="1"/>
      </c:catAx>
      <c:valAx>
        <c:axId val="2018446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842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paperSize="9" orientation="landscape" horizontalDpi="300" verticalDpi="300"/>
  </c:printSettings>
</c:chartSpace>
</file>

<file path=xl/charts/chart45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1754112"/>
        <c:axId val="201756032"/>
      </c:barChart>
      <c:catAx>
        <c:axId val="2017541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1756032"/>
        <c:crosses val="autoZero"/>
        <c:auto val="1"/>
        <c:lblAlgn val="ctr"/>
        <c:lblOffset val="100"/>
        <c:tickLblSkip val="1"/>
        <c:tickMarkSkip val="1"/>
      </c:catAx>
      <c:valAx>
        <c:axId val="2017560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754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5"/>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95"/>
          <c:w val="0.861338369617243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1783936"/>
        <c:axId val="201929856"/>
      </c:lineChart>
      <c:catAx>
        <c:axId val="2017839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1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929856"/>
        <c:crosses val="autoZero"/>
        <c:auto val="1"/>
        <c:lblAlgn val="ctr"/>
        <c:lblOffset val="100"/>
        <c:tickLblSkip val="1"/>
        <c:tickMarkSkip val="1"/>
      </c:catAx>
      <c:valAx>
        <c:axId val="2019298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62E-2"/>
              <c:y val="0.391415106669992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7839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95"/>
          <c:w val="0.86790016351305532"/>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1966336"/>
        <c:axId val="201968256"/>
      </c:barChart>
      <c:catAx>
        <c:axId val="2019663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9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1968256"/>
        <c:crosses val="autoZero"/>
        <c:auto val="1"/>
        <c:lblAlgn val="ctr"/>
        <c:lblOffset val="100"/>
        <c:tickLblSkip val="1"/>
        <c:tickMarkSkip val="1"/>
      </c:catAx>
      <c:valAx>
        <c:axId val="201968256"/>
        <c:scaling>
          <c:orientation val="minMax"/>
        </c:scaling>
        <c:axPos val="l"/>
        <c:title>
          <c:tx>
            <c:strRef>
              <c:f>[3]TblAgeBar!$A$114</c:f>
              <c:strCache>
                <c:ptCount val="1"/>
                <c:pt idx="0">
                  <c:v>อัตราป่วย/แสน</c:v>
                </c:pt>
              </c:strCache>
            </c:strRef>
          </c:tx>
          <c:layout>
            <c:manualLayout>
              <c:xMode val="edge"/>
              <c:yMode val="edge"/>
              <c:x val="2.113607704141410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1966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paperSize="9" orientation="landscape"/>
  </c:printSettings>
</c:chartSpace>
</file>

<file path=xl/charts/chart45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9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861376"/>
        <c:axId val="201888128"/>
      </c:barChart>
      <c:catAx>
        <c:axId val="2018613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9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888128"/>
        <c:crosses val="autoZero"/>
        <c:auto val="1"/>
        <c:lblAlgn val="ctr"/>
        <c:lblOffset val="100"/>
        <c:tickLblSkip val="1"/>
        <c:tickMarkSkip val="1"/>
      </c:catAx>
      <c:valAx>
        <c:axId val="20188812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861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อำเภอยางชุมน้อย  จังหวัดศรีสะเกษ ปี 2563</a:t>
            </a:r>
            <a:endParaRPr lang="th-TH" sz="1400"/>
          </a:p>
        </c:rich>
      </c:tx>
      <c:spPr>
        <a:ln>
          <a:noFill/>
        </a:ln>
      </c:spPr>
    </c:title>
    <c:plotArea>
      <c:layout>
        <c:manualLayout>
          <c:layoutTarget val="inner"/>
          <c:xMode val="edge"/>
          <c:yMode val="edge"/>
          <c:x val="0.10125228508578679"/>
          <c:y val="0.25242716838499107"/>
          <c:w val="0.87652549604413377"/>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กราฟเทียบอำเภอ!$AC$86:$AG$86</c:f>
              <c:numCache>
                <c:formatCode>General</c:formatCode>
                <c:ptCount val="5"/>
                <c:pt idx="0">
                  <c:v>0</c:v>
                </c:pt>
                <c:pt idx="1">
                  <c:v>0</c:v>
                </c:pt>
                <c:pt idx="2">
                  <c:v>4</c:v>
                </c:pt>
                <c:pt idx="3">
                  <c:v>5</c:v>
                </c:pt>
                <c:pt idx="4">
                  <c:v>5</c:v>
                </c:pt>
              </c:numCache>
            </c:numRef>
          </c:val>
        </c:ser>
        <c:axId val="173210240"/>
        <c:axId val="1732243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กราฟเทียบอำเภอ!$AS$61:$BD$61</c:f>
              <c:numCache>
                <c:formatCode>General</c:formatCode>
                <c:ptCount val="12"/>
                <c:pt idx="0">
                  <c:v>0</c:v>
                </c:pt>
                <c:pt idx="1">
                  <c:v>0</c:v>
                </c:pt>
                <c:pt idx="2">
                  <c:v>0</c:v>
                </c:pt>
                <c:pt idx="3">
                  <c:v>1</c:v>
                </c:pt>
                <c:pt idx="4">
                  <c:v>2</c:v>
                </c:pt>
                <c:pt idx="5">
                  <c:v>7</c:v>
                </c:pt>
                <c:pt idx="6">
                  <c:v>12</c:v>
                </c:pt>
                <c:pt idx="7">
                  <c:v>15</c:v>
                </c:pt>
                <c:pt idx="8">
                  <c:v>17</c:v>
                </c:pt>
                <c:pt idx="9">
                  <c:v>18</c:v>
                </c:pt>
                <c:pt idx="10">
                  <c:v>19</c:v>
                </c:pt>
                <c:pt idx="11">
                  <c:v>19</c:v>
                </c:pt>
              </c:numCache>
            </c:numRef>
          </c:val>
        </c:ser>
        <c:dLbls>
          <c:showVal val="1"/>
        </c:dLbls>
        <c:marker val="1"/>
        <c:axId val="173210240"/>
        <c:axId val="173224320"/>
      </c:lineChart>
      <c:catAx>
        <c:axId val="173210240"/>
        <c:scaling>
          <c:orientation val="minMax"/>
        </c:scaling>
        <c:axPos val="b"/>
        <c:numFmt formatCode="General" sourceLinked="1"/>
        <c:majorTickMark val="none"/>
        <c:tickLblPos val="nextTo"/>
        <c:txPr>
          <a:bodyPr rot="-2700000" vert="horz"/>
          <a:lstStyle/>
          <a:p>
            <a:pPr>
              <a:defRPr sz="1100"/>
            </a:pPr>
            <a:endParaRPr lang="th-TH"/>
          </a:p>
        </c:txPr>
        <c:crossAx val="173224320"/>
        <c:crosses val="autoZero"/>
        <c:auto val="1"/>
        <c:lblAlgn val="ctr"/>
        <c:lblOffset val="100"/>
      </c:catAx>
      <c:valAx>
        <c:axId val="173224320"/>
        <c:scaling>
          <c:orientation val="minMax"/>
        </c:scaling>
        <c:delete val="1"/>
        <c:axPos val="l"/>
        <c:numFmt formatCode="General" sourceLinked="1"/>
        <c:majorTickMark val="none"/>
        <c:tickLblPos val="none"/>
        <c:crossAx val="173210240"/>
        <c:crosses val="autoZero"/>
        <c:crossBetween val="between"/>
      </c:valAx>
    </c:plotArea>
    <c:legend>
      <c:legendPos val="t"/>
      <c:layout>
        <c:manualLayout>
          <c:xMode val="edge"/>
          <c:yMode val="edge"/>
          <c:x val="0.13237823638041921"/>
          <c:y val="0.278504265091866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0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051584"/>
        <c:axId val="202053504"/>
      </c:barChart>
      <c:catAx>
        <c:axId val="202051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053504"/>
        <c:crosses val="autoZero"/>
        <c:auto val="1"/>
        <c:lblAlgn val="ctr"/>
        <c:lblOffset val="100"/>
        <c:tickLblSkip val="1"/>
        <c:tickMarkSkip val="1"/>
      </c:catAx>
      <c:valAx>
        <c:axId val="20205350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051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34"/>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86"/>
          <c:w val="0.861338369617243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097792"/>
        <c:axId val="202100096"/>
      </c:lineChart>
      <c:catAx>
        <c:axId val="2020977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0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100096"/>
        <c:crosses val="autoZero"/>
        <c:auto val="1"/>
        <c:lblAlgn val="ctr"/>
        <c:lblOffset val="100"/>
        <c:tickLblSkip val="1"/>
        <c:tickMarkSkip val="1"/>
      </c:catAx>
      <c:valAx>
        <c:axId val="2021000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34E-2"/>
              <c:y val="0.391415106669992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097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86"/>
          <c:w val="0.86790016351305499"/>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[4]!Area</c:f>
            </c:multiLvlStrRef>
          </c:cat>
          <c:val>
            <c:numRef>
              <c:f>[4]!Case</c:f>
              <c:numCache>
                <c:formatCode>General</c:formatCode>
                <c:ptCount val="1"/>
                <c:pt idx="0">
                  <c:v>1</c:v>
                </c:pt>
              </c:numCache>
            </c:numRef>
          </c:val>
        </c:ser>
        <c:axId val="202112000"/>
        <c:axId val="202118272"/>
      </c:barChart>
      <c:catAx>
        <c:axId val="2021120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9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2118272"/>
        <c:crosses val="autoZero"/>
        <c:auto val="1"/>
        <c:lblAlgn val="ctr"/>
        <c:lblOffset val="100"/>
        <c:tickLblSkip val="1"/>
        <c:tickMarkSkip val="1"/>
      </c:catAx>
      <c:valAx>
        <c:axId val="202118272"/>
        <c:scaling>
          <c:orientation val="minMax"/>
        </c:scaling>
        <c:axPos val="l"/>
        <c:title>
          <c:tx>
            <c:strRef>
              <c:f>[3]TblAgeBar!$A$114</c:f>
              <c:strCache>
                <c:ptCount val="1"/>
                <c:pt idx="0">
                  <c:v>อัตราป่วย/แสน</c:v>
                </c:pt>
              </c:strCache>
            </c:strRef>
          </c:tx>
          <c:layout>
            <c:manualLayout>
              <c:xMode val="edge"/>
              <c:yMode val="edge"/>
              <c:x val="2.113607704141408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112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paperSize="9" orientation="landscape"/>
  </c:printSettings>
</c:chartSpace>
</file>

<file path=xl/charts/chart46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81"/>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1982720"/>
        <c:axId val="201984640"/>
      </c:barChart>
      <c:catAx>
        <c:axId val="2019827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8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1984640"/>
        <c:crosses val="autoZero"/>
        <c:auto val="1"/>
        <c:lblAlgn val="ctr"/>
        <c:lblOffset val="100"/>
        <c:tickLblSkip val="1"/>
        <c:tickMarkSkip val="1"/>
      </c:catAx>
      <c:valAx>
        <c:axId val="2019846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1982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711" r="0.75000000000000711" t="1" header="0.5" footer="0.5"/>
    <c:pageSetup paperSize="9" orientation="landscape" horizontalDpi="300" verticalDpi="300"/>
  </c:printSettings>
</c:chartSpace>
</file>

<file path=xl/charts/chart46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72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000640"/>
        <c:axId val="202027392"/>
      </c:barChart>
      <c:catAx>
        <c:axId val="2020006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027392"/>
        <c:crosses val="autoZero"/>
        <c:auto val="1"/>
        <c:lblAlgn val="ctr"/>
        <c:lblOffset val="100"/>
        <c:tickLblSkip val="1"/>
        <c:tickMarkSkip val="1"/>
      </c:catAx>
      <c:valAx>
        <c:axId val="20202739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000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11" r="0.75000000000000711" t="1" header="0.5" footer="0.5"/>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89"/>
          <c:y val="3.2828363785225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64"/>
          <c:w val="0.86133836961724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038656"/>
        <c:axId val="202254208"/>
      </c:lineChart>
      <c:catAx>
        <c:axId val="2020386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254208"/>
        <c:crosses val="autoZero"/>
        <c:auto val="1"/>
        <c:lblAlgn val="ctr"/>
        <c:lblOffset val="100"/>
        <c:tickLblSkip val="1"/>
        <c:tickMarkSkip val="1"/>
      </c:catAx>
      <c:valAx>
        <c:axId val="2022542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964E-2"/>
              <c:y val="0.391415106669992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038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11" r="0.75000000000000711" t="1" header="0.5" footer="0.5"/>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64"/>
          <c:w val="0.86790016351305421"/>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2290688"/>
        <c:axId val="202292608"/>
      </c:barChart>
      <c:catAx>
        <c:axId val="2022906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7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2292608"/>
        <c:crosses val="autoZero"/>
        <c:auto val="1"/>
        <c:lblAlgn val="ctr"/>
        <c:lblOffset val="100"/>
        <c:tickLblSkip val="1"/>
        <c:tickMarkSkip val="1"/>
      </c:catAx>
      <c:valAx>
        <c:axId val="202292608"/>
        <c:scaling>
          <c:orientation val="minMax"/>
        </c:scaling>
        <c:axPos val="l"/>
        <c:title>
          <c:tx>
            <c:strRef>
              <c:f>[3]TblAgeBar!$A$114</c:f>
              <c:strCache>
                <c:ptCount val="1"/>
                <c:pt idx="0">
                  <c:v>อัตราป่วย/แสน</c:v>
                </c:pt>
              </c:strCache>
            </c:strRef>
          </c:tx>
          <c:layout>
            <c:manualLayout>
              <c:xMode val="edge"/>
              <c:yMode val="edge"/>
              <c:x val="2.113607704141404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290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11" r="0.75000000000000711" t="1" header="0.5" footer="0.5"/>
    <c:pageSetup paperSize="9" orientation="landscape"/>
  </c:printSettings>
</c:chartSpace>
</file>

<file path=xl/charts/chart46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7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14121728"/>
        <c:axId val="114140288"/>
      </c:barChart>
      <c:catAx>
        <c:axId val="1141217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14140288"/>
        <c:crosses val="autoZero"/>
        <c:auto val="1"/>
        <c:lblAlgn val="ctr"/>
        <c:lblOffset val="100"/>
        <c:tickLblSkip val="1"/>
        <c:tickMarkSkip val="1"/>
      </c:catAx>
      <c:valAx>
        <c:axId val="11414028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141217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66" r="0.75000000000000666" t="1" header="0.5" footer="0.5"/>
    <c:pageSetup paperSize="9" orientation="landscape" horizontalDpi="300" verticalDpi="300"/>
  </c:printSettings>
</c:chartSpace>
</file>

<file path=xl/charts/chart46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4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449664"/>
        <c:axId val="202451584"/>
      </c:barChart>
      <c:catAx>
        <c:axId val="2024496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451584"/>
        <c:crosses val="autoZero"/>
        <c:auto val="1"/>
        <c:lblAlgn val="ctr"/>
        <c:lblOffset val="100"/>
        <c:tickLblSkip val="1"/>
        <c:tickMarkSkip val="1"/>
      </c:catAx>
      <c:valAx>
        <c:axId val="2024515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4496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66" r="0.75000000000000666" t="1" header="0.5" footer="0.5"/>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61"/>
          <c:y val="3.28283637852254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53"/>
          <c:w val="0.861338369617244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491776"/>
        <c:axId val="202383744"/>
      </c:lineChart>
      <c:catAx>
        <c:axId val="2024917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383744"/>
        <c:crosses val="autoZero"/>
        <c:auto val="1"/>
        <c:lblAlgn val="ctr"/>
        <c:lblOffset val="100"/>
        <c:tickLblSkip val="1"/>
        <c:tickMarkSkip val="1"/>
      </c:catAx>
      <c:valAx>
        <c:axId val="2023837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919E-2"/>
              <c:y val="0.391415106669991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491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66" r="0.75000000000000666"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อำเภอกันทรารมย์  จังหวัดศรีสะเกษ ปี 2563</a:t>
            </a:r>
            <a:endParaRPr lang="th-TH" sz="1400"/>
          </a:p>
        </c:rich>
      </c:tx>
      <c:spPr>
        <a:ln>
          <a:noFill/>
        </a:ln>
      </c:spPr>
    </c:title>
    <c:plotArea>
      <c:layout>
        <c:manualLayout>
          <c:layoutTarget val="inner"/>
          <c:xMode val="edge"/>
          <c:yMode val="edge"/>
          <c:x val="0.10125228508578679"/>
          <c:y val="0.25242716838499063"/>
          <c:w val="0.87652549604413244"/>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กราฟเทียบอำเภอ!$AC$9:$AG$9</c:f>
              <c:numCache>
                <c:formatCode>General</c:formatCode>
                <c:ptCount val="5"/>
                <c:pt idx="0">
                  <c:v>7</c:v>
                </c:pt>
                <c:pt idx="1">
                  <c:v>4</c:v>
                </c:pt>
                <c:pt idx="2">
                  <c:v>9</c:v>
                </c:pt>
                <c:pt idx="3">
                  <c:v>3</c:v>
                </c:pt>
                <c:pt idx="4">
                  <c:v>17</c:v>
                </c:pt>
              </c:numCache>
            </c:numRef>
          </c:val>
        </c:ser>
        <c:axId val="173259008"/>
        <c:axId val="1732771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กราฟเทียบอำเภอ!$AC$38:$AN$38</c:f>
              <c:numCache>
                <c:formatCode>General</c:formatCode>
                <c:ptCount val="12"/>
                <c:pt idx="0">
                  <c:v>1</c:v>
                </c:pt>
                <c:pt idx="1">
                  <c:v>0</c:v>
                </c:pt>
                <c:pt idx="2">
                  <c:v>2</c:v>
                </c:pt>
                <c:pt idx="3">
                  <c:v>2</c:v>
                </c:pt>
                <c:pt idx="4">
                  <c:v>7</c:v>
                </c:pt>
                <c:pt idx="5">
                  <c:v>13</c:v>
                </c:pt>
                <c:pt idx="6">
                  <c:v>24</c:v>
                </c:pt>
                <c:pt idx="7">
                  <c:v>13</c:v>
                </c:pt>
                <c:pt idx="8">
                  <c:v>10</c:v>
                </c:pt>
                <c:pt idx="9">
                  <c:v>4</c:v>
                </c:pt>
                <c:pt idx="10">
                  <c:v>6</c:v>
                </c:pt>
                <c:pt idx="11">
                  <c:v>3</c:v>
                </c:pt>
              </c:numCache>
            </c:numRef>
          </c:val>
        </c:ser>
        <c:dLbls>
          <c:showVal val="1"/>
        </c:dLbls>
        <c:marker val="1"/>
        <c:axId val="173259008"/>
        <c:axId val="173277184"/>
      </c:lineChart>
      <c:catAx>
        <c:axId val="173259008"/>
        <c:scaling>
          <c:orientation val="minMax"/>
        </c:scaling>
        <c:axPos val="b"/>
        <c:numFmt formatCode="General" sourceLinked="1"/>
        <c:majorTickMark val="none"/>
        <c:tickLblPos val="nextTo"/>
        <c:txPr>
          <a:bodyPr rot="-2700000" vert="horz"/>
          <a:lstStyle/>
          <a:p>
            <a:pPr>
              <a:defRPr sz="900"/>
            </a:pPr>
            <a:endParaRPr lang="th-TH"/>
          </a:p>
        </c:txPr>
        <c:crossAx val="173277184"/>
        <c:crosses val="autoZero"/>
        <c:auto val="1"/>
        <c:lblAlgn val="ctr"/>
        <c:lblOffset val="100"/>
      </c:catAx>
      <c:valAx>
        <c:axId val="173277184"/>
        <c:scaling>
          <c:orientation val="minMax"/>
        </c:scaling>
        <c:delete val="1"/>
        <c:axPos val="l"/>
        <c:numFmt formatCode="General" sourceLinked="1"/>
        <c:majorTickMark val="none"/>
        <c:tickLblPos val="none"/>
        <c:crossAx val="173259008"/>
        <c:crosses val="autoZero"/>
        <c:crossBetween val="between"/>
      </c:valAx>
    </c:plotArea>
    <c:legend>
      <c:legendPos val="t"/>
      <c:layout>
        <c:manualLayout>
          <c:xMode val="edge"/>
          <c:yMode val="edge"/>
          <c:x val="0.12459902706614628"/>
          <c:y val="0.284346896862764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41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53"/>
          <c:w val="0.86790016351305377"/>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2420224"/>
        <c:axId val="202422144"/>
      </c:barChart>
      <c:catAx>
        <c:axId val="2024202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62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2422144"/>
        <c:crosses val="autoZero"/>
        <c:auto val="1"/>
        <c:lblAlgn val="ctr"/>
        <c:lblOffset val="100"/>
        <c:tickLblSkip val="1"/>
        <c:tickMarkSkip val="1"/>
      </c:catAx>
      <c:valAx>
        <c:axId val="202422144"/>
        <c:scaling>
          <c:orientation val="minMax"/>
        </c:scaling>
        <c:axPos val="l"/>
        <c:title>
          <c:tx>
            <c:strRef>
              <c:f>[3]TblAgeBar!$A$114</c:f>
              <c:strCache>
                <c:ptCount val="1"/>
                <c:pt idx="0">
                  <c:v>อัตราป่วย/แสน</c:v>
                </c:pt>
              </c:strCache>
            </c:strRef>
          </c:tx>
          <c:layout>
            <c:manualLayout>
              <c:xMode val="edge"/>
              <c:yMode val="edge"/>
              <c:x val="2.113607704141402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420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66" r="0.75000000000000666" t="1" header="0.5" footer="0.5"/>
    <c:pageSetup paperSize="9" orientation="landscape"/>
  </c:printSettings>
</c:chartSpace>
</file>

<file path=xl/charts/chart47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71"/>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2581504"/>
        <c:axId val="202583424"/>
      </c:barChart>
      <c:catAx>
        <c:axId val="2025815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583424"/>
        <c:crosses val="autoZero"/>
        <c:auto val="1"/>
        <c:lblAlgn val="ctr"/>
        <c:lblOffset val="100"/>
        <c:tickLblSkip val="1"/>
        <c:tickMarkSkip val="1"/>
      </c:catAx>
      <c:valAx>
        <c:axId val="20258342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25815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44" r="0.75000000000000644" t="1" header="0.5" footer="0.5"/>
    <c:pageSetup paperSize="9" orientation="landscape" horizontalDpi="300" verticalDpi="300"/>
  </c:printSettings>
</c:chartSpace>
</file>

<file path=xl/charts/chart47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603520"/>
        <c:axId val="202617984"/>
      </c:barChart>
      <c:catAx>
        <c:axId val="2026035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617984"/>
        <c:crosses val="autoZero"/>
        <c:auto val="1"/>
        <c:lblAlgn val="ctr"/>
        <c:lblOffset val="100"/>
        <c:tickLblSkip val="1"/>
        <c:tickMarkSkip val="1"/>
      </c:catAx>
      <c:valAx>
        <c:axId val="2026179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6035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44" r="0.75000000000000644" t="1" header="0.5" footer="0.5"/>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5"/>
          <c:y val="3.28283637852253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47"/>
          <c:w val="0.861338369617245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658176"/>
        <c:axId val="202660480"/>
      </c:lineChart>
      <c:catAx>
        <c:axId val="2026581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660480"/>
        <c:crosses val="autoZero"/>
        <c:auto val="1"/>
        <c:lblAlgn val="ctr"/>
        <c:lblOffset val="100"/>
        <c:tickLblSkip val="1"/>
        <c:tickMarkSkip val="1"/>
      </c:catAx>
      <c:valAx>
        <c:axId val="2026604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902E-2"/>
              <c:y val="0.391415106669991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658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44" r="0.75000000000000644" t="1" header="0.5" footer="0.5"/>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47"/>
          <c:w val="0.8679001635130535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2647808"/>
        <c:axId val="202514816"/>
      </c:barChart>
      <c:catAx>
        <c:axId val="2026478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5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2514816"/>
        <c:crosses val="autoZero"/>
        <c:auto val="1"/>
        <c:lblAlgn val="ctr"/>
        <c:lblOffset val="100"/>
        <c:tickLblSkip val="1"/>
        <c:tickMarkSkip val="1"/>
      </c:catAx>
      <c:valAx>
        <c:axId val="202514816"/>
        <c:scaling>
          <c:orientation val="minMax"/>
        </c:scaling>
        <c:axPos val="l"/>
        <c:title>
          <c:tx>
            <c:strRef>
              <c:f>[3]TblAgeBar!$A$114</c:f>
              <c:strCache>
                <c:ptCount val="1"/>
                <c:pt idx="0">
                  <c:v>อัตราป่วย/แสน</c:v>
                </c:pt>
              </c:strCache>
            </c:strRef>
          </c:tx>
          <c:layout>
            <c:manualLayout>
              <c:xMode val="edge"/>
              <c:yMode val="edge"/>
              <c:x val="2.113607704141401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647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44" r="0.75000000000000644" t="1" header="0.5" footer="0.5"/>
    <c:pageSetup paperSize="9" orientation="landscape"/>
  </c:printSettings>
</c:chartSpace>
</file>

<file path=xl/charts/chart47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2547200"/>
        <c:axId val="202549120"/>
      </c:barChart>
      <c:catAx>
        <c:axId val="2025472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549120"/>
        <c:crosses val="autoZero"/>
        <c:auto val="1"/>
        <c:lblAlgn val="ctr"/>
        <c:lblOffset val="100"/>
        <c:tickLblSkip val="1"/>
        <c:tickMarkSkip val="1"/>
      </c:catAx>
      <c:valAx>
        <c:axId val="20254912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2547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paperSize="9" orientation="landscape" horizontalDpi="300" verticalDpi="300"/>
  </c:printSettings>
</c:chartSpace>
</file>

<file path=xl/charts/chart47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778112"/>
        <c:axId val="202780032"/>
      </c:barChart>
      <c:catAx>
        <c:axId val="2027781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780032"/>
        <c:crosses val="autoZero"/>
        <c:auto val="1"/>
        <c:lblAlgn val="ctr"/>
        <c:lblOffset val="100"/>
        <c:tickLblSkip val="1"/>
        <c:tickMarkSkip val="1"/>
      </c:catAx>
      <c:valAx>
        <c:axId val="2027800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778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45"/>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45"/>
          <c:w val="0.861338369617245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816896"/>
        <c:axId val="202704000"/>
      </c:lineChart>
      <c:catAx>
        <c:axId val="20281689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704000"/>
        <c:crosses val="autoZero"/>
        <c:auto val="1"/>
        <c:lblAlgn val="ctr"/>
        <c:lblOffset val="100"/>
        <c:tickLblSkip val="1"/>
        <c:tickMarkSkip val="1"/>
      </c:catAx>
      <c:valAx>
        <c:axId val="2027040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95E-2"/>
              <c:y val="0.391415106669991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816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45"/>
          <c:w val="0.86790016351305344"/>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2732288"/>
        <c:axId val="202734208"/>
      </c:barChart>
      <c:catAx>
        <c:axId val="2027322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5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2734208"/>
        <c:crosses val="autoZero"/>
        <c:auto val="1"/>
        <c:lblAlgn val="ctr"/>
        <c:lblOffset val="100"/>
        <c:tickLblSkip val="1"/>
        <c:tickMarkSkip val="1"/>
      </c:catAx>
      <c:valAx>
        <c:axId val="202734208"/>
        <c:scaling>
          <c:orientation val="minMax"/>
        </c:scaling>
        <c:axPos val="l"/>
        <c:title>
          <c:tx>
            <c:strRef>
              <c:f>[3]TblAgeBar!$A$114</c:f>
              <c:strCache>
                <c:ptCount val="1"/>
                <c:pt idx="0">
                  <c:v>อัตราป่วย/แสน</c:v>
                </c:pt>
              </c:strCache>
            </c:strRef>
          </c:tx>
          <c:layout>
            <c:manualLayout>
              <c:xMode val="edge"/>
              <c:yMode val="edge"/>
              <c:x val="2.113607704141401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732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paperSize="9" orientation="landscape"/>
  </c:printSettings>
</c:chartSpace>
</file>

<file path=xl/charts/chart47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2766592"/>
        <c:axId val="202924416"/>
      </c:barChart>
      <c:catAx>
        <c:axId val="2027665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924416"/>
        <c:crosses val="autoZero"/>
        <c:auto val="1"/>
        <c:lblAlgn val="ctr"/>
        <c:lblOffset val="100"/>
        <c:tickLblSkip val="1"/>
        <c:tickMarkSkip val="1"/>
      </c:catAx>
      <c:valAx>
        <c:axId val="20292441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2766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22" r="0.75000000000000622"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อำเภอกันทรารมย์  จังหวัดศรีสะเกษ ปี 2563</a:t>
            </a:r>
            <a:endParaRPr lang="th-TH" sz="1400"/>
          </a:p>
        </c:rich>
      </c:tx>
      <c:spPr>
        <a:ln>
          <a:noFill/>
        </a:ln>
      </c:spPr>
    </c:title>
    <c:plotArea>
      <c:layout>
        <c:manualLayout>
          <c:layoutTarget val="inner"/>
          <c:xMode val="edge"/>
          <c:yMode val="edge"/>
          <c:x val="0.10125228508578679"/>
          <c:y val="0.25242716838499124"/>
          <c:w val="0.876525496044134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กราฟเทียบอำเภอ!$AC$87:$AG$87</c:f>
              <c:numCache>
                <c:formatCode>General</c:formatCode>
                <c:ptCount val="5"/>
                <c:pt idx="0">
                  <c:v>7</c:v>
                </c:pt>
                <c:pt idx="1">
                  <c:v>11</c:v>
                </c:pt>
                <c:pt idx="2">
                  <c:v>20</c:v>
                </c:pt>
                <c:pt idx="3">
                  <c:v>23</c:v>
                </c:pt>
                <c:pt idx="4">
                  <c:v>40</c:v>
                </c:pt>
              </c:numCache>
            </c:numRef>
          </c:val>
        </c:ser>
        <c:axId val="173320064"/>
        <c:axId val="17332160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กราฟเทียบอำเภอ!$AS$62:$BD$62</c:f>
              <c:numCache>
                <c:formatCode>General</c:formatCode>
                <c:ptCount val="12"/>
                <c:pt idx="0">
                  <c:v>1</c:v>
                </c:pt>
                <c:pt idx="1">
                  <c:v>2</c:v>
                </c:pt>
                <c:pt idx="2">
                  <c:v>3</c:v>
                </c:pt>
                <c:pt idx="3">
                  <c:v>4</c:v>
                </c:pt>
                <c:pt idx="4">
                  <c:v>8</c:v>
                </c:pt>
                <c:pt idx="5">
                  <c:v>16</c:v>
                </c:pt>
                <c:pt idx="6">
                  <c:v>30</c:v>
                </c:pt>
                <c:pt idx="7">
                  <c:v>38</c:v>
                </c:pt>
                <c:pt idx="8">
                  <c:v>44</c:v>
                </c:pt>
                <c:pt idx="9">
                  <c:v>47</c:v>
                </c:pt>
                <c:pt idx="10">
                  <c:v>49</c:v>
                </c:pt>
                <c:pt idx="11">
                  <c:v>51</c:v>
                </c:pt>
              </c:numCache>
            </c:numRef>
          </c:val>
        </c:ser>
        <c:dLbls>
          <c:showVal val="1"/>
        </c:dLbls>
        <c:marker val="1"/>
        <c:axId val="173320064"/>
        <c:axId val="173321600"/>
      </c:lineChart>
      <c:catAx>
        <c:axId val="173320064"/>
        <c:scaling>
          <c:orientation val="minMax"/>
        </c:scaling>
        <c:axPos val="b"/>
        <c:numFmt formatCode="General" sourceLinked="1"/>
        <c:majorTickMark val="none"/>
        <c:tickLblPos val="nextTo"/>
        <c:txPr>
          <a:bodyPr rot="-2700000" vert="horz"/>
          <a:lstStyle/>
          <a:p>
            <a:pPr>
              <a:defRPr sz="1100"/>
            </a:pPr>
            <a:endParaRPr lang="th-TH"/>
          </a:p>
        </c:txPr>
        <c:crossAx val="173321600"/>
        <c:crosses val="autoZero"/>
        <c:auto val="1"/>
        <c:lblAlgn val="ctr"/>
        <c:lblOffset val="100"/>
      </c:catAx>
      <c:valAx>
        <c:axId val="173321600"/>
        <c:scaling>
          <c:orientation val="minMax"/>
        </c:scaling>
        <c:delete val="1"/>
        <c:axPos val="l"/>
        <c:numFmt formatCode="General" sourceLinked="1"/>
        <c:majorTickMark val="none"/>
        <c:tickLblPos val="none"/>
        <c:crossAx val="173320064"/>
        <c:crosses val="autoZero"/>
        <c:crossBetween val="between"/>
      </c:valAx>
    </c:plotArea>
    <c:legend>
      <c:legendPos val="t"/>
      <c:layout>
        <c:manualLayout>
          <c:xMode val="edge"/>
          <c:yMode val="edge"/>
          <c:x val="0.13237823638041921"/>
          <c:y val="0.2785042650918668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2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948608"/>
        <c:axId val="202950528"/>
      </c:barChart>
      <c:catAx>
        <c:axId val="20294860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2950528"/>
        <c:crosses val="autoZero"/>
        <c:auto val="1"/>
        <c:lblAlgn val="ctr"/>
        <c:lblOffset val="100"/>
        <c:tickLblSkip val="1"/>
        <c:tickMarkSkip val="1"/>
      </c:catAx>
      <c:valAx>
        <c:axId val="2029505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9486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22" r="0.75000000000000622" t="1" header="0.5" footer="0.5"/>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39"/>
          <c:y val="3.28283637852253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42"/>
          <c:w val="0.86133836961724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2876032"/>
        <c:axId val="202878336"/>
      </c:lineChart>
      <c:catAx>
        <c:axId val="2028760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2878336"/>
        <c:crosses val="autoZero"/>
        <c:auto val="1"/>
        <c:lblAlgn val="ctr"/>
        <c:lblOffset val="100"/>
        <c:tickLblSkip val="1"/>
        <c:tickMarkSkip val="1"/>
      </c:catAx>
      <c:valAx>
        <c:axId val="2028783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85E-2"/>
              <c:y val="0.391415106669991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876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22" r="0.75000000000000622" t="1" header="0.5" footer="0.5"/>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42"/>
          <c:w val="0.86790016351305332"/>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2890240"/>
        <c:axId val="203043968"/>
      </c:barChart>
      <c:catAx>
        <c:axId val="2028902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52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043968"/>
        <c:crosses val="autoZero"/>
        <c:auto val="1"/>
        <c:lblAlgn val="ctr"/>
        <c:lblOffset val="100"/>
        <c:tickLblSkip val="1"/>
        <c:tickMarkSkip val="1"/>
      </c:catAx>
      <c:valAx>
        <c:axId val="203043968"/>
        <c:scaling>
          <c:orientation val="minMax"/>
        </c:scaling>
        <c:axPos val="l"/>
        <c:title>
          <c:tx>
            <c:strRef>
              <c:f>[3]TblAgeBar!$A$114</c:f>
              <c:strCache>
                <c:ptCount val="1"/>
                <c:pt idx="0">
                  <c:v>อัตราป่วย/แสน</c:v>
                </c:pt>
              </c:strCache>
            </c:strRef>
          </c:tx>
          <c:layout>
            <c:manualLayout>
              <c:xMode val="edge"/>
              <c:yMode val="edge"/>
              <c:x val="2.113607704141400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890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22" r="0.75000000000000622" t="1" header="0.5" footer="0.5"/>
    <c:pageSetup paperSize="9" orientation="landscape"/>
  </c:printSettings>
</c:chartSpace>
</file>

<file path=xl/charts/chart48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084544"/>
        <c:axId val="203086464"/>
      </c:barChart>
      <c:catAx>
        <c:axId val="2030845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086464"/>
        <c:crosses val="autoZero"/>
        <c:auto val="1"/>
        <c:lblAlgn val="ctr"/>
        <c:lblOffset val="100"/>
        <c:tickLblSkip val="1"/>
        <c:tickMarkSkip val="1"/>
      </c:catAx>
      <c:valAx>
        <c:axId val="20308646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084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paperSize="9" orientation="landscape" horizontalDpi="300" verticalDpi="300"/>
  </c:printSettings>
</c:chartSpace>
</file>

<file path=xl/charts/chart48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8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2983680"/>
        <c:axId val="203014528"/>
      </c:barChart>
      <c:catAx>
        <c:axId val="2029836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3014528"/>
        <c:crosses val="autoZero"/>
        <c:auto val="1"/>
        <c:lblAlgn val="ctr"/>
        <c:lblOffset val="100"/>
        <c:tickLblSkip val="1"/>
        <c:tickMarkSkip val="1"/>
      </c:catAx>
      <c:valAx>
        <c:axId val="2030145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2983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17"/>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34"/>
          <c:w val="0.861338369617245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079040"/>
        <c:axId val="203175808"/>
      </c:lineChart>
      <c:catAx>
        <c:axId val="2030790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175808"/>
        <c:crosses val="autoZero"/>
        <c:auto val="1"/>
        <c:lblAlgn val="ctr"/>
        <c:lblOffset val="100"/>
        <c:tickLblSkip val="1"/>
        <c:tickMarkSkip val="1"/>
      </c:catAx>
      <c:valAx>
        <c:axId val="2031758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53E-2"/>
              <c:y val="0.391415106669991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0790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34"/>
          <c:w val="0.86790016351305299"/>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208192"/>
        <c:axId val="203210112"/>
      </c:barChart>
      <c:catAx>
        <c:axId val="20320819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4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210112"/>
        <c:crosses val="autoZero"/>
        <c:auto val="1"/>
        <c:lblAlgn val="ctr"/>
        <c:lblOffset val="100"/>
        <c:tickLblSkip val="1"/>
        <c:tickMarkSkip val="1"/>
      </c:catAx>
      <c:valAx>
        <c:axId val="203210112"/>
        <c:scaling>
          <c:orientation val="minMax"/>
        </c:scaling>
        <c:axPos val="l"/>
        <c:title>
          <c:tx>
            <c:strRef>
              <c:f>[3]TblAgeBar!$A$114</c:f>
              <c:strCache>
                <c:ptCount val="1"/>
                <c:pt idx="0">
                  <c:v>อัตราป่วย/แสน</c:v>
                </c:pt>
              </c:strCache>
            </c:strRef>
          </c:tx>
          <c:layout>
            <c:manualLayout>
              <c:xMode val="edge"/>
              <c:yMode val="edge"/>
              <c:x val="2.113607704141398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208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paperSize="9" orientation="landscape"/>
  </c:printSettings>
</c:chartSpace>
</file>

<file path=xl/charts/chart48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1"/>
          <c:w val="0.80122443799042864"/>
          <c:h val="0.529730428803886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107328"/>
        <c:axId val="203125888"/>
      </c:barChart>
      <c:catAx>
        <c:axId val="2031073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125888"/>
        <c:crosses val="autoZero"/>
        <c:auto val="1"/>
        <c:lblAlgn val="ctr"/>
        <c:lblOffset val="100"/>
        <c:tickLblSkip val="1"/>
        <c:tickMarkSkip val="1"/>
      </c:catAx>
      <c:valAx>
        <c:axId val="20312588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107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77" r="0.75000000000000577" t="1" header="0.5" footer="0.5"/>
    <c:pageSetup paperSize="9" orientation="landscape" horizontalDpi="300" verticalDpi="300"/>
  </c:printSettings>
</c:chartSpace>
</file>

<file path=xl/charts/chart48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3301632"/>
        <c:axId val="203303552"/>
      </c:barChart>
      <c:catAx>
        <c:axId val="2033016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0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3303552"/>
        <c:crosses val="autoZero"/>
        <c:auto val="1"/>
        <c:lblAlgn val="ctr"/>
        <c:lblOffset val="100"/>
        <c:tickLblSkip val="1"/>
        <c:tickMarkSkip val="1"/>
      </c:catAx>
      <c:valAx>
        <c:axId val="2033035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301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77" r="0.75000000000000577" t="1" header="0.5" footer="0.5"/>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12"/>
          <c:y val="3.28283637852253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31"/>
          <c:w val="0.861338369617245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327360"/>
        <c:axId val="203346304"/>
      </c:lineChart>
      <c:catAx>
        <c:axId val="2033273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346304"/>
        <c:crosses val="autoZero"/>
        <c:auto val="1"/>
        <c:lblAlgn val="ctr"/>
        <c:lblOffset val="100"/>
        <c:tickLblSkip val="1"/>
        <c:tickMarkSkip val="1"/>
      </c:catAx>
      <c:valAx>
        <c:axId val="2033463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43E-2"/>
              <c:y val="0.391415106669991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327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77" r="0.750000000000005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อำเภอกันทรลักษ์  จังหวัดศรีสะเกษ ปี 2563</a:t>
            </a:r>
            <a:endParaRPr lang="th-TH" sz="1400"/>
          </a:p>
        </c:rich>
      </c:tx>
      <c:spPr>
        <a:ln>
          <a:noFill/>
        </a:ln>
      </c:spPr>
    </c:title>
    <c:plotArea>
      <c:layout>
        <c:manualLayout>
          <c:layoutTarget val="inner"/>
          <c:xMode val="edge"/>
          <c:yMode val="edge"/>
          <c:x val="0.10125228508578679"/>
          <c:y val="0.25242716838499085"/>
          <c:w val="0.87652549604413288"/>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กราฟเทียบอำเภอ!$AC$10:$AG$10</c:f>
              <c:numCache>
                <c:formatCode>General</c:formatCode>
                <c:ptCount val="5"/>
                <c:pt idx="0">
                  <c:v>2</c:v>
                </c:pt>
                <c:pt idx="1">
                  <c:v>0</c:v>
                </c:pt>
                <c:pt idx="2">
                  <c:v>1</c:v>
                </c:pt>
                <c:pt idx="3">
                  <c:v>3</c:v>
                </c:pt>
                <c:pt idx="4">
                  <c:v>4</c:v>
                </c:pt>
              </c:numCache>
            </c:numRef>
          </c:val>
        </c:ser>
        <c:axId val="173369216"/>
        <c:axId val="17337075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กราฟเทียบอำเภอ!$AC$39:$AN$39</c:f>
              <c:numCache>
                <c:formatCode>General</c:formatCode>
                <c:ptCount val="12"/>
                <c:pt idx="0">
                  <c:v>8</c:v>
                </c:pt>
                <c:pt idx="1">
                  <c:v>1</c:v>
                </c:pt>
                <c:pt idx="2">
                  <c:v>6</c:v>
                </c:pt>
                <c:pt idx="3">
                  <c:v>6</c:v>
                </c:pt>
                <c:pt idx="4">
                  <c:v>8</c:v>
                </c:pt>
                <c:pt idx="5">
                  <c:v>19</c:v>
                </c:pt>
                <c:pt idx="6">
                  <c:v>26</c:v>
                </c:pt>
                <c:pt idx="7">
                  <c:v>42</c:v>
                </c:pt>
                <c:pt idx="8">
                  <c:v>24</c:v>
                </c:pt>
                <c:pt idx="9">
                  <c:v>24</c:v>
                </c:pt>
                <c:pt idx="10">
                  <c:v>14</c:v>
                </c:pt>
                <c:pt idx="11">
                  <c:v>8</c:v>
                </c:pt>
              </c:numCache>
            </c:numRef>
          </c:val>
        </c:ser>
        <c:dLbls>
          <c:showVal val="1"/>
        </c:dLbls>
        <c:marker val="1"/>
        <c:axId val="173369216"/>
        <c:axId val="173370752"/>
      </c:lineChart>
      <c:catAx>
        <c:axId val="173369216"/>
        <c:scaling>
          <c:orientation val="minMax"/>
        </c:scaling>
        <c:axPos val="b"/>
        <c:numFmt formatCode="General" sourceLinked="1"/>
        <c:majorTickMark val="none"/>
        <c:tickLblPos val="nextTo"/>
        <c:txPr>
          <a:bodyPr rot="-2700000" vert="horz"/>
          <a:lstStyle/>
          <a:p>
            <a:pPr>
              <a:defRPr sz="900"/>
            </a:pPr>
            <a:endParaRPr lang="th-TH"/>
          </a:p>
        </c:txPr>
        <c:crossAx val="173370752"/>
        <c:crosses val="autoZero"/>
        <c:auto val="1"/>
        <c:lblAlgn val="ctr"/>
        <c:lblOffset val="100"/>
      </c:catAx>
      <c:valAx>
        <c:axId val="173370752"/>
        <c:scaling>
          <c:orientation val="minMax"/>
        </c:scaling>
        <c:delete val="1"/>
        <c:axPos val="l"/>
        <c:numFmt formatCode="General" sourceLinked="1"/>
        <c:majorTickMark val="none"/>
        <c:tickLblPos val="none"/>
        <c:crossAx val="173369216"/>
        <c:crosses val="autoZero"/>
        <c:crossBetween val="between"/>
      </c:valAx>
    </c:plotArea>
    <c:legend>
      <c:legendPos val="t"/>
      <c:layout>
        <c:manualLayout>
          <c:xMode val="edge"/>
          <c:yMode val="edge"/>
          <c:x val="0.12459902706614633"/>
          <c:y val="0.284346896862764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0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31"/>
          <c:w val="0.86790016351305288"/>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382784"/>
        <c:axId val="203384704"/>
      </c:barChart>
      <c:catAx>
        <c:axId val="2033827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42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384704"/>
        <c:crosses val="autoZero"/>
        <c:auto val="1"/>
        <c:lblAlgn val="ctr"/>
        <c:lblOffset val="100"/>
        <c:tickLblSkip val="1"/>
        <c:tickMarkSkip val="1"/>
      </c:catAx>
      <c:valAx>
        <c:axId val="203384704"/>
        <c:scaling>
          <c:orientation val="minMax"/>
        </c:scaling>
        <c:axPos val="l"/>
        <c:title>
          <c:tx>
            <c:strRef>
              <c:f>[3]TblAgeBar!$A$114</c:f>
              <c:strCache>
                <c:ptCount val="1"/>
                <c:pt idx="0">
                  <c:v>อัตราป่วย/แสน</c:v>
                </c:pt>
              </c:strCache>
            </c:strRef>
          </c:tx>
          <c:layout>
            <c:manualLayout>
              <c:xMode val="edge"/>
              <c:yMode val="edge"/>
              <c:x val="2.11360770414139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382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77" r="0.75000000000000577" t="1" header="0.5" footer="0.5"/>
    <c:pageSetup paperSize="9" orientation="landscape"/>
  </c:printSettings>
</c:chartSpace>
</file>

<file path=xl/charts/chart49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93"/>
          <c:w val="0.80122443799042864"/>
          <c:h val="0.529730428803886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228672"/>
        <c:axId val="203230592"/>
      </c:barChart>
      <c:catAx>
        <c:axId val="2032286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230592"/>
        <c:crosses val="autoZero"/>
        <c:auto val="1"/>
        <c:lblAlgn val="ctr"/>
        <c:lblOffset val="100"/>
        <c:tickLblSkip val="1"/>
        <c:tickMarkSkip val="1"/>
      </c:catAx>
      <c:valAx>
        <c:axId val="2032305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2286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66" r="0.75000000000000566" t="1" header="0.5" footer="0.5"/>
    <c:pageSetup paperSize="9" orientation="landscape" horizontalDpi="300" verticalDpi="300"/>
  </c:printSettings>
</c:chartSpace>
</file>

<file path=xl/charts/chart49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6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3242496"/>
        <c:axId val="203277440"/>
      </c:barChart>
      <c:catAx>
        <c:axId val="2032424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3277440"/>
        <c:crosses val="autoZero"/>
        <c:auto val="1"/>
        <c:lblAlgn val="ctr"/>
        <c:lblOffset val="100"/>
        <c:tickLblSkip val="1"/>
        <c:tickMarkSkip val="1"/>
      </c:catAx>
      <c:valAx>
        <c:axId val="2032774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2424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66" r="0.75000000000000566" t="1" header="0.5" footer="0.5"/>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06"/>
          <c:y val="3.28283637852253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28"/>
          <c:w val="0.861338369617245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522432"/>
        <c:axId val="203524736"/>
      </c:lineChart>
      <c:catAx>
        <c:axId val="2035224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2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524736"/>
        <c:crosses val="autoZero"/>
        <c:auto val="1"/>
        <c:lblAlgn val="ctr"/>
        <c:lblOffset val="100"/>
        <c:tickLblSkip val="1"/>
        <c:tickMarkSkip val="1"/>
      </c:catAx>
      <c:valAx>
        <c:axId val="2035247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36E-2"/>
              <c:y val="0.391415106669991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522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66" r="0.75000000000000566" t="1" header="0.5" footer="0.5"/>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28"/>
          <c:w val="0.86790016351305277"/>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270400"/>
        <c:axId val="203555200"/>
      </c:barChart>
      <c:catAx>
        <c:axId val="2032704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4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555200"/>
        <c:crosses val="autoZero"/>
        <c:auto val="1"/>
        <c:lblAlgn val="ctr"/>
        <c:lblOffset val="100"/>
        <c:tickLblSkip val="1"/>
        <c:tickMarkSkip val="1"/>
      </c:catAx>
      <c:valAx>
        <c:axId val="203555200"/>
        <c:scaling>
          <c:orientation val="minMax"/>
        </c:scaling>
        <c:axPos val="l"/>
        <c:title>
          <c:tx>
            <c:strRef>
              <c:f>[3]TblAgeBar!$A$114</c:f>
              <c:strCache>
                <c:ptCount val="1"/>
                <c:pt idx="0">
                  <c:v>อัตราป่วย/แสน</c:v>
                </c:pt>
              </c:strCache>
            </c:strRef>
          </c:tx>
          <c:layout>
            <c:manualLayout>
              <c:xMode val="edge"/>
              <c:yMode val="edge"/>
              <c:x val="2.113607704141396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270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66" r="0.75000000000000566" t="1" header="0.5" footer="0.5"/>
    <c:pageSetup paperSize="9" orientation="landscape"/>
  </c:printSettings>
</c:chartSpace>
</file>

<file path=xl/charts/chart49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6"/>
          <c:w val="0.80122443799042864"/>
          <c:h val="0.5297304288038862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583488"/>
        <c:axId val="203585408"/>
      </c:barChart>
      <c:catAx>
        <c:axId val="2035834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585408"/>
        <c:crosses val="autoZero"/>
        <c:auto val="1"/>
        <c:lblAlgn val="ctr"/>
        <c:lblOffset val="100"/>
        <c:tickLblSkip val="1"/>
        <c:tickMarkSkip val="1"/>
      </c:catAx>
      <c:valAx>
        <c:axId val="2035854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583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paperSize="9" orientation="landscape" horizontalDpi="300" verticalDpi="300"/>
  </c:printSettings>
</c:chartSpace>
</file>

<file path=xl/charts/chart49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3691520"/>
        <c:axId val="203693440"/>
      </c:barChart>
      <c:catAx>
        <c:axId val="2036915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3693440"/>
        <c:crosses val="autoZero"/>
        <c:auto val="1"/>
        <c:lblAlgn val="ctr"/>
        <c:lblOffset val="100"/>
        <c:tickLblSkip val="1"/>
        <c:tickMarkSkip val="1"/>
      </c:catAx>
      <c:valAx>
        <c:axId val="2036934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6915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95"/>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22"/>
          <c:w val="0.861338369617246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729536"/>
        <c:axId val="203756672"/>
      </c:lineChart>
      <c:catAx>
        <c:axId val="2037295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756672"/>
        <c:crosses val="autoZero"/>
        <c:auto val="1"/>
        <c:lblAlgn val="ctr"/>
        <c:lblOffset val="100"/>
        <c:tickLblSkip val="1"/>
        <c:tickMarkSkip val="1"/>
      </c:catAx>
      <c:valAx>
        <c:axId val="2037566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19E-2"/>
              <c:y val="0.391415106669991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729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22"/>
          <c:w val="0.86790016351305255"/>
          <c:h val="0.4949507155310838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776768"/>
        <c:axId val="203778688"/>
      </c:barChart>
      <c:catAx>
        <c:axId val="2037767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3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778688"/>
        <c:crosses val="autoZero"/>
        <c:auto val="1"/>
        <c:lblAlgn val="ctr"/>
        <c:lblOffset val="100"/>
        <c:tickLblSkip val="1"/>
        <c:tickMarkSkip val="1"/>
      </c:catAx>
      <c:valAx>
        <c:axId val="203778688"/>
        <c:scaling>
          <c:orientation val="minMax"/>
        </c:scaling>
        <c:axPos val="l"/>
        <c:title>
          <c:tx>
            <c:strRef>
              <c:f>[3]TblAgeBar!$A$114</c:f>
              <c:strCache>
                <c:ptCount val="1"/>
                <c:pt idx="0">
                  <c:v>อัตราป่วย/แสน</c:v>
                </c:pt>
              </c:strCache>
            </c:strRef>
          </c:tx>
          <c:layout>
            <c:manualLayout>
              <c:xMode val="edge"/>
              <c:yMode val="edge"/>
              <c:x val="2.113607704141395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776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paperSize="9" orientation="landscape"/>
  </c:printSettings>
</c:chartSpace>
</file>

<file path=xl/charts/chart49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27"/>
          <c:w val="0.80122443799042864"/>
          <c:h val="0.5297304288038859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819264"/>
        <c:axId val="203854208"/>
      </c:barChart>
      <c:catAx>
        <c:axId val="2038192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5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854208"/>
        <c:crosses val="autoZero"/>
        <c:auto val="1"/>
        <c:lblAlgn val="ctr"/>
        <c:lblOffset val="100"/>
        <c:tickLblSkip val="1"/>
        <c:tickMarkSkip val="1"/>
      </c:catAx>
      <c:valAx>
        <c:axId val="2038542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819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อำเภอขุขันธ์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33"/>
          <c:h val="0.480944579987376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กราฟเทียบอำเภอ!$AC$11:$AN$11</c:f>
              <c:numCache>
                <c:formatCode>General</c:formatCode>
                <c:ptCount val="12"/>
                <c:pt idx="0">
                  <c:v>1</c:v>
                </c:pt>
                <c:pt idx="1">
                  <c:v>1</c:v>
                </c:pt>
                <c:pt idx="2">
                  <c:v>17</c:v>
                </c:pt>
                <c:pt idx="3">
                  <c:v>2</c:v>
                </c:pt>
                <c:pt idx="4">
                  <c:v>0</c:v>
                </c:pt>
                <c:pt idx="5">
                  <c:v>12</c:v>
                </c:pt>
                <c:pt idx="6">
                  <c:v>29</c:v>
                </c:pt>
              </c:numCache>
            </c:numRef>
          </c:val>
        </c:ser>
        <c:dLbls>
          <c:showVal val="1"/>
        </c:dLbls>
        <c:marker val="1"/>
        <c:axId val="171060608"/>
        <c:axId val="171066496"/>
      </c:lineChart>
      <c:catAx>
        <c:axId val="171060608"/>
        <c:scaling>
          <c:orientation val="minMax"/>
        </c:scaling>
        <c:axPos val="b"/>
        <c:numFmt formatCode="General" sourceLinked="1"/>
        <c:majorTickMark val="none"/>
        <c:tickLblPos val="nextTo"/>
        <c:txPr>
          <a:bodyPr rot="-5400000" vert="horz"/>
          <a:lstStyle/>
          <a:p>
            <a:pPr>
              <a:defRPr sz="1400"/>
            </a:pPr>
            <a:endParaRPr lang="th-TH"/>
          </a:p>
        </c:txPr>
        <c:crossAx val="171066496"/>
        <c:crosses val="autoZero"/>
        <c:auto val="1"/>
        <c:lblAlgn val="ctr"/>
        <c:lblOffset val="100"/>
      </c:catAx>
      <c:valAx>
        <c:axId val="171066496"/>
        <c:scaling>
          <c:orientation val="minMax"/>
        </c:scaling>
        <c:delete val="1"/>
        <c:axPos val="l"/>
        <c:numFmt formatCode="0" sourceLinked="1"/>
        <c:majorTickMark val="none"/>
        <c:tickLblPos val="none"/>
        <c:crossAx val="171060608"/>
        <c:crosses val="autoZero"/>
        <c:crossBetween val="between"/>
      </c:valAx>
    </c:plotArea>
    <c:legend>
      <c:legendPos val="t"/>
      <c:layout>
        <c:manualLayout>
          <c:xMode val="edge"/>
          <c:yMode val="edge"/>
          <c:x val="0.38293384274086234"/>
          <c:y val="0.2422254685471766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อำเภอกันทรลักษ์  จังหวัดศรีสะเกษ ปี 2563</a:t>
            </a:r>
            <a:endParaRPr lang="th-TH" sz="1400"/>
          </a:p>
        </c:rich>
      </c:tx>
      <c:spPr>
        <a:ln>
          <a:noFill/>
        </a:ln>
      </c:spPr>
    </c:title>
    <c:plotArea>
      <c:layout>
        <c:manualLayout>
          <c:layoutTarget val="inner"/>
          <c:xMode val="edge"/>
          <c:yMode val="edge"/>
          <c:x val="0.10125228508578679"/>
          <c:y val="0.25242716838499141"/>
          <c:w val="0.8765254960441346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กราฟเทียบอำเภอ!$AC$88:$AG$88</c:f>
              <c:numCache>
                <c:formatCode>General</c:formatCode>
                <c:ptCount val="5"/>
                <c:pt idx="0">
                  <c:v>2</c:v>
                </c:pt>
                <c:pt idx="1">
                  <c:v>2</c:v>
                </c:pt>
                <c:pt idx="2">
                  <c:v>3</c:v>
                </c:pt>
                <c:pt idx="3">
                  <c:v>6</c:v>
                </c:pt>
                <c:pt idx="4">
                  <c:v>10</c:v>
                </c:pt>
              </c:numCache>
            </c:numRef>
          </c:val>
        </c:ser>
        <c:axId val="173417984"/>
        <c:axId val="1734195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กราฟเทียบอำเภอ!$AS$63:$BD$63</c:f>
              <c:numCache>
                <c:formatCode>General</c:formatCode>
                <c:ptCount val="12"/>
                <c:pt idx="0">
                  <c:v>1</c:v>
                </c:pt>
                <c:pt idx="1">
                  <c:v>3</c:v>
                </c:pt>
                <c:pt idx="2">
                  <c:v>6</c:v>
                </c:pt>
                <c:pt idx="3">
                  <c:v>10</c:v>
                </c:pt>
                <c:pt idx="4">
                  <c:v>15</c:v>
                </c:pt>
                <c:pt idx="5">
                  <c:v>26</c:v>
                </c:pt>
                <c:pt idx="6">
                  <c:v>40</c:v>
                </c:pt>
                <c:pt idx="7">
                  <c:v>63</c:v>
                </c:pt>
                <c:pt idx="8">
                  <c:v>76</c:v>
                </c:pt>
                <c:pt idx="9">
                  <c:v>89</c:v>
                </c:pt>
                <c:pt idx="10">
                  <c:v>97</c:v>
                </c:pt>
                <c:pt idx="11">
                  <c:v>102</c:v>
                </c:pt>
              </c:numCache>
            </c:numRef>
          </c:val>
        </c:ser>
        <c:dLbls>
          <c:showVal val="1"/>
        </c:dLbls>
        <c:marker val="1"/>
        <c:axId val="173417984"/>
        <c:axId val="173419520"/>
      </c:lineChart>
      <c:catAx>
        <c:axId val="173417984"/>
        <c:scaling>
          <c:orientation val="minMax"/>
        </c:scaling>
        <c:axPos val="b"/>
        <c:numFmt formatCode="General" sourceLinked="1"/>
        <c:majorTickMark val="none"/>
        <c:tickLblPos val="nextTo"/>
        <c:txPr>
          <a:bodyPr rot="-2700000" vert="horz"/>
          <a:lstStyle/>
          <a:p>
            <a:pPr>
              <a:defRPr sz="1100"/>
            </a:pPr>
            <a:endParaRPr lang="th-TH"/>
          </a:p>
        </c:txPr>
        <c:crossAx val="173419520"/>
        <c:crosses val="autoZero"/>
        <c:auto val="1"/>
        <c:lblAlgn val="ctr"/>
        <c:lblOffset val="100"/>
      </c:catAx>
      <c:valAx>
        <c:axId val="173419520"/>
        <c:scaling>
          <c:orientation val="minMax"/>
        </c:scaling>
        <c:delete val="1"/>
        <c:axPos val="l"/>
        <c:numFmt formatCode="General" sourceLinked="1"/>
        <c:majorTickMark val="none"/>
        <c:tickLblPos val="none"/>
        <c:crossAx val="173417984"/>
        <c:crosses val="autoZero"/>
        <c:crossBetween val="between"/>
      </c:valAx>
    </c:plotArea>
    <c:legend>
      <c:legendPos val="t"/>
      <c:layout>
        <c:manualLayout>
          <c:xMode val="edge"/>
          <c:yMode val="edge"/>
          <c:x val="0.13237823638041921"/>
          <c:y val="0.278504265091867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5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1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3624448"/>
        <c:axId val="203626368"/>
      </c:barChart>
      <c:catAx>
        <c:axId val="2036244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6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3626368"/>
        <c:crosses val="autoZero"/>
        <c:auto val="1"/>
        <c:lblAlgn val="ctr"/>
        <c:lblOffset val="100"/>
        <c:tickLblSkip val="1"/>
        <c:tickMarkSkip val="1"/>
      </c:catAx>
      <c:valAx>
        <c:axId val="2036263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3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624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22" r="0.75000000000000522" t="1" header="0.5" footer="0.5"/>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84"/>
          <c:y val="3.282836378522525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14"/>
          <c:w val="0.8613383696172464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650176"/>
        <c:axId val="203652480"/>
      </c:lineChart>
      <c:catAx>
        <c:axId val="2036501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652480"/>
        <c:crosses val="autoZero"/>
        <c:auto val="1"/>
        <c:lblAlgn val="ctr"/>
        <c:lblOffset val="100"/>
        <c:tickLblSkip val="1"/>
        <c:tickMarkSkip val="1"/>
      </c:catAx>
      <c:valAx>
        <c:axId val="2036524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01E-2"/>
              <c:y val="0.391415106669990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650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22" r="0.75000000000000522" t="1" header="0.5" footer="0.5"/>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5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14"/>
          <c:w val="0.86790016351305233"/>
          <c:h val="0.4949507155310837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639808"/>
        <c:axId val="203883648"/>
      </c:barChart>
      <c:catAx>
        <c:axId val="2036398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29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883648"/>
        <c:crosses val="autoZero"/>
        <c:auto val="1"/>
        <c:lblAlgn val="ctr"/>
        <c:lblOffset val="100"/>
        <c:tickLblSkip val="1"/>
        <c:tickMarkSkip val="1"/>
      </c:catAx>
      <c:valAx>
        <c:axId val="203883648"/>
        <c:scaling>
          <c:orientation val="minMax"/>
        </c:scaling>
        <c:axPos val="l"/>
        <c:title>
          <c:tx>
            <c:strRef>
              <c:f>[3]TblAgeBar!$A$114</c:f>
              <c:strCache>
                <c:ptCount val="1"/>
                <c:pt idx="0">
                  <c:v>อัตราป่วย/แสน</c:v>
                </c:pt>
              </c:strCache>
            </c:strRef>
          </c:tx>
          <c:layout>
            <c:manualLayout>
              <c:xMode val="edge"/>
              <c:yMode val="edge"/>
              <c:x val="2.113607704141394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639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22" r="0.75000000000000522" t="1" header="0.5" footer="0.5"/>
    <c:pageSetup paperSize="9" orientation="landscape"/>
  </c:printSettings>
</c:chartSpace>
</file>

<file path=xl/charts/chart50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477"/>
          <c:w val="0.80122443799042864"/>
          <c:h val="0.529730428803885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3920128"/>
        <c:axId val="203922048"/>
      </c:barChart>
      <c:catAx>
        <c:axId val="2039201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5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922048"/>
        <c:crosses val="autoZero"/>
        <c:auto val="1"/>
        <c:lblAlgn val="ctr"/>
        <c:lblOffset val="100"/>
        <c:tickLblSkip val="1"/>
        <c:tickMarkSkip val="1"/>
      </c:catAx>
      <c:valAx>
        <c:axId val="20392204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3920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paperSize="9" orientation="landscape" horizontalDpi="300" verticalDpi="300"/>
  </c:printSettings>
</c:chartSpace>
</file>

<file path=xl/charts/chart50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015872"/>
        <c:axId val="204046720"/>
      </c:barChart>
      <c:catAx>
        <c:axId val="2040158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046720"/>
        <c:crosses val="autoZero"/>
        <c:auto val="1"/>
        <c:lblAlgn val="ctr"/>
        <c:lblOffset val="100"/>
        <c:tickLblSkip val="1"/>
        <c:tickMarkSkip val="1"/>
      </c:catAx>
      <c:valAx>
        <c:axId val="2040467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015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62"/>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06"/>
          <c:w val="0.861338369617246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3952512"/>
        <c:axId val="203954048"/>
      </c:lineChart>
      <c:catAx>
        <c:axId val="2039525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3954048"/>
        <c:crosses val="autoZero"/>
        <c:auto val="1"/>
        <c:lblAlgn val="ctr"/>
        <c:lblOffset val="100"/>
        <c:tickLblSkip val="1"/>
        <c:tickMarkSkip val="1"/>
      </c:catAx>
      <c:valAx>
        <c:axId val="2039540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63E-2"/>
              <c:y val="0.391415106669990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952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06"/>
          <c:w val="0.86790016351305199"/>
          <c:h val="0.4949507155310835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3990528"/>
        <c:axId val="203992448"/>
      </c:barChart>
      <c:catAx>
        <c:axId val="20399052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2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3992448"/>
        <c:crosses val="autoZero"/>
        <c:auto val="1"/>
        <c:lblAlgn val="ctr"/>
        <c:lblOffset val="100"/>
        <c:tickLblSkip val="1"/>
        <c:tickMarkSkip val="1"/>
      </c:catAx>
      <c:valAx>
        <c:axId val="203992448"/>
        <c:scaling>
          <c:orientation val="minMax"/>
        </c:scaling>
        <c:axPos val="l"/>
        <c:title>
          <c:tx>
            <c:strRef>
              <c:f>[3]TblAgeBar!$A$114</c:f>
              <c:strCache>
                <c:ptCount val="1"/>
                <c:pt idx="0">
                  <c:v>อัตราป่วย/แสน</c:v>
                </c:pt>
              </c:strCache>
            </c:strRef>
          </c:tx>
          <c:layout>
            <c:manualLayout>
              <c:xMode val="edge"/>
              <c:yMode val="edge"/>
              <c:x val="2.113607704141391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3990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paperSize="9" orientation="landscape"/>
  </c:printSettings>
</c:chartSpace>
</file>

<file path=xl/charts/chart50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443"/>
          <c:w val="0.80122443799042864"/>
          <c:h val="0.529730428803885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4123136"/>
        <c:axId val="204137600"/>
      </c:barChart>
      <c:catAx>
        <c:axId val="2041231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4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137600"/>
        <c:crosses val="autoZero"/>
        <c:auto val="1"/>
        <c:lblAlgn val="ctr"/>
        <c:lblOffset val="100"/>
        <c:tickLblSkip val="1"/>
        <c:tickMarkSkip val="1"/>
      </c:catAx>
      <c:valAx>
        <c:axId val="2041376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4123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66" r="0.75000000000000466" t="1" header="0.5" footer="0.5"/>
    <c:pageSetup paperSize="9" orientation="landscape" horizontalDpi="300" verticalDpi="300"/>
  </c:printSettings>
</c:chartSpace>
</file>

<file path=xl/charts/chart50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1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5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161792"/>
        <c:axId val="204163712"/>
      </c:barChart>
      <c:catAx>
        <c:axId val="2041617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163712"/>
        <c:crosses val="autoZero"/>
        <c:auto val="1"/>
        <c:lblAlgn val="ctr"/>
        <c:lblOffset val="100"/>
        <c:tickLblSkip val="1"/>
        <c:tickMarkSkip val="1"/>
      </c:catAx>
      <c:valAx>
        <c:axId val="2041637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5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161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66" r="0.75000000000000466" t="1" header="0.5" footer="0.5"/>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5"/>
          <c:y val="3.282836378522521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
          <c:w val="0.861338369617247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4199808"/>
        <c:axId val="204288384"/>
      </c:lineChart>
      <c:catAx>
        <c:axId val="2041998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288384"/>
        <c:crosses val="autoZero"/>
        <c:auto val="1"/>
        <c:lblAlgn val="ctr"/>
        <c:lblOffset val="100"/>
        <c:tickLblSkip val="1"/>
        <c:tickMarkSkip val="1"/>
      </c:catAx>
      <c:valAx>
        <c:axId val="2042883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42E-2"/>
              <c:y val="0.391415106669990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199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66" r="0.75000000000000466"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อำเภอขุขันธ์  จังหวัดศรีสะเกษ ปี 2563</a:t>
            </a:r>
            <a:endParaRPr lang="th-TH" sz="1400"/>
          </a:p>
        </c:rich>
      </c:tx>
      <c:spPr>
        <a:ln>
          <a:noFill/>
        </a:ln>
      </c:spPr>
    </c:title>
    <c:plotArea>
      <c:layout>
        <c:manualLayout>
          <c:layoutTarget val="inner"/>
          <c:xMode val="edge"/>
          <c:yMode val="edge"/>
          <c:x val="0.10125228508578679"/>
          <c:y val="0.25242716838499096"/>
          <c:w val="0.87652549604413332"/>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กราฟเทียบอำเภอ!$AC$11:$AG$11</c:f>
              <c:numCache>
                <c:formatCode>General</c:formatCode>
                <c:ptCount val="5"/>
                <c:pt idx="0">
                  <c:v>1</c:v>
                </c:pt>
                <c:pt idx="1">
                  <c:v>1</c:v>
                </c:pt>
                <c:pt idx="2">
                  <c:v>17</c:v>
                </c:pt>
                <c:pt idx="3">
                  <c:v>2</c:v>
                </c:pt>
                <c:pt idx="4">
                  <c:v>0</c:v>
                </c:pt>
              </c:numCache>
            </c:numRef>
          </c:val>
        </c:ser>
        <c:axId val="173479424"/>
        <c:axId val="17348096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กราฟเทียบอำเภอ!$AC$40:$AN$40</c:f>
              <c:numCache>
                <c:formatCode>General</c:formatCode>
                <c:ptCount val="12"/>
                <c:pt idx="0">
                  <c:v>3</c:v>
                </c:pt>
                <c:pt idx="1">
                  <c:v>4</c:v>
                </c:pt>
                <c:pt idx="2">
                  <c:v>8</c:v>
                </c:pt>
                <c:pt idx="3">
                  <c:v>9</c:v>
                </c:pt>
                <c:pt idx="4">
                  <c:v>2</c:v>
                </c:pt>
                <c:pt idx="5">
                  <c:v>11</c:v>
                </c:pt>
                <c:pt idx="6">
                  <c:v>17</c:v>
                </c:pt>
                <c:pt idx="7">
                  <c:v>15</c:v>
                </c:pt>
                <c:pt idx="8">
                  <c:v>24</c:v>
                </c:pt>
                <c:pt idx="9">
                  <c:v>14</c:v>
                </c:pt>
                <c:pt idx="10">
                  <c:v>5</c:v>
                </c:pt>
                <c:pt idx="11">
                  <c:v>1</c:v>
                </c:pt>
              </c:numCache>
            </c:numRef>
          </c:val>
        </c:ser>
        <c:dLbls>
          <c:showVal val="1"/>
        </c:dLbls>
        <c:marker val="1"/>
        <c:axId val="173479424"/>
        <c:axId val="173480960"/>
      </c:lineChart>
      <c:catAx>
        <c:axId val="173479424"/>
        <c:scaling>
          <c:orientation val="minMax"/>
        </c:scaling>
        <c:axPos val="b"/>
        <c:numFmt formatCode="General" sourceLinked="1"/>
        <c:majorTickMark val="none"/>
        <c:tickLblPos val="nextTo"/>
        <c:txPr>
          <a:bodyPr rot="-2700000" vert="horz"/>
          <a:lstStyle/>
          <a:p>
            <a:pPr>
              <a:defRPr sz="900"/>
            </a:pPr>
            <a:endParaRPr lang="th-TH"/>
          </a:p>
        </c:txPr>
        <c:crossAx val="173480960"/>
        <c:crosses val="autoZero"/>
        <c:auto val="1"/>
        <c:lblAlgn val="ctr"/>
        <c:lblOffset val="100"/>
      </c:catAx>
      <c:valAx>
        <c:axId val="173480960"/>
        <c:scaling>
          <c:orientation val="minMax"/>
        </c:scaling>
        <c:delete val="1"/>
        <c:axPos val="l"/>
        <c:numFmt formatCode="General" sourceLinked="1"/>
        <c:majorTickMark val="none"/>
        <c:tickLblPos val="none"/>
        <c:crossAx val="173479424"/>
        <c:crosses val="autoZero"/>
        <c:crossBetween val="between"/>
      </c:valAx>
    </c:plotArea>
    <c:legend>
      <c:legendPos val="t"/>
      <c:layout>
        <c:manualLayout>
          <c:xMode val="edge"/>
          <c:yMode val="edge"/>
          <c:x val="0.12459902706614638"/>
          <c:y val="0.2843468968627648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1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
          <c:w val="0.86790016351305177"/>
          <c:h val="0.49495071553108344"/>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4328960"/>
        <c:axId val="204330880"/>
      </c:barChart>
      <c:catAx>
        <c:axId val="2043289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4330880"/>
        <c:crosses val="autoZero"/>
        <c:auto val="1"/>
        <c:lblAlgn val="ctr"/>
        <c:lblOffset val="100"/>
        <c:tickLblSkip val="1"/>
        <c:tickMarkSkip val="1"/>
      </c:catAx>
      <c:valAx>
        <c:axId val="204330880"/>
        <c:scaling>
          <c:orientation val="minMax"/>
        </c:scaling>
        <c:axPos val="l"/>
        <c:title>
          <c:tx>
            <c:strRef>
              <c:f>[3]TblAgeBar!$A$114</c:f>
              <c:strCache>
                <c:ptCount val="1"/>
                <c:pt idx="0">
                  <c:v>อัตราป่วย/แสน</c:v>
                </c:pt>
              </c:strCache>
            </c:strRef>
          </c:tx>
          <c:layout>
            <c:manualLayout>
              <c:xMode val="edge"/>
              <c:yMode val="edge"/>
              <c:x val="2.1136077041413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328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66" r="0.75000000000000466" t="1" header="0.5" footer="0.5"/>
    <c:pageSetup paperSize="9" orientation="landscape"/>
  </c:printSettings>
</c:chartSpace>
</file>

<file path=xl/charts/chart51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427"/>
          <c:w val="0.80122443799042864"/>
          <c:h val="0.5297304288038853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4236288"/>
        <c:axId val="204238208"/>
      </c:barChart>
      <c:catAx>
        <c:axId val="2042362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4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238208"/>
        <c:crosses val="autoZero"/>
        <c:auto val="1"/>
        <c:lblAlgn val="ctr"/>
        <c:lblOffset val="100"/>
        <c:tickLblSkip val="1"/>
        <c:tickMarkSkip val="1"/>
      </c:catAx>
      <c:valAx>
        <c:axId val="2042382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4236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paperSize="9" orientation="landscape" horizontalDpi="300" verticalDpi="300"/>
  </c:printSettings>
</c:chartSpace>
</file>

<file path=xl/charts/chart51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258304"/>
        <c:axId val="204428416"/>
      </c:barChart>
      <c:catAx>
        <c:axId val="2042583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428416"/>
        <c:crosses val="autoZero"/>
        <c:auto val="1"/>
        <c:lblAlgn val="ctr"/>
        <c:lblOffset val="100"/>
        <c:tickLblSkip val="1"/>
        <c:tickMarkSkip val="1"/>
      </c:catAx>
      <c:valAx>
        <c:axId val="2044284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58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2583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45"/>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97"/>
          <c:w val="0.861338369617247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4439936"/>
        <c:axId val="204442240"/>
      </c:lineChart>
      <c:catAx>
        <c:axId val="2044399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442240"/>
        <c:crosses val="autoZero"/>
        <c:auto val="1"/>
        <c:lblAlgn val="ctr"/>
        <c:lblOffset val="100"/>
        <c:tickLblSkip val="1"/>
        <c:tickMarkSkip val="1"/>
      </c:catAx>
      <c:valAx>
        <c:axId val="20444224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32E-2"/>
              <c:y val="0.391415106669990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4399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97"/>
          <c:w val="0.86790016351305166"/>
          <c:h val="0.49495071553108339"/>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4462336"/>
        <c:axId val="204489088"/>
      </c:barChart>
      <c:catAx>
        <c:axId val="2044623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11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4489088"/>
        <c:crosses val="autoZero"/>
        <c:auto val="1"/>
        <c:lblAlgn val="ctr"/>
        <c:lblOffset val="100"/>
        <c:tickLblSkip val="1"/>
        <c:tickMarkSkip val="1"/>
      </c:catAx>
      <c:valAx>
        <c:axId val="204489088"/>
        <c:scaling>
          <c:orientation val="minMax"/>
        </c:scaling>
        <c:axPos val="l"/>
        <c:title>
          <c:tx>
            <c:strRef>
              <c:f>[3]TblAgeBar!$A$114</c:f>
              <c:strCache>
                <c:ptCount val="1"/>
                <c:pt idx="0">
                  <c:v>อัตราป่วย/แสน</c:v>
                </c:pt>
              </c:strCache>
            </c:strRef>
          </c:tx>
          <c:layout>
            <c:manualLayout>
              <c:xMode val="edge"/>
              <c:yMode val="edge"/>
              <c:x val="2.113607704141389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462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paperSize="9" orientation="landscape"/>
  </c:printSettings>
</c:chartSpace>
</file>

<file path=xl/charts/chart5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243"/>
          <c:w val="0.80122443799042864"/>
          <c:h val="0.529730428803884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4533760"/>
        <c:axId val="204535680"/>
      </c:barChart>
      <c:catAx>
        <c:axId val="2045337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2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535680"/>
        <c:crosses val="autoZero"/>
        <c:auto val="1"/>
        <c:lblAlgn val="ctr"/>
        <c:lblOffset val="100"/>
        <c:tickLblSkip val="1"/>
        <c:tickMarkSkip val="1"/>
      </c:catAx>
      <c:valAx>
        <c:axId val="20453568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4533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333" r="0.75000000000000333" t="1" header="0.5" footer="0.5"/>
    <c:pageSetup paperSize="9" orientation="landscape" horizontalDpi="300" verticalDpi="300"/>
  </c:printSettings>
</c:chartSpace>
</file>

<file path=xl/charts/chart5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7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30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383744"/>
        <c:axId val="204385664"/>
      </c:barChart>
      <c:catAx>
        <c:axId val="2043837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385664"/>
        <c:crosses val="autoZero"/>
        <c:auto val="1"/>
        <c:lblAlgn val="ctr"/>
        <c:lblOffset val="100"/>
        <c:tickLblSkip val="1"/>
        <c:tickMarkSkip val="1"/>
      </c:catAx>
      <c:valAx>
        <c:axId val="2043856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383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33" r="0.75000000000000333" t="1" header="0.5" footer="0.5"/>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73"/>
          <c:y val="3.282836378522507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64"/>
          <c:w val="0.8613383696172485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4671616"/>
        <c:axId val="204682368"/>
      </c:lineChart>
      <c:catAx>
        <c:axId val="2046716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5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682368"/>
        <c:crosses val="autoZero"/>
        <c:auto val="1"/>
        <c:lblAlgn val="ctr"/>
        <c:lblOffset val="100"/>
        <c:tickLblSkip val="1"/>
        <c:tickMarkSkip val="1"/>
      </c:catAx>
      <c:valAx>
        <c:axId val="2046823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628E-2"/>
              <c:y val="0.391415106669989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671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33" r="0.75000000000000333" t="1" header="0.5" footer="0.5"/>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7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64"/>
          <c:w val="0.86790016351305044"/>
          <c:h val="0.4949507155310827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4731136"/>
        <c:axId val="204733056"/>
      </c:barChart>
      <c:catAx>
        <c:axId val="204731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89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4733056"/>
        <c:crosses val="autoZero"/>
        <c:auto val="1"/>
        <c:lblAlgn val="ctr"/>
        <c:lblOffset val="100"/>
        <c:tickLblSkip val="1"/>
        <c:tickMarkSkip val="1"/>
      </c:catAx>
      <c:valAx>
        <c:axId val="204733056"/>
        <c:scaling>
          <c:orientation val="minMax"/>
        </c:scaling>
        <c:axPos val="l"/>
        <c:title>
          <c:tx>
            <c:strRef>
              <c:f>[3]TblAgeBar!$A$114</c:f>
              <c:strCache>
                <c:ptCount val="1"/>
                <c:pt idx="0">
                  <c:v>อัตราป่วย/แสน</c:v>
                </c:pt>
              </c:strCache>
            </c:strRef>
          </c:tx>
          <c:layout>
            <c:manualLayout>
              <c:xMode val="edge"/>
              <c:yMode val="edge"/>
              <c:x val="2.113607704141383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731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33" r="0.75000000000000333" t="1" header="0.5" footer="0.5"/>
    <c:pageSetup paperSize="9" orientation="landscape"/>
  </c:printSettings>
</c:chartSpace>
</file>

<file path=xl/charts/chart5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16"/>
          <c:w val="0.80122443799042864"/>
          <c:h val="0.529730428803883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4626176"/>
        <c:axId val="204640640"/>
      </c:barChart>
      <c:catAx>
        <c:axId val="2046261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2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640640"/>
        <c:crosses val="autoZero"/>
        <c:auto val="1"/>
        <c:lblAlgn val="ctr"/>
        <c:lblOffset val="100"/>
        <c:tickLblSkip val="1"/>
        <c:tickMarkSkip val="1"/>
      </c:catAx>
      <c:valAx>
        <c:axId val="2046406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4626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อำเภอขุขันธ์  จังหวัดศรีสะเกษ ปี 2563</a:t>
            </a:r>
            <a:endParaRPr lang="th-TH" sz="1400"/>
          </a:p>
        </c:rich>
      </c:tx>
      <c:spPr>
        <a:ln>
          <a:noFill/>
        </a:ln>
      </c:spPr>
    </c:title>
    <c:plotArea>
      <c:layout>
        <c:manualLayout>
          <c:layoutTarget val="inner"/>
          <c:xMode val="edge"/>
          <c:yMode val="edge"/>
          <c:x val="0.10125228508578679"/>
          <c:y val="0.25242716838499152"/>
          <c:w val="0.876525496044135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กราฟเทียบอำเภอ!$AC$89:$AG$89</c:f>
              <c:numCache>
                <c:formatCode>General</c:formatCode>
                <c:ptCount val="5"/>
                <c:pt idx="0">
                  <c:v>1</c:v>
                </c:pt>
                <c:pt idx="1">
                  <c:v>2</c:v>
                </c:pt>
                <c:pt idx="2">
                  <c:v>19</c:v>
                </c:pt>
                <c:pt idx="3">
                  <c:v>21</c:v>
                </c:pt>
                <c:pt idx="4">
                  <c:v>21</c:v>
                </c:pt>
              </c:numCache>
            </c:numRef>
          </c:val>
        </c:ser>
        <c:axId val="173524096"/>
        <c:axId val="17352563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กราฟเทียบอำเภอ!$AS$64:$BD$64</c:f>
              <c:numCache>
                <c:formatCode>General</c:formatCode>
                <c:ptCount val="12"/>
                <c:pt idx="0">
                  <c:v>1</c:v>
                </c:pt>
                <c:pt idx="1">
                  <c:v>3</c:v>
                </c:pt>
                <c:pt idx="2">
                  <c:v>7</c:v>
                </c:pt>
                <c:pt idx="3">
                  <c:v>13</c:v>
                </c:pt>
                <c:pt idx="4">
                  <c:v>19</c:v>
                </c:pt>
                <c:pt idx="5">
                  <c:v>26</c:v>
                </c:pt>
                <c:pt idx="6">
                  <c:v>36</c:v>
                </c:pt>
                <c:pt idx="7">
                  <c:v>48</c:v>
                </c:pt>
                <c:pt idx="8">
                  <c:v>63</c:v>
                </c:pt>
                <c:pt idx="9">
                  <c:v>71</c:v>
                </c:pt>
                <c:pt idx="10">
                  <c:v>74</c:v>
                </c:pt>
                <c:pt idx="11">
                  <c:v>76</c:v>
                </c:pt>
              </c:numCache>
            </c:numRef>
          </c:val>
        </c:ser>
        <c:dLbls>
          <c:showVal val="1"/>
        </c:dLbls>
        <c:marker val="1"/>
        <c:axId val="173524096"/>
        <c:axId val="173525632"/>
      </c:lineChart>
      <c:catAx>
        <c:axId val="173524096"/>
        <c:scaling>
          <c:orientation val="minMax"/>
        </c:scaling>
        <c:axPos val="b"/>
        <c:numFmt formatCode="General" sourceLinked="1"/>
        <c:majorTickMark val="none"/>
        <c:tickLblPos val="nextTo"/>
        <c:txPr>
          <a:bodyPr rot="-2700000" vert="horz"/>
          <a:lstStyle/>
          <a:p>
            <a:pPr>
              <a:defRPr sz="1100"/>
            </a:pPr>
            <a:endParaRPr lang="th-TH"/>
          </a:p>
        </c:txPr>
        <c:crossAx val="173525632"/>
        <c:crosses val="autoZero"/>
        <c:auto val="1"/>
        <c:lblAlgn val="ctr"/>
        <c:lblOffset val="100"/>
      </c:catAx>
      <c:valAx>
        <c:axId val="173525632"/>
        <c:scaling>
          <c:orientation val="minMax"/>
        </c:scaling>
        <c:delete val="1"/>
        <c:axPos val="l"/>
        <c:numFmt formatCode="General" sourceLinked="1"/>
        <c:majorTickMark val="none"/>
        <c:tickLblPos val="none"/>
        <c:crossAx val="173524096"/>
        <c:crosses val="autoZero"/>
        <c:crossBetween val="between"/>
      </c:valAx>
    </c:plotArea>
    <c:legend>
      <c:legendPos val="t"/>
      <c:layout>
        <c:manualLayout>
          <c:xMode val="edge"/>
          <c:yMode val="edge"/>
          <c:x val="0.13237823638041921"/>
          <c:y val="0.278504265091867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804096"/>
        <c:axId val="204806016"/>
      </c:barChart>
      <c:catAx>
        <c:axId val="2048040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806016"/>
        <c:crosses val="autoZero"/>
        <c:auto val="1"/>
        <c:lblAlgn val="ctr"/>
        <c:lblOffset val="100"/>
        <c:tickLblSkip val="1"/>
        <c:tickMarkSkip val="1"/>
      </c:catAx>
      <c:valAx>
        <c:axId val="2048060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8040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45"/>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5"/>
          <c:w val="0.861338369617249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4850304"/>
        <c:axId val="204852608"/>
      </c:lineChart>
      <c:catAx>
        <c:axId val="2048503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5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852608"/>
        <c:crosses val="autoZero"/>
        <c:auto val="1"/>
        <c:lblAlgn val="ctr"/>
        <c:lblOffset val="100"/>
        <c:tickLblSkip val="1"/>
        <c:tickMarkSkip val="1"/>
      </c:catAx>
      <c:valAx>
        <c:axId val="2048526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72E-2"/>
              <c:y val="0.391415106669989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8503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5"/>
          <c:w val="0.86790016351304988"/>
          <c:h val="0.494950715531082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4831744"/>
        <c:axId val="204891264"/>
      </c:barChart>
      <c:catAx>
        <c:axId val="2048317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8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4891264"/>
        <c:crosses val="autoZero"/>
        <c:auto val="1"/>
        <c:lblAlgn val="ctr"/>
        <c:lblOffset val="100"/>
        <c:tickLblSkip val="1"/>
        <c:tickMarkSkip val="1"/>
      </c:catAx>
      <c:valAx>
        <c:axId val="204891264"/>
        <c:scaling>
          <c:orientation val="minMax"/>
        </c:scaling>
        <c:axPos val="l"/>
        <c:title>
          <c:tx>
            <c:strRef>
              <c:f>[3]TblAgeBar!$A$114</c:f>
              <c:strCache>
                <c:ptCount val="1"/>
                <c:pt idx="0">
                  <c:v>อัตราป่วย/แสน</c:v>
                </c:pt>
              </c:strCache>
            </c:strRef>
          </c:tx>
          <c:layout>
            <c:manualLayout>
              <c:xMode val="edge"/>
              <c:yMode val="edge"/>
              <c:x val="2.113607704141380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831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paperSize="9" orientation="landscape"/>
  </c:printSettings>
</c:chartSpace>
</file>

<file path=xl/charts/chart5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21"/>
          <c:w val="0.80122443799042864"/>
          <c:h val="0.529730428803883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4927744"/>
        <c:axId val="204929664"/>
      </c:barChart>
      <c:catAx>
        <c:axId val="2049277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2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929664"/>
        <c:crosses val="autoZero"/>
        <c:auto val="1"/>
        <c:lblAlgn val="ctr"/>
        <c:lblOffset val="100"/>
        <c:tickLblSkip val="1"/>
        <c:tickMarkSkip val="1"/>
      </c:catAx>
      <c:valAx>
        <c:axId val="20492966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4927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311" r="0.75000000000000311" t="1" header="0.5" footer="0.5"/>
    <c:pageSetup paperSize="9" orientation="landscape" horizontalDpi="300" verticalDpi="300"/>
  </c:printSettings>
</c:chartSpace>
</file>

<file path=xl/charts/chart5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4749056"/>
        <c:axId val="204784000"/>
      </c:barChart>
      <c:catAx>
        <c:axId val="2047490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4784000"/>
        <c:crosses val="autoZero"/>
        <c:auto val="1"/>
        <c:lblAlgn val="ctr"/>
        <c:lblOffset val="100"/>
        <c:tickLblSkip val="1"/>
        <c:tickMarkSkip val="1"/>
      </c:catAx>
      <c:valAx>
        <c:axId val="2047840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7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749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11" r="0.75000000000000311" t="1" header="0.5" footer="0.5"/>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62"/>
          <c:y val="3.28283637852250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59"/>
          <c:w val="0.861338369617248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4950912"/>
        <c:axId val="204965760"/>
      </c:lineChart>
      <c:catAx>
        <c:axId val="2049509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5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4965760"/>
        <c:crosses val="autoZero"/>
        <c:auto val="1"/>
        <c:lblAlgn val="ctr"/>
        <c:lblOffset val="100"/>
        <c:tickLblSkip val="1"/>
        <c:tickMarkSkip val="1"/>
      </c:catAx>
      <c:valAx>
        <c:axId val="2049657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611E-2"/>
              <c:y val="0.391415106669989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4950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11" r="0.75000000000000311" t="1" header="0.5" footer="0.5"/>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5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59"/>
          <c:w val="0.86790016351305022"/>
          <c:h val="0.4949507155310826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5067776"/>
        <c:axId val="205069696"/>
      </c:barChart>
      <c:catAx>
        <c:axId val="2050677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87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5069696"/>
        <c:crosses val="autoZero"/>
        <c:auto val="1"/>
        <c:lblAlgn val="ctr"/>
        <c:lblOffset val="100"/>
        <c:tickLblSkip val="1"/>
        <c:tickMarkSkip val="1"/>
      </c:catAx>
      <c:valAx>
        <c:axId val="205069696"/>
        <c:scaling>
          <c:orientation val="minMax"/>
        </c:scaling>
        <c:axPos val="l"/>
        <c:title>
          <c:tx>
            <c:strRef>
              <c:f>[3]TblAgeBar!$A$114</c:f>
              <c:strCache>
                <c:ptCount val="1"/>
                <c:pt idx="0">
                  <c:v>อัตราป่วย/แสน</c:v>
                </c:pt>
              </c:strCache>
            </c:strRef>
          </c:tx>
          <c:layout>
            <c:manualLayout>
              <c:xMode val="edge"/>
              <c:yMode val="edge"/>
              <c:x val="2.11360770414138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067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11" r="0.75000000000000311" t="1" header="0.5" footer="0.5"/>
    <c:pageSetup paperSize="9" orientation="landscape"/>
  </c:printSettings>
</c:chartSpace>
</file>

<file path=xl/charts/chart5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143"/>
          <c:w val="0.80122443799042864"/>
          <c:h val="0.529730428803883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089792"/>
        <c:axId val="205108352"/>
      </c:barChart>
      <c:catAx>
        <c:axId val="2050897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1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108352"/>
        <c:crosses val="autoZero"/>
        <c:auto val="1"/>
        <c:lblAlgn val="ctr"/>
        <c:lblOffset val="100"/>
        <c:tickLblSkip val="1"/>
        <c:tickMarkSkip val="1"/>
      </c:catAx>
      <c:valAx>
        <c:axId val="20510835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089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66" r="0.75000000000000266" t="1" header="0.5" footer="0.5"/>
    <c:pageSetup paperSize="9" orientation="landscape" horizontalDpi="300" verticalDpi="300"/>
  </c:printSettings>
</c:chartSpace>
</file>

<file path=xl/charts/chart5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2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5140736"/>
        <c:axId val="205142656"/>
      </c:barChart>
      <c:catAx>
        <c:axId val="2051407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2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5142656"/>
        <c:crosses val="autoZero"/>
        <c:auto val="1"/>
        <c:lblAlgn val="ctr"/>
        <c:lblOffset val="100"/>
        <c:tickLblSkip val="1"/>
        <c:tickMarkSkip val="1"/>
      </c:catAx>
      <c:valAx>
        <c:axId val="2051426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140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66" r="0.75000000000000266" t="1" header="0.5" footer="0.5"/>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39"/>
          <c:y val="3.28283637852250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48"/>
          <c:w val="0.861338369617249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5260672"/>
        <c:axId val="205279616"/>
      </c:lineChart>
      <c:catAx>
        <c:axId val="2052606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4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279616"/>
        <c:crosses val="autoZero"/>
        <c:auto val="1"/>
        <c:lblAlgn val="ctr"/>
        <c:lblOffset val="100"/>
        <c:tickLblSkip val="1"/>
        <c:tickMarkSkip val="1"/>
      </c:catAx>
      <c:valAx>
        <c:axId val="2052796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62E-2"/>
              <c:y val="0.391415106669989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2606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66" r="0.75000000000000266"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อำเภอไพรบึง  จังหวัดศรีสะเกษ ปี 2563</a:t>
            </a:r>
            <a:endParaRPr lang="th-TH" sz="1400"/>
          </a:p>
        </c:rich>
      </c:tx>
      <c:spPr>
        <a:ln>
          <a:noFill/>
        </a:ln>
      </c:spPr>
    </c:title>
    <c:plotArea>
      <c:layout>
        <c:manualLayout>
          <c:layoutTarget val="inner"/>
          <c:xMode val="edge"/>
          <c:yMode val="edge"/>
          <c:x val="0.10125228508578679"/>
          <c:y val="0.25242716838499107"/>
          <c:w val="0.87652549604413377"/>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กราฟเทียบอำเภอ!$AC$12:$AG$12</c:f>
              <c:numCache>
                <c:formatCode>General</c:formatCode>
                <c:ptCount val="5"/>
                <c:pt idx="0">
                  <c:v>3</c:v>
                </c:pt>
                <c:pt idx="1">
                  <c:v>2</c:v>
                </c:pt>
                <c:pt idx="2">
                  <c:v>0</c:v>
                </c:pt>
                <c:pt idx="3">
                  <c:v>1</c:v>
                </c:pt>
                <c:pt idx="4">
                  <c:v>0</c:v>
                </c:pt>
              </c:numCache>
            </c:numRef>
          </c:val>
        </c:ser>
        <c:axId val="173577344"/>
        <c:axId val="17357888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กราฟเทียบอำเภอ!$AC$41:$AN$41</c:f>
              <c:numCache>
                <c:formatCode>General</c:formatCode>
                <c:ptCount val="12"/>
                <c:pt idx="0">
                  <c:v>2</c:v>
                </c:pt>
                <c:pt idx="1">
                  <c:v>2</c:v>
                </c:pt>
                <c:pt idx="2">
                  <c:v>2</c:v>
                </c:pt>
                <c:pt idx="3">
                  <c:v>2</c:v>
                </c:pt>
                <c:pt idx="4">
                  <c:v>1</c:v>
                </c:pt>
                <c:pt idx="5">
                  <c:v>5</c:v>
                </c:pt>
                <c:pt idx="6">
                  <c:v>5</c:v>
                </c:pt>
                <c:pt idx="7">
                  <c:v>8</c:v>
                </c:pt>
                <c:pt idx="8">
                  <c:v>4</c:v>
                </c:pt>
                <c:pt idx="9">
                  <c:v>5</c:v>
                </c:pt>
                <c:pt idx="10">
                  <c:v>3</c:v>
                </c:pt>
                <c:pt idx="11">
                  <c:v>1</c:v>
                </c:pt>
              </c:numCache>
            </c:numRef>
          </c:val>
        </c:ser>
        <c:dLbls>
          <c:showVal val="1"/>
        </c:dLbls>
        <c:marker val="1"/>
        <c:axId val="173577344"/>
        <c:axId val="173578880"/>
      </c:lineChart>
      <c:catAx>
        <c:axId val="173577344"/>
        <c:scaling>
          <c:orientation val="minMax"/>
        </c:scaling>
        <c:axPos val="b"/>
        <c:numFmt formatCode="General" sourceLinked="1"/>
        <c:majorTickMark val="none"/>
        <c:tickLblPos val="nextTo"/>
        <c:txPr>
          <a:bodyPr rot="-2700000" vert="horz"/>
          <a:lstStyle/>
          <a:p>
            <a:pPr>
              <a:defRPr sz="900"/>
            </a:pPr>
            <a:endParaRPr lang="th-TH"/>
          </a:p>
        </c:txPr>
        <c:crossAx val="173578880"/>
        <c:crosses val="autoZero"/>
        <c:auto val="1"/>
        <c:lblAlgn val="ctr"/>
        <c:lblOffset val="100"/>
      </c:catAx>
      <c:valAx>
        <c:axId val="173578880"/>
        <c:scaling>
          <c:orientation val="minMax"/>
        </c:scaling>
        <c:delete val="1"/>
        <c:axPos val="l"/>
        <c:numFmt formatCode="General" sourceLinked="1"/>
        <c:majorTickMark val="none"/>
        <c:tickLblPos val="none"/>
        <c:crossAx val="173577344"/>
        <c:crosses val="autoZero"/>
        <c:crossBetween val="between"/>
      </c:valAx>
    </c:plotArea>
    <c:legend>
      <c:legendPos val="t"/>
      <c:layout>
        <c:manualLayout>
          <c:xMode val="edge"/>
          <c:yMode val="edge"/>
          <c:x val="0.12459902706614644"/>
          <c:y val="0.284346896862765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48"/>
          <c:w val="0.86790016351304977"/>
          <c:h val="0.49495071553108244"/>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5299712"/>
        <c:axId val="205301632"/>
      </c:barChart>
      <c:catAx>
        <c:axId val="2052997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79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5301632"/>
        <c:crosses val="autoZero"/>
        <c:auto val="1"/>
        <c:lblAlgn val="ctr"/>
        <c:lblOffset val="100"/>
        <c:tickLblSkip val="1"/>
        <c:tickMarkSkip val="1"/>
      </c:catAx>
      <c:valAx>
        <c:axId val="205301632"/>
        <c:scaling>
          <c:orientation val="minMax"/>
        </c:scaling>
        <c:axPos val="l"/>
        <c:title>
          <c:tx>
            <c:strRef>
              <c:f>[3]TblAgeBar!$A$114</c:f>
              <c:strCache>
                <c:ptCount val="1"/>
                <c:pt idx="0">
                  <c:v>อัตราป่วย/แสน</c:v>
                </c:pt>
              </c:strCache>
            </c:strRef>
          </c:tx>
          <c:layout>
            <c:manualLayout>
              <c:xMode val="edge"/>
              <c:yMode val="edge"/>
              <c:x val="2.113607704141379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299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66" r="0.75000000000000266" t="1" header="0.5" footer="0.5"/>
    <c:pageSetup paperSize="9" orientation="landscape"/>
  </c:printSettings>
</c:chartSpace>
</file>

<file path=xl/charts/chart5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082"/>
          <c:w val="0.80122443799042864"/>
          <c:h val="0.5297304288038829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022720"/>
        <c:axId val="205024640"/>
      </c:barChart>
      <c:catAx>
        <c:axId val="2050227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024640"/>
        <c:crosses val="autoZero"/>
        <c:auto val="1"/>
        <c:lblAlgn val="ctr"/>
        <c:lblOffset val="100"/>
        <c:tickLblSkip val="1"/>
        <c:tickMarkSkip val="1"/>
      </c:catAx>
      <c:valAx>
        <c:axId val="2050246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022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22" r="0.75000000000000222" t="1" header="0.5" footer="0.5"/>
    <c:pageSetup paperSize="9" orientation="landscape" horizontalDpi="300" verticalDpi="300"/>
  </c:printSettings>
</c:chartSpace>
</file>

<file path=xl/charts/chart5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9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1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5040640"/>
        <c:axId val="205333632"/>
      </c:barChart>
      <c:catAx>
        <c:axId val="2050406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0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5333632"/>
        <c:crosses val="autoZero"/>
        <c:auto val="1"/>
        <c:lblAlgn val="ctr"/>
        <c:lblOffset val="100"/>
        <c:tickLblSkip val="1"/>
        <c:tickMarkSkip val="1"/>
      </c:catAx>
      <c:valAx>
        <c:axId val="2053336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040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22" r="0.75000000000000222" t="1" header="0.5" footer="0.5"/>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12"/>
          <c:y val="3.28283637852249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36"/>
          <c:w val="0.861338369617249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5357440"/>
        <c:axId val="205359744"/>
      </c:lineChart>
      <c:catAx>
        <c:axId val="2053574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4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359744"/>
        <c:crosses val="autoZero"/>
        <c:auto val="1"/>
        <c:lblAlgn val="ctr"/>
        <c:lblOffset val="100"/>
        <c:tickLblSkip val="1"/>
        <c:tickMarkSkip val="1"/>
      </c:catAx>
      <c:valAx>
        <c:axId val="2053597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17E-2"/>
              <c:y val="0.391415106669989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357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22" r="0.75000000000000222" t="1" header="0.5" footer="0.5"/>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98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9"/>
          <c:y val="0.21464699398031636"/>
          <c:w val="0.86790016351304933"/>
          <c:h val="0.4949507155310822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5375744"/>
        <c:axId val="205402496"/>
      </c:barChart>
      <c:catAx>
        <c:axId val="2053757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72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5402496"/>
        <c:crosses val="autoZero"/>
        <c:auto val="1"/>
        <c:lblAlgn val="ctr"/>
        <c:lblOffset val="100"/>
        <c:tickLblSkip val="1"/>
        <c:tickMarkSkip val="1"/>
      </c:catAx>
      <c:valAx>
        <c:axId val="205402496"/>
        <c:scaling>
          <c:orientation val="minMax"/>
        </c:scaling>
        <c:axPos val="l"/>
        <c:title>
          <c:tx>
            <c:strRef>
              <c:f>[3]TblAgeBar!$A$114</c:f>
              <c:strCache>
                <c:ptCount val="1"/>
                <c:pt idx="0">
                  <c:v>อัตราป่วย/แสน</c:v>
                </c:pt>
              </c:strCache>
            </c:strRef>
          </c:tx>
          <c:layout>
            <c:manualLayout>
              <c:xMode val="edge"/>
              <c:yMode val="edge"/>
              <c:x val="2.113607704141376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375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22" r="0.75000000000000222" t="1" header="0.5" footer="0.5"/>
    <c:pageSetup paperSize="9" orientation="landscape"/>
  </c:printSettings>
</c:chartSpace>
</file>

<file path=xl/charts/chart5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94"/>
          <c:w val="0.80122443799042864"/>
          <c:h val="0.5297304288038823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443072"/>
        <c:axId val="205444992"/>
      </c:barChart>
      <c:catAx>
        <c:axId val="2054430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0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444992"/>
        <c:crosses val="autoZero"/>
        <c:auto val="1"/>
        <c:lblAlgn val="ctr"/>
        <c:lblOffset val="100"/>
        <c:tickLblSkip val="1"/>
        <c:tickMarkSkip val="1"/>
      </c:catAx>
      <c:valAx>
        <c:axId val="2054449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443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55" r="0.75000000000000155" t="1" header="0.5" footer="0.5"/>
    <c:pageSetup paperSize="9" orientation="landscape" horizontalDpi="300" verticalDpi="300"/>
  </c:printSettings>
</c:chartSpace>
</file>

<file path=xl/charts/chart5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9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10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5489664"/>
        <c:axId val="205491584"/>
      </c:barChart>
      <c:catAx>
        <c:axId val="2054896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5491584"/>
        <c:crosses val="autoZero"/>
        <c:auto val="1"/>
        <c:lblAlgn val="ctr"/>
        <c:lblOffset val="100"/>
        <c:tickLblSkip val="1"/>
        <c:tickMarkSkip val="1"/>
      </c:catAx>
      <c:valAx>
        <c:axId val="2054915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4896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55" r="0.75000000000000155" t="1" header="0.5" footer="0.5"/>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73"/>
          <c:y val="3.28283637852249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17"/>
          <c:w val="0.8613383696172508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5515392"/>
        <c:axId val="205730944"/>
      </c:lineChart>
      <c:catAx>
        <c:axId val="2055153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730944"/>
        <c:crosses val="autoZero"/>
        <c:auto val="1"/>
        <c:lblAlgn val="ctr"/>
        <c:lblOffset val="100"/>
        <c:tickLblSkip val="1"/>
        <c:tickMarkSkip val="1"/>
      </c:catAx>
      <c:valAx>
        <c:axId val="2057309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58E-2"/>
              <c:y val="0.391415106669988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515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55" r="0.75000000000000155" t="1" header="0.5" footer="0.5"/>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9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07"/>
          <c:y val="0.21464699398031617"/>
          <c:w val="0.86790016351304866"/>
          <c:h val="0.49495071553108189"/>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5751040"/>
        <c:axId val="205752960"/>
      </c:barChart>
      <c:catAx>
        <c:axId val="2057510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662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5752960"/>
        <c:crosses val="autoZero"/>
        <c:auto val="1"/>
        <c:lblAlgn val="ctr"/>
        <c:lblOffset val="100"/>
        <c:tickLblSkip val="1"/>
        <c:tickMarkSkip val="1"/>
      </c:catAx>
      <c:valAx>
        <c:axId val="205752960"/>
        <c:scaling>
          <c:orientation val="minMax"/>
        </c:scaling>
        <c:axPos val="l"/>
        <c:title>
          <c:tx>
            <c:strRef>
              <c:f>[3]TblAgeBar!$A$114</c:f>
              <c:strCache>
                <c:ptCount val="1"/>
                <c:pt idx="0">
                  <c:v>อัตราป่วย/แสน</c:v>
                </c:pt>
              </c:strCache>
            </c:strRef>
          </c:tx>
          <c:layout>
            <c:manualLayout>
              <c:xMode val="edge"/>
              <c:yMode val="edge"/>
              <c:x val="2.113607704141370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7510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55" r="0.75000000000000155" t="1" header="0.5" footer="0.5"/>
    <c:pageSetup paperSize="9" orientation="landscape"/>
  </c:printSettings>
</c:chartSpace>
</file>

<file path=xl/charts/chart5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88"/>
          <c:w val="0.80122443799042864"/>
          <c:h val="0.5297304288038822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781248"/>
        <c:axId val="205689216"/>
      </c:barChart>
      <c:catAx>
        <c:axId val="2057812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0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689216"/>
        <c:crosses val="autoZero"/>
        <c:auto val="1"/>
        <c:lblAlgn val="ctr"/>
        <c:lblOffset val="100"/>
        <c:tickLblSkip val="1"/>
        <c:tickMarkSkip val="1"/>
      </c:catAx>
      <c:valAx>
        <c:axId val="20568921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781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อำเภอไพรบึง  จังหวัดศรีสะเกษ ปี 2563</a:t>
            </a:r>
            <a:endParaRPr lang="th-TH" sz="1400"/>
          </a:p>
        </c:rich>
      </c:tx>
      <c:spPr>
        <a:ln>
          <a:noFill/>
        </a:ln>
      </c:spPr>
    </c:title>
    <c:plotArea>
      <c:layout>
        <c:manualLayout>
          <c:layoutTarget val="inner"/>
          <c:xMode val="edge"/>
          <c:yMode val="edge"/>
          <c:x val="0.10125228508578679"/>
          <c:y val="0.25242716838499163"/>
          <c:w val="0.87652549604413554"/>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กราฟเทียบอำเภอ!$AC$90:$AG$90</c:f>
              <c:numCache>
                <c:formatCode>General</c:formatCode>
                <c:ptCount val="5"/>
                <c:pt idx="0">
                  <c:v>3</c:v>
                </c:pt>
                <c:pt idx="1">
                  <c:v>5</c:v>
                </c:pt>
                <c:pt idx="2">
                  <c:v>5</c:v>
                </c:pt>
                <c:pt idx="3">
                  <c:v>6</c:v>
                </c:pt>
                <c:pt idx="4">
                  <c:v>6</c:v>
                </c:pt>
              </c:numCache>
            </c:numRef>
          </c:val>
        </c:ser>
        <c:axId val="173634304"/>
        <c:axId val="17363584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กราฟเทียบอำเภอ!$AS$65:$BD$65</c:f>
              <c:numCache>
                <c:formatCode>General</c:formatCode>
                <c:ptCount val="12"/>
                <c:pt idx="0">
                  <c:v>1</c:v>
                </c:pt>
                <c:pt idx="1">
                  <c:v>2</c:v>
                </c:pt>
                <c:pt idx="2">
                  <c:v>3</c:v>
                </c:pt>
                <c:pt idx="3">
                  <c:v>4</c:v>
                </c:pt>
                <c:pt idx="4">
                  <c:v>5</c:v>
                </c:pt>
                <c:pt idx="5">
                  <c:v>8</c:v>
                </c:pt>
                <c:pt idx="6">
                  <c:v>11</c:v>
                </c:pt>
                <c:pt idx="7">
                  <c:v>16</c:v>
                </c:pt>
                <c:pt idx="8">
                  <c:v>19</c:v>
                </c:pt>
                <c:pt idx="9">
                  <c:v>22</c:v>
                </c:pt>
                <c:pt idx="10">
                  <c:v>24</c:v>
                </c:pt>
                <c:pt idx="11">
                  <c:v>25</c:v>
                </c:pt>
              </c:numCache>
            </c:numRef>
          </c:val>
        </c:ser>
        <c:dLbls>
          <c:showVal val="1"/>
        </c:dLbls>
        <c:marker val="1"/>
        <c:axId val="173634304"/>
        <c:axId val="173635840"/>
      </c:lineChart>
      <c:catAx>
        <c:axId val="173634304"/>
        <c:scaling>
          <c:orientation val="minMax"/>
        </c:scaling>
        <c:axPos val="b"/>
        <c:numFmt formatCode="General" sourceLinked="1"/>
        <c:majorTickMark val="none"/>
        <c:tickLblPos val="nextTo"/>
        <c:txPr>
          <a:bodyPr rot="-2700000" vert="horz"/>
          <a:lstStyle/>
          <a:p>
            <a:pPr>
              <a:defRPr sz="1100"/>
            </a:pPr>
            <a:endParaRPr lang="th-TH"/>
          </a:p>
        </c:txPr>
        <c:crossAx val="173635840"/>
        <c:crosses val="autoZero"/>
        <c:auto val="1"/>
        <c:lblAlgn val="ctr"/>
        <c:lblOffset val="100"/>
      </c:catAx>
      <c:valAx>
        <c:axId val="173635840"/>
        <c:scaling>
          <c:orientation val="minMax"/>
        </c:scaling>
        <c:delete val="1"/>
        <c:axPos val="l"/>
        <c:numFmt formatCode="General" sourceLinked="1"/>
        <c:majorTickMark val="none"/>
        <c:tickLblPos val="none"/>
        <c:crossAx val="173634304"/>
        <c:crosses val="autoZero"/>
        <c:crossBetween val="between"/>
      </c:valAx>
    </c:plotArea>
    <c:legend>
      <c:legendPos val="t"/>
      <c:layout>
        <c:manualLayout>
          <c:xMode val="edge"/>
          <c:yMode val="edge"/>
          <c:x val="0.13237823638041921"/>
          <c:y val="0.278504265091867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6056704"/>
        <c:axId val="186058624"/>
      </c:barChart>
      <c:catAx>
        <c:axId val="1860567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5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6058624"/>
        <c:crosses val="autoZero"/>
        <c:auto val="1"/>
        <c:lblAlgn val="ctr"/>
        <c:lblOffset val="100"/>
        <c:tickLblSkip val="1"/>
        <c:tickMarkSkip val="1"/>
      </c:catAx>
      <c:valAx>
        <c:axId val="1860586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056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67"/>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14"/>
          <c:w val="0.861338369617250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6102912"/>
        <c:axId val="186105216"/>
      </c:lineChart>
      <c:catAx>
        <c:axId val="1861029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6105216"/>
        <c:crosses val="autoZero"/>
        <c:auto val="1"/>
        <c:lblAlgn val="ctr"/>
        <c:lblOffset val="100"/>
        <c:tickLblSkip val="1"/>
        <c:tickMarkSkip val="1"/>
      </c:catAx>
      <c:valAx>
        <c:axId val="1861052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51E-2"/>
              <c:y val="0.391415106669988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102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09"/>
          <c:y val="0.21464699398031614"/>
          <c:w val="0.86790016351304855"/>
          <c:h val="0.4949507155310818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6117120"/>
        <c:axId val="205878400"/>
      </c:barChart>
      <c:catAx>
        <c:axId val="1861171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6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5878400"/>
        <c:crosses val="autoZero"/>
        <c:auto val="1"/>
        <c:lblAlgn val="ctr"/>
        <c:lblOffset val="100"/>
        <c:tickLblSkip val="1"/>
        <c:tickMarkSkip val="1"/>
      </c:catAx>
      <c:valAx>
        <c:axId val="205878400"/>
        <c:scaling>
          <c:orientation val="minMax"/>
        </c:scaling>
        <c:axPos val="l"/>
        <c:title>
          <c:tx>
            <c:strRef>
              <c:f>[3]TblAgeBar!$A$114</c:f>
              <c:strCache>
                <c:ptCount val="1"/>
                <c:pt idx="0">
                  <c:v>อัตราป่วย/แสน</c:v>
                </c:pt>
              </c:strCache>
            </c:strRef>
          </c:tx>
          <c:layout>
            <c:manualLayout>
              <c:xMode val="edge"/>
              <c:yMode val="edge"/>
              <c:x val="2.113607704141370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1171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paperSize="9" orientation="landscape"/>
  </c:printSettings>
</c:chartSpace>
</file>

<file path=xl/charts/chart5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88"/>
          <c:w val="0.80122443799042864"/>
          <c:h val="0.5297304288038822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783808"/>
        <c:axId val="205785728"/>
      </c:barChart>
      <c:catAx>
        <c:axId val="20578380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0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785728"/>
        <c:crosses val="autoZero"/>
        <c:auto val="1"/>
        <c:lblAlgn val="ctr"/>
        <c:lblOffset val="100"/>
        <c:tickLblSkip val="1"/>
        <c:tickMarkSkip val="1"/>
      </c:catAx>
      <c:valAx>
        <c:axId val="20578572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783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paperSize="9" orientation="landscape" horizontalDpi="300" verticalDpi="300"/>
  </c:printSettings>
</c:chartSpace>
</file>

<file path=xl/charts/chart5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5809920"/>
        <c:axId val="205828480"/>
      </c:barChart>
      <c:catAx>
        <c:axId val="2058099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5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5828480"/>
        <c:crosses val="autoZero"/>
        <c:auto val="1"/>
        <c:lblAlgn val="ctr"/>
        <c:lblOffset val="100"/>
        <c:tickLblSkip val="1"/>
        <c:tickMarkSkip val="1"/>
      </c:catAx>
      <c:valAx>
        <c:axId val="2058284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809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67"/>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14"/>
          <c:w val="0.861338369617250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5983104"/>
        <c:axId val="205997952"/>
      </c:lineChart>
      <c:catAx>
        <c:axId val="2059831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997952"/>
        <c:crosses val="autoZero"/>
        <c:auto val="1"/>
        <c:lblAlgn val="ctr"/>
        <c:lblOffset val="100"/>
        <c:tickLblSkip val="1"/>
        <c:tickMarkSkip val="1"/>
      </c:catAx>
      <c:valAx>
        <c:axId val="2059979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51E-2"/>
              <c:y val="0.391415106669988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59831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09"/>
          <c:y val="0.21464699398031614"/>
          <c:w val="0.86790016351304855"/>
          <c:h val="0.4949507155310818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6030336"/>
        <c:axId val="206032256"/>
      </c:barChart>
      <c:catAx>
        <c:axId val="2060303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6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6032256"/>
        <c:crosses val="autoZero"/>
        <c:auto val="1"/>
        <c:lblAlgn val="ctr"/>
        <c:lblOffset val="100"/>
        <c:tickLblSkip val="1"/>
        <c:tickMarkSkip val="1"/>
      </c:catAx>
      <c:valAx>
        <c:axId val="206032256"/>
        <c:scaling>
          <c:orientation val="minMax"/>
        </c:scaling>
        <c:axPos val="l"/>
        <c:title>
          <c:tx>
            <c:strRef>
              <c:f>[3]TblAgeBar!$A$114</c:f>
              <c:strCache>
                <c:ptCount val="1"/>
                <c:pt idx="0">
                  <c:v>อัตราป่วย/แสน</c:v>
                </c:pt>
              </c:strCache>
            </c:strRef>
          </c:tx>
          <c:layout>
            <c:manualLayout>
              <c:xMode val="edge"/>
              <c:yMode val="edge"/>
              <c:x val="2.113607704141370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030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44" r="0.75000000000000144" t="1" header="0.5" footer="0.5"/>
    <c:pageSetup paperSize="9" orientation="landscape"/>
  </c:printSettings>
</c:chartSpace>
</file>

<file path=xl/charts/chart5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55"/>
          <c:w val="0.80122443799042864"/>
          <c:h val="0.529730428803881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205933568"/>
        <c:axId val="205948032"/>
      </c:barChart>
      <c:catAx>
        <c:axId val="2059335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49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5948032"/>
        <c:crosses val="autoZero"/>
        <c:auto val="1"/>
        <c:lblAlgn val="ctr"/>
        <c:lblOffset val="100"/>
        <c:tickLblSkip val="1"/>
        <c:tickMarkSkip val="1"/>
      </c:catAx>
      <c:valAx>
        <c:axId val="2059480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5933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horizontalDpi="300" verticalDpi="300"/>
  </c:printSettings>
</c:chartSpace>
</file>

<file path=xl/charts/chart5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5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6070528"/>
        <c:axId val="206072448"/>
      </c:barChart>
      <c:catAx>
        <c:axId val="20607052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6072448"/>
        <c:crosses val="autoZero"/>
        <c:auto val="1"/>
        <c:lblAlgn val="ctr"/>
        <c:lblOffset val="100"/>
        <c:tickLblSkip val="1"/>
        <c:tickMarkSkip val="1"/>
      </c:catAx>
      <c:valAx>
        <c:axId val="2060724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2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070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51"/>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06"/>
          <c:w val="0.861338369617251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206083968"/>
        <c:axId val="206098816"/>
      </c:lineChart>
      <c:catAx>
        <c:axId val="2060839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6098816"/>
        <c:crosses val="autoZero"/>
        <c:auto val="1"/>
        <c:lblAlgn val="ctr"/>
        <c:lblOffset val="100"/>
        <c:tickLblSkip val="1"/>
        <c:tickMarkSkip val="1"/>
      </c:catAx>
      <c:valAx>
        <c:axId val="2060988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2E-2"/>
              <c:y val="0.39141510666998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083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อำเภอปรางค์กู่  จังหวัดศรีสะเกษ ปี 2563</a:t>
            </a:r>
            <a:endParaRPr lang="th-TH" sz="1400"/>
          </a:p>
        </c:rich>
      </c:tx>
      <c:spPr>
        <a:ln>
          <a:noFill/>
        </a:ln>
      </c:spPr>
    </c:title>
    <c:plotArea>
      <c:layout>
        <c:manualLayout>
          <c:layoutTarget val="inner"/>
          <c:xMode val="edge"/>
          <c:yMode val="edge"/>
          <c:x val="0.10125228508578679"/>
          <c:y val="0.25242716838499124"/>
          <c:w val="0.876525496044134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กราฟเทียบอำเภอ!$AC$13:$AG$13</c:f>
              <c:numCache>
                <c:formatCode>General</c:formatCode>
                <c:ptCount val="5"/>
                <c:pt idx="0">
                  <c:v>0</c:v>
                </c:pt>
                <c:pt idx="1">
                  <c:v>1</c:v>
                </c:pt>
                <c:pt idx="2">
                  <c:v>1</c:v>
                </c:pt>
                <c:pt idx="3">
                  <c:v>3</c:v>
                </c:pt>
                <c:pt idx="4">
                  <c:v>3</c:v>
                </c:pt>
              </c:numCache>
            </c:numRef>
          </c:val>
        </c:ser>
        <c:axId val="173756800"/>
        <c:axId val="17375833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กราฟเทียบอำเภอ!$AC$42:$AN$42</c:f>
              <c:numCache>
                <c:formatCode>General</c:formatCode>
                <c:ptCount val="12"/>
                <c:pt idx="0">
                  <c:v>0</c:v>
                </c:pt>
                <c:pt idx="1">
                  <c:v>1</c:v>
                </c:pt>
                <c:pt idx="2">
                  <c:v>0</c:v>
                </c:pt>
                <c:pt idx="3">
                  <c:v>1</c:v>
                </c:pt>
                <c:pt idx="4">
                  <c:v>3</c:v>
                </c:pt>
                <c:pt idx="5">
                  <c:v>15</c:v>
                </c:pt>
                <c:pt idx="6">
                  <c:v>11</c:v>
                </c:pt>
                <c:pt idx="7">
                  <c:v>8</c:v>
                </c:pt>
                <c:pt idx="8">
                  <c:v>2</c:v>
                </c:pt>
                <c:pt idx="9">
                  <c:v>3</c:v>
                </c:pt>
                <c:pt idx="10">
                  <c:v>1</c:v>
                </c:pt>
                <c:pt idx="11">
                  <c:v>1</c:v>
                </c:pt>
              </c:numCache>
            </c:numRef>
          </c:val>
        </c:ser>
        <c:dLbls>
          <c:showVal val="1"/>
        </c:dLbls>
        <c:marker val="1"/>
        <c:axId val="173756800"/>
        <c:axId val="173758336"/>
      </c:lineChart>
      <c:catAx>
        <c:axId val="173756800"/>
        <c:scaling>
          <c:orientation val="minMax"/>
        </c:scaling>
        <c:axPos val="b"/>
        <c:numFmt formatCode="General" sourceLinked="1"/>
        <c:majorTickMark val="none"/>
        <c:tickLblPos val="nextTo"/>
        <c:txPr>
          <a:bodyPr rot="-2700000" vert="horz"/>
          <a:lstStyle/>
          <a:p>
            <a:pPr>
              <a:defRPr sz="900"/>
            </a:pPr>
            <a:endParaRPr lang="th-TH"/>
          </a:p>
        </c:txPr>
        <c:crossAx val="173758336"/>
        <c:crosses val="autoZero"/>
        <c:auto val="1"/>
        <c:lblAlgn val="ctr"/>
        <c:lblOffset val="100"/>
      </c:catAx>
      <c:valAx>
        <c:axId val="173758336"/>
        <c:scaling>
          <c:orientation val="minMax"/>
        </c:scaling>
        <c:delete val="1"/>
        <c:axPos val="l"/>
        <c:numFmt formatCode="General" sourceLinked="1"/>
        <c:majorTickMark val="none"/>
        <c:tickLblPos val="none"/>
        <c:crossAx val="173756800"/>
        <c:crosses val="autoZero"/>
        <c:crossBetween val="between"/>
      </c:valAx>
    </c:plotArea>
    <c:legend>
      <c:legendPos val="t"/>
      <c:layout>
        <c:manualLayout>
          <c:xMode val="edge"/>
          <c:yMode val="edge"/>
          <c:x val="0.12459902706614648"/>
          <c:y val="0.284346896862765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13"/>
          <c:y val="0.21464699398031606"/>
          <c:w val="0.86790016351304822"/>
          <c:h val="0.4949507155310816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206270464"/>
        <c:axId val="206272384"/>
      </c:barChart>
      <c:catAx>
        <c:axId val="2062704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57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206272384"/>
        <c:crosses val="autoZero"/>
        <c:auto val="1"/>
        <c:lblAlgn val="ctr"/>
        <c:lblOffset val="100"/>
        <c:tickLblSkip val="1"/>
        <c:tickMarkSkip val="1"/>
      </c:catAx>
      <c:valAx>
        <c:axId val="206272384"/>
        <c:scaling>
          <c:orientation val="minMax"/>
        </c:scaling>
        <c:axPos val="l"/>
        <c:title>
          <c:tx>
            <c:strRef>
              <c:f>[3]TblAgeBar!$A$114</c:f>
              <c:strCache>
                <c:ptCount val="1"/>
                <c:pt idx="0">
                  <c:v>อัตราป่วย/แสน</c:v>
                </c:pt>
              </c:strCache>
            </c:strRef>
          </c:tx>
          <c:layout>
            <c:manualLayout>
              <c:xMode val="edge"/>
              <c:yMode val="edge"/>
              <c:x val="2.113607704141369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2704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c:printSettings>
</c:chartSpace>
</file>

<file path=xl/charts/chart551.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31"/>
          <c:y val="0.28535423905618457"/>
          <c:w val="0.83689024390243905"/>
          <c:h val="0.378788812906458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206587776"/>
        <c:axId val="206589952"/>
      </c:barChart>
      <c:catAx>
        <c:axId val="2065877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6589952"/>
        <c:crosses val="autoZero"/>
        <c:auto val="1"/>
        <c:lblAlgn val="ctr"/>
        <c:lblOffset val="100"/>
        <c:tickLblSkip val="1"/>
        <c:tickMarkSkip val="1"/>
      </c:catAx>
      <c:valAx>
        <c:axId val="2065899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587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206601216"/>
        <c:axId val="206611968"/>
      </c:lineChart>
      <c:catAx>
        <c:axId val="2066012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6611968"/>
        <c:crosses val="autoZero"/>
        <c:auto val="1"/>
        <c:lblAlgn val="ctr"/>
        <c:lblOffset val="100"/>
        <c:tickLblSkip val="1"/>
        <c:tickMarkSkip val="1"/>
      </c:catAx>
      <c:valAx>
        <c:axId val="2066119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23E-2"/>
              <c:y val="0.426768729207934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601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1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206660736"/>
        <c:axId val="206662656"/>
      </c:barChart>
      <c:catAx>
        <c:axId val="2066607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206662656"/>
        <c:crosses val="autoZero"/>
        <c:auto val="1"/>
        <c:lblAlgn val="ctr"/>
        <c:lblOffset val="100"/>
        <c:tickLblSkip val="2"/>
        <c:tickMarkSkip val="1"/>
      </c:catAx>
      <c:valAx>
        <c:axId val="206662656"/>
        <c:scaling>
          <c:orientation val="minMax"/>
        </c:scaling>
        <c:axPos val="l"/>
        <c:title>
          <c:tx>
            <c:strRef>
              <c:f>[2]TblAgeBar!$A$114</c:f>
              <c:strCache>
                <c:ptCount val="1"/>
                <c:pt idx="0">
                  <c:v>อัตราป่วย/แสน</c:v>
                </c:pt>
              </c:strCache>
            </c:strRef>
          </c:tx>
          <c:layout>
            <c:manualLayout>
              <c:xMode val="edge"/>
              <c:yMode val="edge"/>
              <c:x val="2.113607704141472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660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554.xml><?xml version="1.0" encoding="utf-8"?>
<c:chartSpace xmlns:c="http://schemas.openxmlformats.org/drawingml/2006/chart" xmlns:a="http://schemas.openxmlformats.org/drawingml/2006/main" xmlns:r="http://schemas.openxmlformats.org/officeDocument/2006/relationships">
  <c:lang val="th-TH"/>
  <c:chart>
    <c:title>
      <c:tx>
        <c:strRef>
          <c:f>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5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numRef>
              <c:f>#REF!</c:f>
              <c:numCache>
                <c:formatCode>General</c:formatCode>
                <c:ptCount val="9"/>
                <c:pt idx="0">
                  <c:v>0</c:v>
                </c:pt>
                <c:pt idx="1">
                  <c:v>0</c:v>
                </c:pt>
                <c:pt idx="2">
                  <c:v>0</c:v>
                </c:pt>
                <c:pt idx="3">
                  <c:v>0</c:v>
                </c:pt>
                <c:pt idx="4">
                  <c:v>0</c:v>
                </c:pt>
                <c:pt idx="5">
                  <c:v>0</c:v>
                </c:pt>
                <c:pt idx="6">
                  <c:v>0</c:v>
                </c:pt>
                <c:pt idx="7">
                  <c:v>0</c:v>
                </c:pt>
                <c:pt idx="8">
                  <c:v>0</c:v>
                </c:pt>
              </c:numCache>
            </c:numRef>
          </c:cat>
          <c:val>
            <c:numRef>
              <c:f>#REF!</c:f>
              <c:numCache>
                <c:formatCode>General</c:formatCode>
                <c:ptCount val="9"/>
                <c:pt idx="0">
                  <c:v>0</c:v>
                </c:pt>
                <c:pt idx="1">
                  <c:v>0</c:v>
                </c:pt>
                <c:pt idx="2">
                  <c:v>0</c:v>
                </c:pt>
                <c:pt idx="3">
                  <c:v>0</c:v>
                </c:pt>
                <c:pt idx="4">
                  <c:v>0</c:v>
                </c:pt>
                <c:pt idx="5">
                  <c:v>0</c:v>
                </c:pt>
                <c:pt idx="6">
                  <c:v>0</c:v>
                </c:pt>
                <c:pt idx="7">
                  <c:v>0</c:v>
                </c:pt>
                <c:pt idx="8">
                  <c:v>0</c:v>
                </c:pt>
              </c:numCache>
            </c:numRef>
          </c:val>
        </c:ser>
        <c:gapWidth val="80"/>
        <c:overlap val="100"/>
        <c:axId val="206674944"/>
        <c:axId val="206709888"/>
      </c:barChart>
      <c:catAx>
        <c:axId val="2066749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103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6709888"/>
        <c:crosses val="autoZero"/>
        <c:auto val="1"/>
        <c:lblAlgn val="ctr"/>
        <c:lblOffset val="100"/>
        <c:tickLblSkip val="1"/>
        <c:tickMarkSkip val="1"/>
      </c:catAx>
      <c:valAx>
        <c:axId val="206709888"/>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2066749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c:lang val="th-TH"/>
  <c:chart>
    <c:title>
      <c:tx>
        <c:strRef>
          <c:f>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72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82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numRef>
              <c:f>#REF!</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#REF!</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axId val="206746368"/>
        <c:axId val="206748288"/>
      </c:barChart>
      <c:catAx>
        <c:axId val="2067463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52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6748288"/>
        <c:crosses val="autoZero"/>
        <c:auto val="1"/>
        <c:lblAlgn val="ctr"/>
        <c:lblOffset val="100"/>
        <c:tickLblSkip val="1"/>
        <c:tickMarkSkip val="1"/>
      </c:catAx>
      <c:valAx>
        <c:axId val="2067482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3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6746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c:lang val="th-TH"/>
  <c:chart>
    <c:title>
      <c:tx>
        <c:strRef>
          <c:f>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538"/>
          <c:y val="3.28283637852272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195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#REF!</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#REF!</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marker val="1"/>
        <c:axId val="207767424"/>
        <c:axId val="207769984"/>
      </c:lineChart>
      <c:catAx>
        <c:axId val="2077674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96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207769984"/>
        <c:crosses val="autoZero"/>
        <c:auto val="1"/>
        <c:lblAlgn val="ctr"/>
        <c:lblOffset val="100"/>
        <c:tickLblSkip val="1"/>
        <c:tickMarkSkip val="1"/>
      </c:catAx>
      <c:valAx>
        <c:axId val="2077699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848E-2"/>
              <c:y val="0.391415106670005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77674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c:lang val="th-TH"/>
  <c:chart>
    <c:title>
      <c:tx>
        <c:strRef>
          <c:f>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72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41615360"/>
        <c:axId val="41617280"/>
      </c:barChart>
      <c:catAx>
        <c:axId val="416153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159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41617280"/>
        <c:crosses val="autoZero"/>
        <c:auto val="1"/>
        <c:lblAlgn val="ctr"/>
        <c:lblOffset val="100"/>
        <c:tickLblSkip val="1"/>
        <c:tickMarkSkip val="1"/>
      </c:catAx>
      <c:valAx>
        <c:axId val="41617280"/>
        <c:scaling>
          <c:orientation val="minMax"/>
        </c:scaling>
        <c:axPos val="l"/>
        <c:title>
          <c:tx>
            <c:strRef>
              <c:f>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41615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2000"/>
              <a:t>เปรียบเทียบอัตราป่วยด้วยโรคไข้เลือดออกระดับประเทศสูงสุด 10 อันดับแรก</a:t>
            </a:r>
          </a:p>
        </c:rich>
      </c:tx>
      <c:layout>
        <c:manualLayout>
          <c:xMode val="edge"/>
          <c:yMode val="edge"/>
          <c:x val="0.1518718984381747"/>
          <c:y val="2.8673827033040659E-2"/>
        </c:manualLayout>
      </c:layout>
      <c:spPr>
        <a:noFill/>
        <a:ln>
          <a:noFill/>
        </a:ln>
      </c:spPr>
    </c:title>
    <c:plotArea>
      <c:layout>
        <c:manualLayout>
          <c:layoutTarget val="inner"/>
          <c:xMode val="edge"/>
          <c:yMode val="edge"/>
          <c:x val="0.10125228508578679"/>
          <c:y val="0.22911658555837541"/>
          <c:w val="0.87652549604411889"/>
          <c:h val="0.48094457998737528"/>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รอวางลำดับอัตราป่วยระดับประเทศ!$H$2:$H$11</c:f>
              <c:strCache>
                <c:ptCount val="1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strCache>
            </c:strRef>
          </c:cat>
          <c:val>
            <c:numRef>
              <c:f>รอวางลำดับอัตราป่วยระดับประเทศ!$D$2:$D$11</c:f>
              <c:numCache>
                <c:formatCode>General</c:formatCode>
                <c:ptCount val="10"/>
                <c:pt idx="0">
                  <c:v>153.19999999999999</c:v>
                </c:pt>
                <c:pt idx="1">
                  <c:v>143.15</c:v>
                </c:pt>
                <c:pt idx="2">
                  <c:v>133.69999999999999</c:v>
                </c:pt>
                <c:pt idx="3">
                  <c:v>110.68</c:v>
                </c:pt>
                <c:pt idx="4">
                  <c:v>104.99</c:v>
                </c:pt>
                <c:pt idx="5">
                  <c:v>87.2</c:v>
                </c:pt>
                <c:pt idx="6">
                  <c:v>83.59</c:v>
                </c:pt>
                <c:pt idx="7">
                  <c:v>78.430000000000007</c:v>
                </c:pt>
                <c:pt idx="8">
                  <c:v>70.56</c:v>
                </c:pt>
                <c:pt idx="9">
                  <c:v>63.65</c:v>
                </c:pt>
              </c:numCache>
            </c:numRef>
          </c:val>
        </c:ser>
        <c:dLbls>
          <c:showVal val="1"/>
        </c:dLbls>
        <c:overlap val="-25"/>
        <c:axId val="148635648"/>
        <c:axId val="148637184"/>
      </c:barChart>
      <c:catAx>
        <c:axId val="148635648"/>
        <c:scaling>
          <c:orientation val="minMax"/>
        </c:scaling>
        <c:axPos val="b"/>
        <c:numFmt formatCode="General" sourceLinked="1"/>
        <c:majorTickMark val="none"/>
        <c:tickLblPos val="nextTo"/>
        <c:txPr>
          <a:bodyPr/>
          <a:lstStyle/>
          <a:p>
            <a:pPr>
              <a:defRPr sz="1400"/>
            </a:pPr>
            <a:endParaRPr lang="th-TH"/>
          </a:p>
        </c:txPr>
        <c:crossAx val="148637184"/>
        <c:crosses val="autoZero"/>
        <c:auto val="1"/>
        <c:lblAlgn val="ctr"/>
        <c:lblOffset val="100"/>
      </c:catAx>
      <c:valAx>
        <c:axId val="148637184"/>
        <c:scaling>
          <c:orientation val="minMax"/>
        </c:scaling>
        <c:delete val="1"/>
        <c:axPos val="l"/>
        <c:numFmt formatCode="General" sourceLinked="1"/>
        <c:majorTickMark val="none"/>
        <c:tickLblPos val="none"/>
        <c:crossAx val="148635648"/>
        <c:crosses val="autoZero"/>
        <c:crossBetween val="between"/>
      </c:valAx>
    </c:plotArea>
    <c:legend>
      <c:legendPos val="t"/>
      <c:layout>
        <c:manualLayout>
          <c:xMode val="edge"/>
          <c:yMode val="edge"/>
          <c:x val="0.49592816951267243"/>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a:t>เปรียบเทียบอัตราป่วยด้วยโรคไข้เลือดออกระดับประเทศสูงสุด 20 อันดับแรก</a:t>
            </a:r>
          </a:p>
        </c:rich>
      </c:tx>
      <c:layout>
        <c:manualLayout>
          <c:xMode val="edge"/>
          <c:yMode val="edge"/>
          <c:x val="0.1518718984381747"/>
          <c:y val="2.8673827033040659E-2"/>
        </c:manualLayout>
      </c:layout>
      <c:spPr>
        <a:ln>
          <a:noFill/>
        </a:ln>
      </c:spPr>
    </c:title>
    <c:plotArea>
      <c:layout>
        <c:manualLayout>
          <c:layoutTarget val="inner"/>
          <c:xMode val="edge"/>
          <c:yMode val="edge"/>
          <c:x val="0.10125228508578679"/>
          <c:y val="0.22911658555837541"/>
          <c:w val="0.87652549604411933"/>
          <c:h val="0.4809445799873755"/>
        </c:manualLayout>
      </c:layout>
      <c:barChart>
        <c:barDir val="col"/>
        <c:grouping val="clustered"/>
        <c:ser>
          <c:idx val="0"/>
          <c:order val="0"/>
          <c:tx>
            <c:v>อัตราป่วยต่อแสนประชากร</c:v>
          </c:tx>
          <c:dLbls>
            <c:dLbl>
              <c:idx val="19"/>
              <c:spPr/>
              <c:txPr>
                <a:bodyPr/>
                <a:lstStyle/>
                <a:p>
                  <a:pPr>
                    <a:defRPr sz="800"/>
                  </a:pPr>
                  <a:endParaRPr lang="th-TH"/>
                </a:p>
              </c:txPr>
            </c:dLbl>
            <c:txPr>
              <a:bodyPr/>
              <a:lstStyle/>
              <a:p>
                <a:pPr>
                  <a:defRPr sz="900"/>
                </a:pPr>
                <a:endParaRPr lang="th-TH"/>
              </a:p>
            </c:txPr>
            <c:showVal val="1"/>
          </c:dLbls>
          <c:cat>
            <c:strRef>
              <c:f>รอวางลำดับอัตราป่วยระดับประเทศ!$H$2:$H$21</c:f>
              <c:strCache>
                <c:ptCount val="2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pt idx="10">
                  <c:v>ร้อยเอ็ด</c:v>
                </c:pt>
                <c:pt idx="11">
                  <c:v>เชียงราย</c:v>
                </c:pt>
                <c:pt idx="12">
                  <c:v>เพช็รบุรี</c:v>
                </c:pt>
                <c:pt idx="13">
                  <c:v>ชัยนาท</c:v>
                </c:pt>
                <c:pt idx="14">
                  <c:v>ราชบุรี</c:v>
                </c:pt>
                <c:pt idx="15">
                  <c:v>ชลบุรี</c:v>
                </c:pt>
                <c:pt idx="16">
                  <c:v>พังงา</c:v>
                </c:pt>
                <c:pt idx="17">
                  <c:v>ตราด</c:v>
                </c:pt>
                <c:pt idx="18">
                  <c:v>หนองคาย</c:v>
                </c:pt>
                <c:pt idx="19">
                  <c:v>สงขลา</c:v>
                </c:pt>
              </c:strCache>
            </c:strRef>
          </c:cat>
          <c:val>
            <c:numRef>
              <c:f>รอวางลำดับอัตราป่วยระดับประเทศ!$D$2:$D$21</c:f>
              <c:numCache>
                <c:formatCode>General</c:formatCode>
                <c:ptCount val="20"/>
                <c:pt idx="0">
                  <c:v>153.19999999999999</c:v>
                </c:pt>
                <c:pt idx="1">
                  <c:v>143.15</c:v>
                </c:pt>
                <c:pt idx="2">
                  <c:v>133.69999999999999</c:v>
                </c:pt>
                <c:pt idx="3">
                  <c:v>110.68</c:v>
                </c:pt>
                <c:pt idx="4">
                  <c:v>104.99</c:v>
                </c:pt>
                <c:pt idx="5">
                  <c:v>87.2</c:v>
                </c:pt>
                <c:pt idx="6">
                  <c:v>83.59</c:v>
                </c:pt>
                <c:pt idx="7">
                  <c:v>78.430000000000007</c:v>
                </c:pt>
                <c:pt idx="8">
                  <c:v>70.56</c:v>
                </c:pt>
                <c:pt idx="9">
                  <c:v>63.65</c:v>
                </c:pt>
                <c:pt idx="10">
                  <c:v>57.89</c:v>
                </c:pt>
                <c:pt idx="11">
                  <c:v>56.05</c:v>
                </c:pt>
                <c:pt idx="12">
                  <c:v>53.17</c:v>
                </c:pt>
                <c:pt idx="13">
                  <c:v>52.89</c:v>
                </c:pt>
                <c:pt idx="14">
                  <c:v>51.11</c:v>
                </c:pt>
                <c:pt idx="15">
                  <c:v>49.33</c:v>
                </c:pt>
                <c:pt idx="16">
                  <c:v>48.91</c:v>
                </c:pt>
                <c:pt idx="17">
                  <c:v>48.74</c:v>
                </c:pt>
                <c:pt idx="18">
                  <c:v>48.08</c:v>
                </c:pt>
                <c:pt idx="19">
                  <c:v>47.04</c:v>
                </c:pt>
              </c:numCache>
            </c:numRef>
          </c:val>
        </c:ser>
        <c:dLbls>
          <c:showVal val="1"/>
        </c:dLbls>
        <c:overlap val="-25"/>
        <c:axId val="148662144"/>
        <c:axId val="148663680"/>
      </c:barChart>
      <c:catAx>
        <c:axId val="148662144"/>
        <c:scaling>
          <c:orientation val="minMax"/>
        </c:scaling>
        <c:axPos val="b"/>
        <c:numFmt formatCode="General" sourceLinked="1"/>
        <c:majorTickMark val="none"/>
        <c:tickLblPos val="nextTo"/>
        <c:txPr>
          <a:bodyPr/>
          <a:lstStyle/>
          <a:p>
            <a:pPr>
              <a:defRPr sz="1400"/>
            </a:pPr>
            <a:endParaRPr lang="th-TH"/>
          </a:p>
        </c:txPr>
        <c:crossAx val="148663680"/>
        <c:crosses val="autoZero"/>
        <c:auto val="1"/>
        <c:lblAlgn val="ctr"/>
        <c:lblOffset val="100"/>
      </c:catAx>
      <c:valAx>
        <c:axId val="148663680"/>
        <c:scaling>
          <c:orientation val="minMax"/>
        </c:scaling>
        <c:delete val="1"/>
        <c:axPos val="l"/>
        <c:numFmt formatCode="General" sourceLinked="1"/>
        <c:majorTickMark val="none"/>
        <c:tickLblPos val="none"/>
        <c:crossAx val="148662144"/>
        <c:crosses val="autoZero"/>
        <c:crossBetween val="between"/>
      </c:valAx>
    </c:plotArea>
    <c:legend>
      <c:legendPos val="t"/>
      <c:layout>
        <c:manualLayout>
          <c:xMode val="edge"/>
          <c:yMode val="edge"/>
          <c:x val="0.49592816951267277"/>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อำเภอปรางค์กู่  จังหวัดศรีสะเกษ ปี 2563</a:t>
            </a:r>
            <a:endParaRPr lang="th-TH" sz="1400"/>
          </a:p>
        </c:rich>
      </c:tx>
      <c:spPr>
        <a:ln>
          <a:noFill/>
        </a:ln>
      </c:spPr>
    </c:title>
    <c:plotArea>
      <c:layout>
        <c:manualLayout>
          <c:layoutTarget val="inner"/>
          <c:xMode val="edge"/>
          <c:yMode val="edge"/>
          <c:x val="0.10125228508578679"/>
          <c:y val="0.25242716838499185"/>
          <c:w val="0.876525496044135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กราฟเทียบอำเภอ!$AC$91:$AG$91</c:f>
              <c:numCache>
                <c:formatCode>General</c:formatCode>
                <c:ptCount val="5"/>
                <c:pt idx="0">
                  <c:v>0</c:v>
                </c:pt>
                <c:pt idx="1">
                  <c:v>1</c:v>
                </c:pt>
                <c:pt idx="2">
                  <c:v>2</c:v>
                </c:pt>
                <c:pt idx="3">
                  <c:v>5</c:v>
                </c:pt>
                <c:pt idx="4">
                  <c:v>8</c:v>
                </c:pt>
              </c:numCache>
            </c:numRef>
          </c:val>
        </c:ser>
        <c:axId val="173789184"/>
        <c:axId val="1737907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กราฟเทียบอำเภอ!$AS$66:$BD$66</c:f>
              <c:numCache>
                <c:formatCode>General</c:formatCode>
                <c:ptCount val="12"/>
                <c:pt idx="0">
                  <c:v>0</c:v>
                </c:pt>
                <c:pt idx="1">
                  <c:v>1</c:v>
                </c:pt>
                <c:pt idx="2">
                  <c:v>2</c:v>
                </c:pt>
                <c:pt idx="3">
                  <c:v>3</c:v>
                </c:pt>
                <c:pt idx="4">
                  <c:v>5</c:v>
                </c:pt>
                <c:pt idx="5">
                  <c:v>16</c:v>
                </c:pt>
                <c:pt idx="6">
                  <c:v>24</c:v>
                </c:pt>
                <c:pt idx="7">
                  <c:v>30</c:v>
                </c:pt>
                <c:pt idx="8">
                  <c:v>32</c:v>
                </c:pt>
                <c:pt idx="9">
                  <c:v>33</c:v>
                </c:pt>
                <c:pt idx="10">
                  <c:v>34</c:v>
                </c:pt>
                <c:pt idx="11">
                  <c:v>35</c:v>
                </c:pt>
              </c:numCache>
            </c:numRef>
          </c:val>
        </c:ser>
        <c:dLbls>
          <c:showVal val="1"/>
        </c:dLbls>
        <c:marker val="1"/>
        <c:axId val="173789184"/>
        <c:axId val="173790720"/>
      </c:lineChart>
      <c:catAx>
        <c:axId val="173789184"/>
        <c:scaling>
          <c:orientation val="minMax"/>
        </c:scaling>
        <c:axPos val="b"/>
        <c:numFmt formatCode="General" sourceLinked="1"/>
        <c:majorTickMark val="none"/>
        <c:tickLblPos val="nextTo"/>
        <c:txPr>
          <a:bodyPr rot="-2700000" vert="horz"/>
          <a:lstStyle/>
          <a:p>
            <a:pPr>
              <a:defRPr sz="1100"/>
            </a:pPr>
            <a:endParaRPr lang="th-TH"/>
          </a:p>
        </c:txPr>
        <c:crossAx val="173790720"/>
        <c:crosses val="autoZero"/>
        <c:auto val="1"/>
        <c:lblAlgn val="ctr"/>
        <c:lblOffset val="100"/>
      </c:catAx>
      <c:valAx>
        <c:axId val="173790720"/>
        <c:scaling>
          <c:orientation val="minMax"/>
        </c:scaling>
        <c:delete val="1"/>
        <c:axPos val="l"/>
        <c:numFmt formatCode="General" sourceLinked="1"/>
        <c:majorTickMark val="none"/>
        <c:tickLblPos val="none"/>
        <c:crossAx val="173789184"/>
        <c:crosses val="autoZero"/>
        <c:crossBetween val="between"/>
      </c:valAx>
    </c:plotArea>
    <c:legend>
      <c:legendPos val="t"/>
      <c:layout>
        <c:manualLayout>
          <c:xMode val="edge"/>
          <c:yMode val="edge"/>
          <c:x val="0.13237823638041921"/>
          <c:y val="0.278504265091867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400"/>
              <a:t>เปรียบเทียบอัตราป่วยด้วยโรคไข้เลือดออก  จำแนกตาม</a:t>
            </a:r>
            <a:r>
              <a:rPr lang="th-TH" sz="2400" baseline="0"/>
              <a:t> </a:t>
            </a:r>
            <a:r>
              <a:rPr lang="en-US" sz="2400" baseline="0"/>
              <a:t>ZONE </a:t>
            </a:r>
            <a:r>
              <a:rPr lang="th-TH" sz="2400" baseline="0"/>
              <a:t>ในประเทศไทย  ปี 2562</a:t>
            </a:r>
            <a:endParaRPr lang="th-TH" sz="2400"/>
          </a:p>
        </c:rich>
      </c:tx>
      <c:spPr>
        <a:ln>
          <a:noFill/>
        </a:ln>
      </c:spPr>
    </c:title>
    <c:plotArea>
      <c:layout>
        <c:manualLayout>
          <c:layoutTarget val="inner"/>
          <c:xMode val="edge"/>
          <c:yMode val="edge"/>
          <c:x val="0.10125228508578679"/>
          <c:y val="0.22911658555837541"/>
          <c:w val="0.87652549604411889"/>
          <c:h val="0.48094457998737528"/>
        </c:manualLayout>
      </c:layout>
      <c:barChart>
        <c:barDir val="col"/>
        <c:grouping val="clustered"/>
        <c:ser>
          <c:idx val="0"/>
          <c:order val="0"/>
          <c:tx>
            <c:v>อัตราป่วย</c:v>
          </c:tx>
          <c:dLbls>
            <c:txPr>
              <a:bodyPr/>
              <a:lstStyle/>
              <a:p>
                <a:pPr>
                  <a:defRPr sz="1600"/>
                </a:pPr>
                <a:endParaRPr lang="th-TH"/>
              </a:p>
            </c:txPr>
            <c:showVal val="1"/>
          </c:dLbls>
          <c:cat>
            <c:strRef>
              <c:f>รอวางลำดับป่วยทุกเขต!$B$2:$B$13</c:f>
              <c:strCache>
                <c:ptCount val="12"/>
                <c:pt idx="0">
                  <c:v>ZONE:10</c:v>
                </c:pt>
                <c:pt idx="1">
                  <c:v>ZONE:09</c:v>
                </c:pt>
                <c:pt idx="2">
                  <c:v>ZONE:06</c:v>
                </c:pt>
                <c:pt idx="3">
                  <c:v>ZONE:12</c:v>
                </c:pt>
                <c:pt idx="4">
                  <c:v>ZONE:11</c:v>
                </c:pt>
                <c:pt idx="5">
                  <c:v>ZONE:05</c:v>
                </c:pt>
                <c:pt idx="6">
                  <c:v>ZONE:07</c:v>
                </c:pt>
                <c:pt idx="7">
                  <c:v>ZONE:08</c:v>
                </c:pt>
                <c:pt idx="8">
                  <c:v>ZONE:02</c:v>
                </c:pt>
                <c:pt idx="9">
                  <c:v>ZONE:03</c:v>
                </c:pt>
                <c:pt idx="10">
                  <c:v>ZONE:04</c:v>
                </c:pt>
                <c:pt idx="11">
                  <c:v>ZONE:01</c:v>
                </c:pt>
              </c:strCache>
            </c:strRef>
          </c:cat>
          <c:val>
            <c:numRef>
              <c:f>รอวางลำดับป่วยทุกเขต!$Q$2:$Q$13</c:f>
              <c:numCache>
                <c:formatCode>General</c:formatCode>
                <c:ptCount val="12"/>
                <c:pt idx="0">
                  <c:v>126.28</c:v>
                </c:pt>
                <c:pt idx="1">
                  <c:v>91.84</c:v>
                </c:pt>
                <c:pt idx="2">
                  <c:v>80.47</c:v>
                </c:pt>
                <c:pt idx="3">
                  <c:v>65.41</c:v>
                </c:pt>
                <c:pt idx="4">
                  <c:v>60.37</c:v>
                </c:pt>
                <c:pt idx="5">
                  <c:v>59.58</c:v>
                </c:pt>
                <c:pt idx="6">
                  <c:v>57.38</c:v>
                </c:pt>
                <c:pt idx="7">
                  <c:v>49.64</c:v>
                </c:pt>
                <c:pt idx="8">
                  <c:v>46.93</c:v>
                </c:pt>
                <c:pt idx="9">
                  <c:v>41.73</c:v>
                </c:pt>
                <c:pt idx="10">
                  <c:v>39.06</c:v>
                </c:pt>
                <c:pt idx="11">
                  <c:v>29.6</c:v>
                </c:pt>
              </c:numCache>
            </c:numRef>
          </c:val>
        </c:ser>
        <c:dLbls>
          <c:showVal val="1"/>
        </c:dLbls>
        <c:overlap val="-25"/>
        <c:axId val="148697088"/>
        <c:axId val="148698624"/>
      </c:barChart>
      <c:catAx>
        <c:axId val="148697088"/>
        <c:scaling>
          <c:orientation val="minMax"/>
        </c:scaling>
        <c:axPos val="b"/>
        <c:numFmt formatCode="General" sourceLinked="1"/>
        <c:majorTickMark val="none"/>
        <c:tickLblPos val="nextTo"/>
        <c:txPr>
          <a:bodyPr rot="-5400000" vert="horz"/>
          <a:lstStyle/>
          <a:p>
            <a:pPr>
              <a:defRPr sz="1400"/>
            </a:pPr>
            <a:endParaRPr lang="th-TH"/>
          </a:p>
        </c:txPr>
        <c:crossAx val="148698624"/>
        <c:crosses val="autoZero"/>
        <c:auto val="1"/>
        <c:lblAlgn val="ctr"/>
        <c:lblOffset val="100"/>
      </c:catAx>
      <c:valAx>
        <c:axId val="148698624"/>
        <c:scaling>
          <c:orientation val="minMax"/>
        </c:scaling>
        <c:delete val="1"/>
        <c:axPos val="l"/>
        <c:numFmt formatCode="General" sourceLinked="1"/>
        <c:majorTickMark val="none"/>
        <c:tickLblPos val="none"/>
        <c:crossAx val="148697088"/>
        <c:crosses val="autoZero"/>
        <c:crossBetween val="between"/>
      </c:valAx>
    </c:plotArea>
    <c:legend>
      <c:legendPos val="t"/>
      <c:layout>
        <c:manualLayout>
          <c:xMode val="edge"/>
          <c:yMode val="edge"/>
          <c:x val="0.38293384274086167"/>
          <c:y val="0.24222546854717619"/>
          <c:w val="0.34762487626971889"/>
          <c:h val="7.6651110832314767E-2"/>
        </c:manualLayout>
      </c:layout>
      <c:txPr>
        <a:bodyPr/>
        <a:lstStyle/>
        <a:p>
          <a:pPr>
            <a:defRPr sz="18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800"/>
              <a:t>เปรียบเทียบอัตราป่วยด้วยโรคไข้เลือดออกภาคตะวันออกเฉียงเหนือ  สูงสุด 10 อันดับแรก</a:t>
            </a:r>
          </a:p>
        </c:rich>
      </c:tx>
      <c:spPr>
        <a:ln>
          <a:noFill/>
        </a:ln>
      </c:spPr>
    </c:title>
    <c:plotArea>
      <c:layout>
        <c:manualLayout>
          <c:layoutTarget val="inner"/>
          <c:xMode val="edge"/>
          <c:yMode val="edge"/>
          <c:x val="0.10125228508578679"/>
          <c:y val="0.22911658555837541"/>
          <c:w val="0.87652549604411834"/>
          <c:h val="0.4809445799873750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รอวางลำดับป่วยภาค!$A$2:$A$11</c:f>
              <c:strCache>
                <c:ptCount val="10"/>
                <c:pt idx="0">
                  <c:v>ชัยภูมิ</c:v>
                </c:pt>
                <c:pt idx="1">
                  <c:v>นครราชสีมา</c:v>
                </c:pt>
                <c:pt idx="2">
                  <c:v>ขอนแก่น</c:v>
                </c:pt>
                <c:pt idx="3">
                  <c:v>เลย</c:v>
                </c:pt>
                <c:pt idx="4">
                  <c:v>บึงกาฬ</c:v>
                </c:pt>
                <c:pt idx="5">
                  <c:v>อุบลราชธานี</c:v>
                </c:pt>
                <c:pt idx="6">
                  <c:v>มหาสารคาม</c:v>
                </c:pt>
                <c:pt idx="7">
                  <c:v>ร้อยเอ็ด</c:v>
                </c:pt>
                <c:pt idx="8">
                  <c:v>หนองคาย</c:v>
                </c:pt>
                <c:pt idx="9">
                  <c:v>กาฬสินธุ์</c:v>
                </c:pt>
              </c:strCache>
            </c:strRef>
          </c:cat>
          <c:val>
            <c:numRef>
              <c:f>รอวางลำดับป่วยภาค!$Q$2:$Q$11</c:f>
              <c:numCache>
                <c:formatCode>General</c:formatCode>
                <c:ptCount val="10"/>
                <c:pt idx="0">
                  <c:v>153.19999999999999</c:v>
                </c:pt>
                <c:pt idx="1">
                  <c:v>110.68</c:v>
                </c:pt>
                <c:pt idx="2">
                  <c:v>104.99</c:v>
                </c:pt>
                <c:pt idx="3">
                  <c:v>87.2</c:v>
                </c:pt>
                <c:pt idx="4">
                  <c:v>83.59</c:v>
                </c:pt>
                <c:pt idx="5">
                  <c:v>70.56</c:v>
                </c:pt>
                <c:pt idx="6">
                  <c:v>63.65</c:v>
                </c:pt>
                <c:pt idx="7">
                  <c:v>57.89</c:v>
                </c:pt>
                <c:pt idx="8">
                  <c:v>48.08</c:v>
                </c:pt>
                <c:pt idx="9">
                  <c:v>44.13</c:v>
                </c:pt>
              </c:numCache>
            </c:numRef>
          </c:val>
        </c:ser>
        <c:dLbls>
          <c:showVal val="1"/>
        </c:dLbls>
        <c:overlap val="-25"/>
        <c:axId val="44201856"/>
        <c:axId val="44203392"/>
      </c:barChart>
      <c:catAx>
        <c:axId val="44201856"/>
        <c:scaling>
          <c:orientation val="minMax"/>
        </c:scaling>
        <c:axPos val="b"/>
        <c:numFmt formatCode="General" sourceLinked="1"/>
        <c:majorTickMark val="none"/>
        <c:tickLblPos val="nextTo"/>
        <c:txPr>
          <a:bodyPr/>
          <a:lstStyle/>
          <a:p>
            <a:pPr>
              <a:defRPr sz="2000"/>
            </a:pPr>
            <a:endParaRPr lang="th-TH"/>
          </a:p>
        </c:txPr>
        <c:crossAx val="44203392"/>
        <c:crosses val="autoZero"/>
        <c:auto val="1"/>
        <c:lblAlgn val="ctr"/>
        <c:lblOffset val="100"/>
      </c:catAx>
      <c:valAx>
        <c:axId val="44203392"/>
        <c:scaling>
          <c:orientation val="minMax"/>
        </c:scaling>
        <c:delete val="1"/>
        <c:axPos val="l"/>
        <c:numFmt formatCode="General" sourceLinked="1"/>
        <c:majorTickMark val="none"/>
        <c:tickLblPos val="none"/>
        <c:crossAx val="44201856"/>
        <c:crosses val="autoZero"/>
        <c:crossBetween val="between"/>
      </c:valAx>
    </c:plotArea>
    <c:legend>
      <c:legendPos val="t"/>
      <c:layout>
        <c:manualLayout>
          <c:xMode val="edge"/>
          <c:yMode val="edge"/>
          <c:x val="0.38293384274086156"/>
          <c:y val="0.24222546854717608"/>
          <c:w val="0.34762487626971866"/>
          <c:h val="7.6651110832314767E-2"/>
        </c:manualLayout>
      </c:layout>
      <c:txPr>
        <a:bodyPr/>
        <a:lstStyle/>
        <a:p>
          <a:pPr>
            <a:defRPr sz="18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800"/>
              <a:t>เปรียบเทียบอัตราป่วยด้วยโรคไข้เลือดออกระดับประเทศ</a:t>
            </a:r>
            <a:r>
              <a:rPr lang="th-TH" sz="2800" baseline="0"/>
              <a:t>        จังหวัดในเขตตรวจราชการกระทรวงสาธารณสุขที่ </a:t>
            </a:r>
            <a:r>
              <a:rPr lang="en-US" sz="2800" baseline="0"/>
              <a:t>10</a:t>
            </a:r>
            <a:endParaRPr lang="th-TH" sz="2800"/>
          </a:p>
        </c:rich>
      </c:tx>
      <c:spPr>
        <a:ln>
          <a:noFill/>
        </a:ln>
      </c:spPr>
    </c:title>
    <c:plotArea>
      <c:layout>
        <c:manualLayout>
          <c:layoutTarget val="inner"/>
          <c:xMode val="edge"/>
          <c:yMode val="edge"/>
          <c:x val="0.10125228508578679"/>
          <c:y val="0.26137463342799389"/>
          <c:w val="0.87652549604411933"/>
          <c:h val="0.4486864085213192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รอวางลำดับป่วยเขต!$A$2:$A$6</c:f>
              <c:strCache>
                <c:ptCount val="5"/>
                <c:pt idx="0">
                  <c:v>อุบลราชธานี</c:v>
                </c:pt>
                <c:pt idx="1">
                  <c:v>มุกดาหาร</c:v>
                </c:pt>
                <c:pt idx="2">
                  <c:v>ศรีสะเกษ</c:v>
                </c:pt>
                <c:pt idx="3">
                  <c:v>ยโสธร</c:v>
                </c:pt>
                <c:pt idx="4">
                  <c:v>อำนาจเจริญ</c:v>
                </c:pt>
              </c:strCache>
            </c:strRef>
          </c:cat>
          <c:val>
            <c:numRef>
              <c:f>รอวางลำดับป่วยเขต!$D$2:$D$6</c:f>
              <c:numCache>
                <c:formatCode>General</c:formatCode>
                <c:ptCount val="5"/>
                <c:pt idx="0">
                  <c:v>70.56</c:v>
                </c:pt>
                <c:pt idx="1">
                  <c:v>37.83</c:v>
                </c:pt>
                <c:pt idx="2">
                  <c:v>34.22</c:v>
                </c:pt>
                <c:pt idx="3">
                  <c:v>25.04</c:v>
                </c:pt>
                <c:pt idx="4">
                  <c:v>19.559999999999999</c:v>
                </c:pt>
              </c:numCache>
            </c:numRef>
          </c:val>
        </c:ser>
        <c:dLbls>
          <c:showVal val="1"/>
        </c:dLbls>
        <c:overlap val="-25"/>
        <c:axId val="44392448"/>
        <c:axId val="44393984"/>
      </c:barChart>
      <c:catAx>
        <c:axId val="44392448"/>
        <c:scaling>
          <c:orientation val="minMax"/>
        </c:scaling>
        <c:axPos val="b"/>
        <c:numFmt formatCode="General" sourceLinked="1"/>
        <c:majorTickMark val="none"/>
        <c:tickLblPos val="nextTo"/>
        <c:txPr>
          <a:bodyPr/>
          <a:lstStyle/>
          <a:p>
            <a:pPr>
              <a:defRPr sz="2000"/>
            </a:pPr>
            <a:endParaRPr lang="th-TH"/>
          </a:p>
        </c:txPr>
        <c:crossAx val="44393984"/>
        <c:crosses val="autoZero"/>
        <c:auto val="1"/>
        <c:lblAlgn val="ctr"/>
        <c:lblOffset val="100"/>
      </c:catAx>
      <c:valAx>
        <c:axId val="44393984"/>
        <c:scaling>
          <c:orientation val="minMax"/>
        </c:scaling>
        <c:delete val="1"/>
        <c:axPos val="l"/>
        <c:numFmt formatCode="General" sourceLinked="1"/>
        <c:majorTickMark val="none"/>
        <c:tickLblPos val="none"/>
        <c:crossAx val="44392448"/>
        <c:crosses val="autoZero"/>
        <c:crossBetween val="between"/>
      </c:valAx>
    </c:plotArea>
    <c:legend>
      <c:legendPos val="t"/>
      <c:layout>
        <c:manualLayout>
          <c:xMode val="edge"/>
          <c:yMode val="edge"/>
          <c:x val="0.54715228105072256"/>
          <c:y val="0.29150673414284173"/>
          <c:w val="0.38604811898512686"/>
          <c:h val="9.4181840551181228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a:t>
            </a:r>
            <a:r>
              <a:rPr lang="en-US" sz="2000"/>
              <a:t> </a:t>
            </a:r>
            <a:r>
              <a:rPr lang="th-TH" sz="2000"/>
              <a:t>อัตราตาย</a:t>
            </a:r>
            <a:r>
              <a:rPr lang="th-TH" sz="2000" baseline="0"/>
              <a:t> </a:t>
            </a:r>
            <a:r>
              <a:rPr lang="th-TH" sz="2000"/>
              <a:t>โรคไข้เลือดออก </a:t>
            </a:r>
            <a:r>
              <a:rPr lang="th-TH" sz="2000" baseline="0"/>
              <a:t>จังหวัดศรีสะเกษ</a:t>
            </a:r>
            <a:r>
              <a:rPr lang="en-US" sz="2000" baseline="0"/>
              <a:t> </a:t>
            </a:r>
            <a:r>
              <a:rPr lang="th-TH" sz="2000" baseline="0"/>
              <a:t>ปี 2562  จำแนกรายอำเภอ รายโซน</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2089"/>
          <c:h val="0.48094457998737616"/>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'Zone1-6'!$B$1:$B$22</c:f>
              <c:strCache>
                <c:ptCount val="22"/>
                <c:pt idx="0">
                  <c:v>วังหิน</c:v>
                </c:pt>
                <c:pt idx="1">
                  <c:v>พยุห์</c:v>
                </c:pt>
                <c:pt idx="2">
                  <c:v>เมือง</c:v>
                </c:pt>
                <c:pt idx="3">
                  <c:v>โนนคูณ</c:v>
                </c:pt>
                <c:pt idx="4">
                  <c:v>กันทรารมย์</c:v>
                </c:pt>
                <c:pt idx="5">
                  <c:v>น้ำเกลี้ยง</c:v>
                </c:pt>
                <c:pt idx="6">
                  <c:v>กันทรลักษ์</c:v>
                </c:pt>
                <c:pt idx="7">
                  <c:v>ขุนหาญ</c:v>
                </c:pt>
                <c:pt idx="8">
                  <c:v>เบญจลักษ์</c:v>
                </c:pt>
                <c:pt idx="9">
                  <c:v>ศรีรัตนะ</c:v>
                </c:pt>
                <c:pt idx="10">
                  <c:v>ภูสิงห์</c:v>
                </c:pt>
                <c:pt idx="11">
                  <c:v>ไพรบึง</c:v>
                </c:pt>
                <c:pt idx="12">
                  <c:v>ขุขันธ์</c:v>
                </c:pt>
                <c:pt idx="13">
                  <c:v>ปรางค์กู่</c:v>
                </c:pt>
                <c:pt idx="14">
                  <c:v>อุทุมพรพิสัย</c:v>
                </c:pt>
                <c:pt idx="15">
                  <c:v>ห้วยทับทัน</c:v>
                </c:pt>
                <c:pt idx="16">
                  <c:v>โพธิ์ศรีสุวรรณ</c:v>
                </c:pt>
                <c:pt idx="17">
                  <c:v>เมืองจันทร์</c:v>
                </c:pt>
                <c:pt idx="18">
                  <c:v>ราษีไศล</c:v>
                </c:pt>
                <c:pt idx="19">
                  <c:v>ยางชุมน้อย</c:v>
                </c:pt>
                <c:pt idx="20">
                  <c:v>ศิลาลาด</c:v>
                </c:pt>
                <c:pt idx="21">
                  <c:v>บึงบูรพ์</c:v>
                </c:pt>
              </c:strCache>
            </c:strRef>
          </c:cat>
          <c:val>
            <c:numRef>
              <c:f>'Zone1-6'!$C$1:$C$22</c:f>
              <c:numCache>
                <c:formatCode>0.00</c:formatCode>
                <c:ptCount val="22"/>
                <c:pt idx="0">
                  <c:v>27.889557352882584</c:v>
                </c:pt>
                <c:pt idx="1">
                  <c:v>49.857352574578293</c:v>
                </c:pt>
                <c:pt idx="2">
                  <c:v>61.554318106989996</c:v>
                </c:pt>
                <c:pt idx="3">
                  <c:v>96.051766846974374</c:v>
                </c:pt>
                <c:pt idx="4">
                  <c:v>85.899497587822253</c:v>
                </c:pt>
                <c:pt idx="5">
                  <c:v>44.898417330789087</c:v>
                </c:pt>
                <c:pt idx="6">
                  <c:v>35.564161204439593</c:v>
                </c:pt>
                <c:pt idx="7">
                  <c:v>50.90377335789055</c:v>
                </c:pt>
                <c:pt idx="8">
                  <c:v>51.002603817142244</c:v>
                </c:pt>
                <c:pt idx="9">
                  <c:v>44.938770924615213</c:v>
                </c:pt>
                <c:pt idx="10">
                  <c:v>29.424205086709453</c:v>
                </c:pt>
                <c:pt idx="11">
                  <c:v>37.238554316569086</c:v>
                </c:pt>
                <c:pt idx="12">
                  <c:v>75.18648226192596</c:v>
                </c:pt>
                <c:pt idx="13">
                  <c:v>61.923156311738865</c:v>
                </c:pt>
                <c:pt idx="14">
                  <c:v>52.305651812484236</c:v>
                </c:pt>
                <c:pt idx="15">
                  <c:v>47.102046583924071</c:v>
                </c:pt>
                <c:pt idx="16">
                  <c:v>58.759338537731892</c:v>
                </c:pt>
                <c:pt idx="17">
                  <c:v>0</c:v>
                </c:pt>
                <c:pt idx="18">
                  <c:v>121.59412377785497</c:v>
                </c:pt>
                <c:pt idx="19">
                  <c:v>106.16867207491697</c:v>
                </c:pt>
                <c:pt idx="20">
                  <c:v>39.781203381402285</c:v>
                </c:pt>
                <c:pt idx="21">
                  <c:v>18.811136192626034</c:v>
                </c:pt>
              </c:numCache>
            </c:numRef>
          </c:val>
        </c:ser>
        <c:ser>
          <c:idx val="1"/>
          <c:order val="1"/>
          <c:tx>
            <c:v>อัตราตายต่อแสนประชากร</c:v>
          </c:tx>
          <c:dLbls>
            <c:txPr>
              <a:bodyPr/>
              <a:lstStyle/>
              <a:p>
                <a:pPr>
                  <a:defRPr sz="1000"/>
                </a:pPr>
                <a:endParaRPr lang="th-TH"/>
              </a:p>
            </c:txPr>
            <c:showVal val="1"/>
          </c:dLbls>
          <c:cat>
            <c:strRef>
              <c:f>'Zone1-6'!$B$1:$B$22</c:f>
              <c:strCache>
                <c:ptCount val="22"/>
                <c:pt idx="0">
                  <c:v>วังหิน</c:v>
                </c:pt>
                <c:pt idx="1">
                  <c:v>พยุห์</c:v>
                </c:pt>
                <c:pt idx="2">
                  <c:v>เมือง</c:v>
                </c:pt>
                <c:pt idx="3">
                  <c:v>โนนคูณ</c:v>
                </c:pt>
                <c:pt idx="4">
                  <c:v>กันทรารมย์</c:v>
                </c:pt>
                <c:pt idx="5">
                  <c:v>น้ำเกลี้ยง</c:v>
                </c:pt>
                <c:pt idx="6">
                  <c:v>กันทรลักษ์</c:v>
                </c:pt>
                <c:pt idx="7">
                  <c:v>ขุนหาญ</c:v>
                </c:pt>
                <c:pt idx="8">
                  <c:v>เบญจลักษ์</c:v>
                </c:pt>
                <c:pt idx="9">
                  <c:v>ศรีรัตนะ</c:v>
                </c:pt>
                <c:pt idx="10">
                  <c:v>ภูสิงห์</c:v>
                </c:pt>
                <c:pt idx="11">
                  <c:v>ไพรบึง</c:v>
                </c:pt>
                <c:pt idx="12">
                  <c:v>ขุขันธ์</c:v>
                </c:pt>
                <c:pt idx="13">
                  <c:v>ปรางค์กู่</c:v>
                </c:pt>
                <c:pt idx="14">
                  <c:v>อุทุมพรพิสัย</c:v>
                </c:pt>
                <c:pt idx="15">
                  <c:v>ห้วยทับทัน</c:v>
                </c:pt>
                <c:pt idx="16">
                  <c:v>โพธิ์ศรีสุวรรณ</c:v>
                </c:pt>
                <c:pt idx="17">
                  <c:v>เมืองจันทร์</c:v>
                </c:pt>
                <c:pt idx="18">
                  <c:v>ราษีไศล</c:v>
                </c:pt>
                <c:pt idx="19">
                  <c:v>ยางชุมน้อย</c:v>
                </c:pt>
                <c:pt idx="20">
                  <c:v>ศิลาลาด</c:v>
                </c:pt>
                <c:pt idx="21">
                  <c:v>บึงบูรพ์</c:v>
                </c:pt>
              </c:strCache>
            </c:strRef>
          </c:cat>
          <c:val>
            <c:numRef>
              <c:f>'Zone1-6'!$E$1:$E$22</c:f>
              <c:numCache>
                <c:formatCode>General</c:formatCode>
                <c:ptCount val="22"/>
                <c:pt idx="2" formatCode="0.00">
                  <c:v>0.71678935711162561</c:v>
                </c:pt>
                <c:pt idx="6" formatCode="0.00">
                  <c:v>0.32</c:v>
                </c:pt>
                <c:pt idx="12" formatCode="0.00">
                  <c:v>0.6607638430025109</c:v>
                </c:pt>
                <c:pt idx="13" formatCode="0.00">
                  <c:v>1.4700261664657599</c:v>
                </c:pt>
              </c:numCache>
            </c:numRef>
          </c:val>
        </c:ser>
        <c:dLbls>
          <c:showVal val="1"/>
        </c:dLbls>
        <c:gapWidth val="0"/>
        <c:overlap val="-100"/>
        <c:axId val="206862208"/>
        <c:axId val="206863744"/>
      </c:barChart>
      <c:catAx>
        <c:axId val="206862208"/>
        <c:scaling>
          <c:orientation val="minMax"/>
        </c:scaling>
        <c:axPos val="b"/>
        <c:numFmt formatCode="General" sourceLinked="1"/>
        <c:majorTickMark val="none"/>
        <c:tickLblPos val="nextTo"/>
        <c:txPr>
          <a:bodyPr rot="-5400000" vert="horz"/>
          <a:lstStyle/>
          <a:p>
            <a:pPr>
              <a:defRPr sz="1600"/>
            </a:pPr>
            <a:endParaRPr lang="th-TH"/>
          </a:p>
        </c:txPr>
        <c:crossAx val="206863744"/>
        <c:crosses val="autoZero"/>
        <c:auto val="1"/>
        <c:lblAlgn val="l"/>
        <c:lblOffset val="100"/>
      </c:catAx>
      <c:valAx>
        <c:axId val="206863744"/>
        <c:scaling>
          <c:orientation val="minMax"/>
        </c:scaling>
        <c:delete val="1"/>
        <c:axPos val="l"/>
        <c:numFmt formatCode="0.00" sourceLinked="1"/>
        <c:majorTickMark val="none"/>
        <c:tickLblPos val="none"/>
        <c:crossAx val="206862208"/>
        <c:crosses val="autoZero"/>
        <c:crossBetween val="between"/>
      </c:valAx>
    </c:plotArea>
    <c:legend>
      <c:legendPos val="t"/>
      <c:layout>
        <c:manualLayout>
          <c:xMode val="edge"/>
          <c:yMode val="edge"/>
          <c:x val="0.48277340789397538"/>
          <c:y val="0.22449577895267583"/>
          <c:w val="0.51506323081931349"/>
          <c:h val="8.6710454278831783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userShapes r:id="rId2"/>
</c:chartSpace>
</file>

<file path=xl/charts/chart564.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400"/>
              <a:t>อัตราป่วยโรคไข้เลือดออก </a:t>
            </a:r>
            <a:r>
              <a:rPr lang="th-TH" sz="2400" baseline="0"/>
              <a:t>จังหวัดศรีสะเกษ</a:t>
            </a:r>
            <a:r>
              <a:rPr lang="en-US" sz="2400" baseline="0"/>
              <a:t> </a:t>
            </a:r>
            <a:r>
              <a:rPr lang="th-TH" sz="2400" baseline="0"/>
              <a:t>ปี 2562  จำแนกรายอำเภอ</a:t>
            </a:r>
            <a:endParaRPr lang="th-TH" sz="24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2033"/>
          <c:h val="0.48094457998737594"/>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206946688"/>
        <c:axId val="206948224"/>
      </c:barChart>
      <c:catAx>
        <c:axId val="206946688"/>
        <c:scaling>
          <c:orientation val="minMax"/>
        </c:scaling>
        <c:axPos val="b"/>
        <c:numFmt formatCode="General" sourceLinked="1"/>
        <c:majorTickMark val="none"/>
        <c:tickLblPos val="nextTo"/>
        <c:txPr>
          <a:bodyPr/>
          <a:lstStyle/>
          <a:p>
            <a:pPr>
              <a:defRPr sz="2000"/>
            </a:pPr>
            <a:endParaRPr lang="th-TH"/>
          </a:p>
        </c:txPr>
        <c:crossAx val="206948224"/>
        <c:crosses val="autoZero"/>
        <c:auto val="1"/>
        <c:lblAlgn val="ctr"/>
        <c:lblOffset val="100"/>
      </c:catAx>
      <c:valAx>
        <c:axId val="206948224"/>
        <c:scaling>
          <c:orientation val="minMax"/>
        </c:scaling>
        <c:delete val="1"/>
        <c:axPos val="l"/>
        <c:numFmt formatCode="General" sourceLinked="1"/>
        <c:majorTickMark val="none"/>
        <c:tickLblPos val="none"/>
        <c:crossAx val="206946688"/>
        <c:crosses val="autoZero"/>
        <c:crossBetween val="between"/>
      </c:valAx>
    </c:plotArea>
    <c:legend>
      <c:legendPos val="t"/>
      <c:layout>
        <c:manualLayout>
          <c:xMode val="edge"/>
          <c:yMode val="edge"/>
          <c:x val="0.38293384274086206"/>
          <c:y val="0.24222546854717647"/>
          <c:w val="0.34762487626971955"/>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400"/>
              <a:t>อัตราป่วยโรคไข้เลือดออก </a:t>
            </a:r>
            <a:r>
              <a:rPr lang="th-TH" sz="2400" baseline="0"/>
              <a:t>จังหวัดศรีสะเกษ</a:t>
            </a:r>
            <a:r>
              <a:rPr lang="en-US" sz="2400" baseline="0"/>
              <a:t> </a:t>
            </a:r>
            <a:r>
              <a:rPr lang="th-TH" sz="2400" baseline="0"/>
              <a:t>ปี 2563  จำแนกรายอำเภอ</a:t>
            </a:r>
            <a:endParaRPr lang="th-TH" sz="24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1989"/>
          <c:h val="0.48094457998737572"/>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44669184"/>
        <c:axId val="44670976"/>
      </c:barChart>
      <c:catAx>
        <c:axId val="44669184"/>
        <c:scaling>
          <c:orientation val="minMax"/>
        </c:scaling>
        <c:axPos val="b"/>
        <c:numFmt formatCode="General" sourceLinked="1"/>
        <c:majorTickMark val="none"/>
        <c:tickLblPos val="nextTo"/>
        <c:txPr>
          <a:bodyPr/>
          <a:lstStyle/>
          <a:p>
            <a:pPr>
              <a:defRPr sz="2000"/>
            </a:pPr>
            <a:endParaRPr lang="th-TH"/>
          </a:p>
        </c:txPr>
        <c:crossAx val="44670976"/>
        <c:crosses val="autoZero"/>
        <c:auto val="1"/>
        <c:lblAlgn val="ctr"/>
        <c:lblOffset val="100"/>
      </c:catAx>
      <c:valAx>
        <c:axId val="44670976"/>
        <c:scaling>
          <c:orientation val="minMax"/>
        </c:scaling>
        <c:delete val="1"/>
        <c:axPos val="l"/>
        <c:numFmt formatCode="General" sourceLinked="1"/>
        <c:majorTickMark val="none"/>
        <c:tickLblPos val="none"/>
        <c:crossAx val="44669184"/>
        <c:crosses val="autoZero"/>
        <c:crossBetween val="between"/>
      </c:valAx>
    </c:plotArea>
    <c:legend>
      <c:legendPos val="t"/>
      <c:layout>
        <c:manualLayout>
          <c:xMode val="edge"/>
          <c:yMode val="edge"/>
          <c:x val="0.38293384274086195"/>
          <c:y val="0.24222546854717641"/>
          <c:w val="0.34762487626971933"/>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b="1" i="0" u="none" strike="noStrike" baseline="0">
                <a:solidFill>
                  <a:srgbClr val="000000"/>
                </a:solidFill>
                <a:latin typeface="AngsanaUPC"/>
                <a:ea typeface="AngsanaUPC"/>
                <a:cs typeface="AngsanaUPC"/>
              </a:defRPr>
            </a:pPr>
            <a:r>
              <a:rPr lang="th-TH" sz="1050"/>
              <a:t>อัตราป่วยต่อประชากรแสแนคน ด้วยโรค ไข้เลือดออกรวม(26,27,66)  จำแนกตามกลุ่มอายุ   จังหวัด ศรีสะเกษ  ระหว่างวันที่  1 มกราคม 2561  ถึงวันที่  </a:t>
            </a:r>
            <a:r>
              <a:rPr lang="en-US" sz="1050"/>
              <a:t>2 </a:t>
            </a:r>
            <a:r>
              <a:rPr lang="th-TH" sz="1050"/>
              <a:t>ตุลาคม 2561</a:t>
            </a:r>
          </a:p>
        </c:rich>
      </c:tx>
      <c:layout>
        <c:manualLayout>
          <c:xMode val="edge"/>
          <c:yMode val="edge"/>
          <c:x val="5.9959225280326191E-2"/>
          <c:y val="2.1621621621621651E-2"/>
        </c:manualLayout>
      </c:layout>
      <c:spPr>
        <a:noFill/>
        <a:ln w="25400">
          <a:noFill/>
        </a:ln>
      </c:spPr>
    </c:title>
    <c:plotArea>
      <c:layout>
        <c:manualLayout>
          <c:layoutTarget val="inner"/>
          <c:xMode val="edge"/>
          <c:yMode val="edge"/>
          <c:x val="6.88074421938345E-2"/>
          <c:y val="0.300000395904276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dLbls>
            <c:txPr>
              <a:bodyPr/>
              <a:lstStyle/>
              <a:p>
                <a:pPr>
                  <a:defRPr sz="900">
                    <a:latin typeface="TH SarabunPSK" pitchFamily="34" charset="-34"/>
                    <a:cs typeface="TH SarabunPSK" pitchFamily="34" charset="-34"/>
                  </a:defRPr>
                </a:pPr>
                <a:endParaRPr lang="th-TH"/>
              </a:p>
            </c:txPr>
            <c:showVal val="1"/>
          </c:dLbls>
          <c:cat>
            <c:strRef>
              <c:f>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43958272"/>
        <c:axId val="43960192"/>
      </c:barChart>
      <c:catAx>
        <c:axId val="439582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76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43960192"/>
        <c:crosses val="autoZero"/>
        <c:auto val="1"/>
        <c:lblAlgn val="ctr"/>
        <c:lblOffset val="100"/>
        <c:tickLblSkip val="1"/>
        <c:tickMarkSkip val="1"/>
      </c:catAx>
      <c:valAx>
        <c:axId val="43960192"/>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43730886847E-2"/>
              <c:y val="0.2054056891537297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43958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56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b="1" i="0" u="none" strike="noStrike" baseline="0">
                <a:solidFill>
                  <a:srgbClr val="000000"/>
                </a:solidFill>
                <a:latin typeface="AngsanaUPC"/>
                <a:ea typeface="AngsanaUPC"/>
                <a:cs typeface="AngsanaUPC"/>
              </a:defRPr>
            </a:pPr>
            <a:r>
              <a:rPr lang="th-TH" sz="1000"/>
              <a:t>จำนวนผู้ป่วยด้วยโรค ไข้เลือดออกรวม(26,27,66)  จำแนกตามอาชีพ   จังหวัด ศรีสะเกษ </a:t>
            </a:r>
            <a:endParaRPr lang="en-US" sz="1000"/>
          </a:p>
          <a:p>
            <a:pPr>
              <a:defRPr sz="1400" b="1" i="0" u="none" strike="noStrike" baseline="0">
                <a:solidFill>
                  <a:srgbClr val="000000"/>
                </a:solidFill>
                <a:latin typeface="AngsanaUPC"/>
                <a:ea typeface="AngsanaUPC"/>
                <a:cs typeface="AngsanaUPC"/>
              </a:defRPr>
            </a:pPr>
            <a:r>
              <a:rPr lang="th-TH" sz="1000"/>
              <a:t> ระหว่างวันที่  1 มกราคม 2561  ถึงวันที่</a:t>
            </a:r>
            <a:r>
              <a:rPr lang="en-US" sz="1000"/>
              <a:t> </a:t>
            </a:r>
            <a:r>
              <a:rPr lang="th-TH" sz="1000"/>
              <a:t> </a:t>
            </a:r>
            <a:r>
              <a:rPr lang="en-US" sz="1000"/>
              <a:t>2 </a:t>
            </a:r>
            <a:r>
              <a:rPr lang="th-TH" sz="1000"/>
              <a:t>ตุลาคม</a:t>
            </a:r>
            <a:r>
              <a:rPr lang="th-TH" sz="1000" baseline="0"/>
              <a:t> </a:t>
            </a:r>
            <a:r>
              <a:rPr lang="en-US" sz="1000" baseline="0"/>
              <a:t>2561</a:t>
            </a:r>
            <a:endParaRPr lang="th-TH" sz="1000"/>
          </a:p>
        </c:rich>
      </c:tx>
      <c:layout>
        <c:manualLayout>
          <c:xMode val="edge"/>
          <c:yMode val="edge"/>
          <c:x val="0.25393048192025797"/>
          <c:y val="8.5187780846765499E-3"/>
        </c:manualLayout>
      </c:layout>
      <c:spPr>
        <a:noFill/>
        <a:ln w="25400">
          <a:noFill/>
        </a:ln>
      </c:spPr>
    </c:title>
    <c:plotArea>
      <c:layout>
        <c:manualLayout>
          <c:layoutTarget val="inner"/>
          <c:xMode val="edge"/>
          <c:yMode val="edge"/>
          <c:x val="0.13109756097560968"/>
          <c:y val="0.28535423905618457"/>
          <c:w val="0.84756097560975607"/>
          <c:h val="0.3787888129064687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dLbls>
            <c:txPr>
              <a:bodyPr/>
              <a:lstStyle/>
              <a:p>
                <a:pPr>
                  <a:defRPr sz="800">
                    <a:latin typeface="TH SarabunPSK" pitchFamily="34" charset="-34"/>
                    <a:cs typeface="TH SarabunPSK" pitchFamily="34" charset="-34"/>
                  </a:defRPr>
                </a:pPr>
                <a:endParaRPr lang="th-TH"/>
              </a:p>
            </c:txPr>
            <c:showVal val="1"/>
          </c:dLbls>
          <c:cat>
            <c:strRef>
              <c:f>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207972224"/>
        <c:axId val="207978496"/>
      </c:barChart>
      <c:catAx>
        <c:axId val="2079722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46678346694867107"/>
              <c:y val="0.87301169980871063"/>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207978496"/>
        <c:crosses val="autoZero"/>
        <c:auto val="1"/>
        <c:lblAlgn val="ctr"/>
        <c:lblOffset val="100"/>
        <c:tickLblSkip val="1"/>
        <c:tickMarkSkip val="1"/>
      </c:catAx>
      <c:valAx>
        <c:axId val="2079784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207972224"/>
        <c:crosses val="autoZero"/>
        <c:crossBetween val="between"/>
      </c:valAx>
      <c:spPr>
        <a:noFill/>
        <a:ln w="25400">
          <a:noFill/>
        </a:ln>
      </c:spPr>
    </c:plotArea>
    <c:plotVisOnly val="1"/>
    <c:dispBlanksAs val="gap"/>
  </c:chart>
  <c:spPr>
    <a:solidFill>
      <a:srgbClr val="FFFFFF"/>
    </a:solidFill>
    <a:ln w="3175">
      <a:solidFill>
        <a:schemeClr val="tx2"/>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5228508578679"/>
          <c:y val="0.22911658555837541"/>
          <c:w val="0.87652549604412033"/>
          <c:h val="0.48094457998737594"/>
        </c:manualLayout>
      </c:layout>
      <c:barChart>
        <c:barDir val="col"/>
        <c:grouping val="clustered"/>
        <c:ser>
          <c:idx val="0"/>
          <c:order val="0"/>
          <c:tx>
            <c:v>อัตราป่วยต่อแสนประชากร</c:v>
          </c:tx>
          <c:dLbls>
            <c:txPr>
              <a:bodyPr/>
              <a:lstStyle/>
              <a:p>
                <a:pPr>
                  <a:defRPr sz="7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207999360"/>
        <c:axId val="208000896"/>
      </c:barChart>
      <c:catAx>
        <c:axId val="207999360"/>
        <c:scaling>
          <c:orientation val="minMax"/>
        </c:scaling>
        <c:axPos val="b"/>
        <c:numFmt formatCode="General" sourceLinked="1"/>
        <c:majorTickMark val="none"/>
        <c:tickLblPos val="nextTo"/>
        <c:txPr>
          <a:bodyPr/>
          <a:lstStyle/>
          <a:p>
            <a:pPr>
              <a:defRPr sz="1050"/>
            </a:pPr>
            <a:endParaRPr lang="th-TH"/>
          </a:p>
        </c:txPr>
        <c:crossAx val="208000896"/>
        <c:crosses val="autoZero"/>
        <c:auto val="1"/>
        <c:lblAlgn val="ctr"/>
        <c:lblOffset val="100"/>
      </c:catAx>
      <c:valAx>
        <c:axId val="208000896"/>
        <c:scaling>
          <c:orientation val="minMax"/>
        </c:scaling>
        <c:delete val="1"/>
        <c:axPos val="l"/>
        <c:numFmt formatCode="General" sourceLinked="1"/>
        <c:majorTickMark val="none"/>
        <c:tickLblPos val="none"/>
        <c:crossAx val="207999360"/>
        <c:crosses val="autoZero"/>
        <c:crossBetween val="between"/>
      </c:valAx>
    </c:plotArea>
    <c:legend>
      <c:legendPos val="t"/>
      <c:legendEntry>
        <c:idx val="0"/>
        <c:txPr>
          <a:bodyPr/>
          <a:lstStyle/>
          <a:p>
            <a:pPr>
              <a:defRPr sz="1200"/>
            </a:pPr>
            <a:endParaRPr lang="th-TH"/>
          </a:p>
        </c:txPr>
      </c:legendEntry>
      <c:layout>
        <c:manualLayout>
          <c:xMode val="edge"/>
          <c:yMode val="edge"/>
          <c:x val="0.38293384274086206"/>
          <c:y val="0.24222546854717647"/>
          <c:w val="0.61706611628663111"/>
          <c:h val="0.20182111443736381"/>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alignWithMargins="0"/>
    <c:pageMargins b="1" l="0.75000000000001465" r="0.75000000000001465" t="1" header="0.5" footer="0.5"/>
    <c:pageSetup/>
  </c:printSettings>
  <c:userShapes r:id="rId1"/>
</c:chartSpace>
</file>

<file path=xl/charts/chart569.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อัตราป่วยโรคไข้เลือดออก สัปดาห์ที่</a:t>
            </a:r>
            <a:r>
              <a:rPr lang="th-TH" sz="2000" baseline="0"/>
              <a:t> 21-22</a:t>
            </a:r>
            <a:r>
              <a:rPr lang="th-TH" sz="2000"/>
              <a:t>  </a:t>
            </a:r>
            <a:r>
              <a:rPr lang="th-TH" sz="2000" baseline="0"/>
              <a:t>จังหวัดศรีสะเกษ</a:t>
            </a:r>
            <a:r>
              <a:rPr lang="en-US" sz="2000" baseline="0"/>
              <a:t> </a:t>
            </a:r>
            <a:r>
              <a:rPr lang="th-TH" sz="2000" baseline="0"/>
              <a:t>ปี 2563  จำแนกรายอำเภอ</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2033"/>
          <c:h val="0.48094457998737594"/>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 (2)'!$A$1:$A$22</c:f>
              <c:strCache>
                <c:ptCount val="22"/>
                <c:pt idx="0">
                  <c:v>ศิลาลาด</c:v>
                </c:pt>
                <c:pt idx="1">
                  <c:v>อุทุมพรพิสัย</c:v>
                </c:pt>
                <c:pt idx="2">
                  <c:v>โนนคูณ</c:v>
                </c:pt>
                <c:pt idx="3">
                  <c:v>ไพรบึง</c:v>
                </c:pt>
                <c:pt idx="4">
                  <c:v>ขุขันธ์</c:v>
                </c:pt>
                <c:pt idx="5">
                  <c:v>กันทรลักษ์</c:v>
                </c:pt>
                <c:pt idx="6">
                  <c:v>เบญจลักษ์</c:v>
                </c:pt>
                <c:pt idx="7">
                  <c:v>บึงบูรพ์</c:v>
                </c:pt>
                <c:pt idx="8">
                  <c:v>เมือง</c:v>
                </c:pt>
                <c:pt idx="9">
                  <c:v>ขุนหาญ</c:v>
                </c:pt>
                <c:pt idx="10">
                  <c:v>เมือง</c:v>
                </c:pt>
                <c:pt idx="11">
                  <c:v>ยางชุมน้อย</c:v>
                </c:pt>
                <c:pt idx="12">
                  <c:v>กันทรารมย์</c:v>
                </c:pt>
                <c:pt idx="13">
                  <c:v>ราษีไศล</c:v>
                </c:pt>
                <c:pt idx="14">
                  <c:v>ปรางค์กู่</c:v>
                </c:pt>
                <c:pt idx="15">
                  <c:v>ห้วยทับทัน</c:v>
                </c:pt>
                <c:pt idx="16">
                  <c:v>ศรีรัตนะ</c:v>
                </c:pt>
                <c:pt idx="17">
                  <c:v>น้ำเกลี้ยง</c:v>
                </c:pt>
                <c:pt idx="18">
                  <c:v>วังหิน</c:v>
                </c:pt>
                <c:pt idx="19">
                  <c:v>เมืองจันทร์</c:v>
                </c:pt>
                <c:pt idx="20">
                  <c:v>พยุห์</c:v>
                </c:pt>
                <c:pt idx="21">
                  <c:v>โพธิ์ศรีสุวรรณ</c:v>
                </c:pt>
              </c:strCache>
            </c:strRef>
          </c:cat>
          <c:val>
            <c:numRef>
              <c:f>'กราฟอัตราป่วยจังหวัด (2)'!$B$1:$B$22</c:f>
              <c:numCache>
                <c:formatCode>0.00</c:formatCode>
                <c:ptCount val="22"/>
                <c:pt idx="0">
                  <c:v>8.9894823057023281</c:v>
                </c:pt>
                <c:pt idx="1">
                  <c:v>4.7102046583924073</c:v>
                </c:pt>
                <c:pt idx="2">
                  <c:v>4.4898417330789089</c:v>
                </c:pt>
                <c:pt idx="3">
                  <c:v>4.4230825936956331</c:v>
                </c:pt>
                <c:pt idx="4">
                  <c:v>3.736117986606017</c:v>
                </c:pt>
                <c:pt idx="5">
                  <c:v>3.7222690952404585</c:v>
                </c:pt>
                <c:pt idx="6">
                  <c:v>2.769852920809905</c:v>
                </c:pt>
                <c:pt idx="7">
                  <c:v>2.5276780749203782</c:v>
                </c:pt>
                <c:pt idx="8">
                  <c:v>1.8510463039232927</c:v>
                </c:pt>
                <c:pt idx="9">
                  <c:v>1.4818400501849831</c:v>
                </c:pt>
                <c:pt idx="10">
                  <c:v>0</c:v>
                </c:pt>
                <c:pt idx="11">
                  <c:v>0</c:v>
                </c:pt>
                <c:pt idx="12">
                  <c:v>0</c:v>
                </c:pt>
                <c:pt idx="13">
                  <c:v>0</c:v>
                </c:pt>
                <c:pt idx="14">
                  <c:v>0</c:v>
                </c:pt>
                <c:pt idx="15">
                  <c:v>0</c:v>
                </c:pt>
                <c:pt idx="16">
                  <c:v>0</c:v>
                </c:pt>
                <c:pt idx="17">
                  <c:v>0</c:v>
                </c:pt>
                <c:pt idx="18">
                  <c:v>0</c:v>
                </c:pt>
                <c:pt idx="19">
                  <c:v>0</c:v>
                </c:pt>
                <c:pt idx="20">
                  <c:v>0</c:v>
                </c:pt>
                <c:pt idx="21">
                  <c:v>0</c:v>
                </c:pt>
              </c:numCache>
            </c:numRef>
          </c:val>
        </c:ser>
        <c:dLbls>
          <c:showVal val="1"/>
        </c:dLbls>
        <c:overlap val="-25"/>
        <c:axId val="208038144"/>
        <c:axId val="208089088"/>
      </c:barChart>
      <c:catAx>
        <c:axId val="208038144"/>
        <c:scaling>
          <c:orientation val="minMax"/>
        </c:scaling>
        <c:axPos val="b"/>
        <c:numFmt formatCode="General" sourceLinked="1"/>
        <c:majorTickMark val="none"/>
        <c:tickLblPos val="nextTo"/>
        <c:txPr>
          <a:bodyPr/>
          <a:lstStyle/>
          <a:p>
            <a:pPr>
              <a:defRPr sz="2000"/>
            </a:pPr>
            <a:endParaRPr lang="th-TH"/>
          </a:p>
        </c:txPr>
        <c:crossAx val="208089088"/>
        <c:crosses val="autoZero"/>
        <c:auto val="1"/>
        <c:lblAlgn val="ctr"/>
        <c:lblOffset val="100"/>
      </c:catAx>
      <c:valAx>
        <c:axId val="208089088"/>
        <c:scaling>
          <c:orientation val="minMax"/>
        </c:scaling>
        <c:delete val="1"/>
        <c:axPos val="l"/>
        <c:numFmt formatCode="0.00" sourceLinked="1"/>
        <c:majorTickMark val="none"/>
        <c:tickLblPos val="none"/>
        <c:crossAx val="208038144"/>
        <c:crosses val="autoZero"/>
        <c:crossBetween val="between"/>
      </c:valAx>
    </c:plotArea>
    <c:legend>
      <c:legendPos val="t"/>
      <c:layout>
        <c:manualLayout>
          <c:xMode val="edge"/>
          <c:yMode val="edge"/>
          <c:x val="0.38293384274086206"/>
          <c:y val="0.24222546854717647"/>
          <c:w val="0.34762487626971955"/>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อำเภอขุนหาญ  จังหวัดศรีสะเกษ ปี 2563</a:t>
            </a:r>
            <a:endParaRPr lang="th-TH" sz="1400"/>
          </a:p>
        </c:rich>
      </c:tx>
      <c:spPr>
        <a:ln>
          <a:noFill/>
        </a:ln>
      </c:spPr>
    </c:title>
    <c:plotArea>
      <c:layout>
        <c:manualLayout>
          <c:layoutTarget val="inner"/>
          <c:xMode val="edge"/>
          <c:yMode val="edge"/>
          <c:x val="0.10125228508578679"/>
          <c:y val="0.25242716838499141"/>
          <c:w val="0.8765254960441346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กราฟเทียบอำเภอ!$AC$14:$AG$14</c:f>
              <c:numCache>
                <c:formatCode>General</c:formatCode>
                <c:ptCount val="5"/>
                <c:pt idx="0">
                  <c:v>4</c:v>
                </c:pt>
                <c:pt idx="1">
                  <c:v>1</c:v>
                </c:pt>
                <c:pt idx="2">
                  <c:v>1</c:v>
                </c:pt>
                <c:pt idx="3">
                  <c:v>1</c:v>
                </c:pt>
                <c:pt idx="4">
                  <c:v>6</c:v>
                </c:pt>
              </c:numCache>
            </c:numRef>
          </c:val>
        </c:ser>
        <c:axId val="173727744"/>
        <c:axId val="17372928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73727744"/>
        <c:axId val="173729280"/>
      </c:lineChart>
      <c:catAx>
        <c:axId val="173727744"/>
        <c:scaling>
          <c:orientation val="minMax"/>
        </c:scaling>
        <c:axPos val="b"/>
        <c:numFmt formatCode="General" sourceLinked="1"/>
        <c:majorTickMark val="none"/>
        <c:tickLblPos val="nextTo"/>
        <c:txPr>
          <a:bodyPr rot="-2700000" vert="horz"/>
          <a:lstStyle/>
          <a:p>
            <a:pPr>
              <a:defRPr sz="900"/>
            </a:pPr>
            <a:endParaRPr lang="th-TH"/>
          </a:p>
        </c:txPr>
        <c:crossAx val="173729280"/>
        <c:crosses val="autoZero"/>
        <c:auto val="1"/>
        <c:lblAlgn val="ctr"/>
        <c:lblOffset val="100"/>
      </c:catAx>
      <c:valAx>
        <c:axId val="173729280"/>
        <c:scaling>
          <c:orientation val="minMax"/>
        </c:scaling>
        <c:delete val="1"/>
        <c:axPos val="l"/>
        <c:numFmt formatCode="General" sourceLinked="1"/>
        <c:majorTickMark val="none"/>
        <c:tickLblPos val="none"/>
        <c:crossAx val="173727744"/>
        <c:crosses val="autoZero"/>
        <c:crossBetween val="between"/>
      </c:valAx>
    </c:plotArea>
    <c:legend>
      <c:legendPos val="t"/>
      <c:layout>
        <c:manualLayout>
          <c:xMode val="edge"/>
          <c:yMode val="edge"/>
          <c:x val="0.12459902706614653"/>
          <c:y val="0.284346896862765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 จำนวนป่วย โรคไข้เลือดออก สัปดาห์ที่</a:t>
            </a:r>
            <a:r>
              <a:rPr lang="th-TH" sz="2000" baseline="0"/>
              <a:t> 21-ปัจจุบัน</a:t>
            </a:r>
            <a:r>
              <a:rPr lang="th-TH" sz="2000"/>
              <a:t>  </a:t>
            </a:r>
            <a:r>
              <a:rPr lang="th-TH" sz="2000" baseline="0"/>
              <a:t>จังหวัดศรีสะเกษ</a:t>
            </a:r>
            <a:r>
              <a:rPr lang="en-US" sz="2000" baseline="0"/>
              <a:t> </a:t>
            </a:r>
            <a:r>
              <a:rPr lang="th-TH" sz="2000" baseline="0"/>
              <a:t>                     จำแนกรายอำเภอ ปี 2563</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5305711836315276"/>
          <c:w val="0.87652549604412089"/>
          <c:h val="0.45700408579264074"/>
        </c:manualLayout>
      </c:layout>
      <c:barChart>
        <c:barDir val="col"/>
        <c:grouping val="clustered"/>
        <c:ser>
          <c:idx val="0"/>
          <c:order val="0"/>
          <c:tx>
            <c:v>อัตราป่วยต่อแสนประชากร</c:v>
          </c:tx>
          <c:spPr>
            <a:solidFill>
              <a:srgbClr val="C00000"/>
            </a:solidFill>
          </c:spPr>
          <c:dLbls>
            <c:txPr>
              <a:bodyPr/>
              <a:lstStyle/>
              <a:p>
                <a:pPr>
                  <a:defRPr sz="1100"/>
                </a:pPr>
                <a:endParaRPr lang="th-TH"/>
              </a:p>
            </c:txPr>
            <c:showVal val="1"/>
          </c:dLbls>
          <c:cat>
            <c:strRef>
              <c:f>กราฟอัตราป่วยรายสัปดาห์!$A$1:$A$22</c:f>
              <c:strCache>
                <c:ptCount val="22"/>
                <c:pt idx="0">
                  <c:v>กันทรารมย์</c:v>
                </c:pt>
                <c:pt idx="1">
                  <c:v>ห้วยทับทัน</c:v>
                </c:pt>
                <c:pt idx="2">
                  <c:v>น้ำเกลี้ยง</c:v>
                </c:pt>
                <c:pt idx="3">
                  <c:v>ปรางค์กู่</c:v>
                </c:pt>
                <c:pt idx="4">
                  <c:v>อุทุมพรพิสัย</c:v>
                </c:pt>
                <c:pt idx="5">
                  <c:v>ราษีไศล</c:v>
                </c:pt>
                <c:pt idx="6">
                  <c:v>พยุห์</c:v>
                </c:pt>
                <c:pt idx="7">
                  <c:v>โนนคูณ</c:v>
                </c:pt>
                <c:pt idx="8">
                  <c:v>ขุนหาญ</c:v>
                </c:pt>
                <c:pt idx="9">
                  <c:v>กันทรลักษ์</c:v>
                </c:pt>
                <c:pt idx="10">
                  <c:v>เมือง</c:v>
                </c:pt>
                <c:pt idx="11">
                  <c:v>ยางชุมน้อย</c:v>
                </c:pt>
                <c:pt idx="12">
                  <c:v>ขุขันธ์</c:v>
                </c:pt>
                <c:pt idx="13">
                  <c:v>ไพรบึง</c:v>
                </c:pt>
                <c:pt idx="14">
                  <c:v>บึงบูรพ์</c:v>
                </c:pt>
                <c:pt idx="15">
                  <c:v>ศรีรัตนะ</c:v>
                </c:pt>
                <c:pt idx="16">
                  <c:v>วังหิน</c:v>
                </c:pt>
                <c:pt idx="17">
                  <c:v>ภูสิงห์</c:v>
                </c:pt>
                <c:pt idx="18">
                  <c:v>เมืองจันทร์</c:v>
                </c:pt>
                <c:pt idx="19">
                  <c:v>เบญจลักษ์</c:v>
                </c:pt>
                <c:pt idx="20">
                  <c:v>โพธิ์ศรีสุวรรณ</c:v>
                </c:pt>
                <c:pt idx="21">
                  <c:v>ศิลาลาด</c:v>
                </c:pt>
              </c:strCache>
            </c:strRef>
          </c:cat>
          <c:val>
            <c:numRef>
              <c:f>กราฟอัตราป่วยรายสัปดาห์!$B$1:$B$22</c:f>
              <c:numCache>
                <c:formatCode>0.00</c:formatCode>
                <c:ptCount val="22"/>
                <c:pt idx="0">
                  <c:v>8.9894823057023281</c:v>
                </c:pt>
                <c:pt idx="1">
                  <c:v>4.7102046583924073</c:v>
                </c:pt>
                <c:pt idx="2">
                  <c:v>4.4898417330789089</c:v>
                </c:pt>
                <c:pt idx="3">
                  <c:v>4.4230825936956331</c:v>
                </c:pt>
                <c:pt idx="4">
                  <c:v>3.736117986606017</c:v>
                </c:pt>
                <c:pt idx="5">
                  <c:v>3.7222690952404585</c:v>
                </c:pt>
                <c:pt idx="6">
                  <c:v>2.769852920809905</c:v>
                </c:pt>
                <c:pt idx="7">
                  <c:v>2.5276780749203782</c:v>
                </c:pt>
                <c:pt idx="8">
                  <c:v>1.8510463039232927</c:v>
                </c:pt>
                <c:pt idx="9">
                  <c:v>1.4818400501849831</c:v>
                </c:pt>
                <c:pt idx="10">
                  <c:v>0</c:v>
                </c:pt>
                <c:pt idx="11">
                  <c:v>0</c:v>
                </c:pt>
                <c:pt idx="12">
                  <c:v>0</c:v>
                </c:pt>
                <c:pt idx="13">
                  <c:v>0</c:v>
                </c:pt>
                <c:pt idx="14">
                  <c:v>0</c:v>
                </c:pt>
                <c:pt idx="15">
                  <c:v>0</c:v>
                </c:pt>
                <c:pt idx="16">
                  <c:v>0</c:v>
                </c:pt>
                <c:pt idx="17">
                  <c:v>0</c:v>
                </c:pt>
                <c:pt idx="18">
                  <c:v>0</c:v>
                </c:pt>
                <c:pt idx="19">
                  <c:v>0</c:v>
                </c:pt>
                <c:pt idx="20">
                  <c:v>0</c:v>
                </c:pt>
                <c:pt idx="21">
                  <c:v>0</c:v>
                </c:pt>
              </c:numCache>
            </c:numRef>
          </c:val>
        </c:ser>
        <c:ser>
          <c:idx val="1"/>
          <c:order val="1"/>
          <c:tx>
            <c:v>จำนวนผู้ป่วย(ราย)</c:v>
          </c:tx>
          <c:spPr>
            <a:solidFill>
              <a:srgbClr val="1F497D">
                <a:lumMod val="60000"/>
                <a:lumOff val="40000"/>
              </a:srgbClr>
            </a:solidFill>
          </c:spPr>
          <c:dLbls>
            <c:dLbl>
              <c:idx val="0"/>
              <c:layout>
                <c:manualLayout>
                  <c:x val="1.0078824570972554E-2"/>
                  <c:y val="2.9260533739783171E-2"/>
                </c:manualLayout>
              </c:layout>
              <c:showVal val="1"/>
            </c:dLbl>
            <c:dLbl>
              <c:idx val="1"/>
              <c:layout>
                <c:manualLayout>
                  <c:x val="1.0078824570972554E-2"/>
                  <c:y val="3.1920582261581627E-2"/>
                </c:manualLayout>
              </c:layout>
              <c:showVal val="1"/>
            </c:dLbl>
            <c:dLbl>
              <c:idx val="2"/>
              <c:layout>
                <c:manualLayout>
                  <c:x val="1.0078824570972554E-2"/>
                  <c:y val="2.3940436696186177E-2"/>
                </c:manualLayout>
              </c:layout>
              <c:showVal val="1"/>
            </c:dLbl>
            <c:dLbl>
              <c:idx val="3"/>
              <c:layout>
                <c:manualLayout>
                  <c:x val="1.1518656652540062E-2"/>
                  <c:y val="2.9260533739783171E-2"/>
                </c:manualLayout>
              </c:layout>
              <c:showVal val="1"/>
            </c:dLbl>
            <c:dLbl>
              <c:idx val="4"/>
              <c:layout>
                <c:manualLayout>
                  <c:x val="7.1991604078375524E-3"/>
                  <c:y val="2.1280388174387755E-2"/>
                </c:manualLayout>
              </c:layout>
              <c:showVal val="1"/>
            </c:dLbl>
            <c:dLbl>
              <c:idx val="5"/>
              <c:layout>
                <c:manualLayout>
                  <c:x val="1.1518656652540062E-2"/>
                  <c:y val="2.3940436696186177E-2"/>
                </c:manualLayout>
              </c:layout>
              <c:showVal val="1"/>
            </c:dLbl>
            <c:txPr>
              <a:bodyPr/>
              <a:lstStyle/>
              <a:p>
                <a:pPr>
                  <a:defRPr sz="1100"/>
                </a:pPr>
                <a:endParaRPr lang="th-TH"/>
              </a:p>
            </c:txPr>
            <c:showVal val="1"/>
          </c:dLbls>
          <c:val>
            <c:numRef>
              <c:f>กราฟอัตราป่วยรายสัปดาห์!$C$1:$C$22</c:f>
              <c:numCache>
                <c:formatCode>0</c:formatCode>
                <c:ptCount val="22"/>
                <c:pt idx="0">
                  <c:v>9</c:v>
                </c:pt>
                <c:pt idx="1">
                  <c:v>2</c:v>
                </c:pt>
                <c:pt idx="2">
                  <c:v>2</c:v>
                </c:pt>
                <c:pt idx="3">
                  <c:v>3</c:v>
                </c:pt>
                <c:pt idx="4">
                  <c:v>4</c:v>
                </c:pt>
                <c:pt idx="5">
                  <c:v>3</c:v>
                </c:pt>
                <c:pt idx="6">
                  <c:v>1</c:v>
                </c:pt>
                <c:pt idx="7">
                  <c:v>1</c:v>
                </c:pt>
                <c:pt idx="8">
                  <c:v>2</c:v>
                </c:pt>
                <c:pt idx="9">
                  <c:v>3</c:v>
                </c:pt>
                <c:pt idx="10">
                  <c:v>0</c:v>
                </c:pt>
                <c:pt idx="11">
                  <c:v>0</c:v>
                </c:pt>
                <c:pt idx="12">
                  <c:v>0</c:v>
                </c:pt>
                <c:pt idx="13">
                  <c:v>0</c:v>
                </c:pt>
                <c:pt idx="14">
                  <c:v>0</c:v>
                </c:pt>
                <c:pt idx="15">
                  <c:v>0</c:v>
                </c:pt>
                <c:pt idx="16">
                  <c:v>0</c:v>
                </c:pt>
                <c:pt idx="17">
                  <c:v>0</c:v>
                </c:pt>
                <c:pt idx="18">
                  <c:v>0</c:v>
                </c:pt>
                <c:pt idx="19">
                  <c:v>0</c:v>
                </c:pt>
                <c:pt idx="20">
                  <c:v>0</c:v>
                </c:pt>
                <c:pt idx="21">
                  <c:v>0</c:v>
                </c:pt>
              </c:numCache>
            </c:numRef>
          </c:val>
        </c:ser>
        <c:dLbls>
          <c:showVal val="1"/>
        </c:dLbls>
        <c:overlap val="-10"/>
        <c:axId val="208230272"/>
        <c:axId val="208231808"/>
      </c:barChart>
      <c:catAx>
        <c:axId val="208230272"/>
        <c:scaling>
          <c:orientation val="minMax"/>
        </c:scaling>
        <c:axPos val="b"/>
        <c:numFmt formatCode="General" sourceLinked="1"/>
        <c:majorTickMark val="none"/>
        <c:tickLblPos val="nextTo"/>
        <c:txPr>
          <a:bodyPr/>
          <a:lstStyle/>
          <a:p>
            <a:pPr>
              <a:defRPr sz="2000"/>
            </a:pPr>
            <a:endParaRPr lang="th-TH"/>
          </a:p>
        </c:txPr>
        <c:crossAx val="208231808"/>
        <c:crosses val="autoZero"/>
        <c:auto val="1"/>
        <c:lblAlgn val="ctr"/>
        <c:lblOffset val="100"/>
      </c:catAx>
      <c:valAx>
        <c:axId val="208231808"/>
        <c:scaling>
          <c:orientation val="minMax"/>
        </c:scaling>
        <c:delete val="1"/>
        <c:axPos val="l"/>
        <c:numFmt formatCode="0.00" sourceLinked="1"/>
        <c:majorTickMark val="none"/>
        <c:tickLblPos val="none"/>
        <c:crossAx val="208230272"/>
        <c:crosses val="autoZero"/>
        <c:crossBetween val="between"/>
      </c:valAx>
    </c:plotArea>
    <c:legend>
      <c:legendPos val="t"/>
      <c:layout>
        <c:manualLayout>
          <c:xMode val="edge"/>
          <c:yMode val="edge"/>
          <c:x val="0.38293384274086217"/>
          <c:y val="0.24222546854717658"/>
          <c:w val="0.5867551547405675"/>
          <c:h val="9.8755662813925268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a:t>เปรียบเทียบอัตราป่วยด้วยโรคไข้เลือดออกระดับประเทศสูงสุด 10 อันดับแรก</a:t>
            </a:r>
          </a:p>
        </c:rich>
      </c:tx>
      <c:layout>
        <c:manualLayout>
          <c:xMode val="edge"/>
          <c:yMode val="edge"/>
          <c:x val="0.1518718984381747"/>
          <c:y val="2.8673827033040659E-2"/>
        </c:manualLayout>
      </c:layout>
      <c:spPr>
        <a:ln>
          <a:noFill/>
        </a:ln>
      </c:spPr>
    </c:title>
    <c:plotArea>
      <c:layout>
        <c:manualLayout>
          <c:layoutTarget val="inner"/>
          <c:xMode val="edge"/>
          <c:yMode val="edge"/>
          <c:x val="0.10125228508578679"/>
          <c:y val="0.22911658555837541"/>
          <c:w val="0.87652549604411889"/>
          <c:h val="0.48094457998737528"/>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รอวางลำดับอัตราป่วยระดับประเทศ!$H$2:$H$11</c:f>
              <c:strCache>
                <c:ptCount val="1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strCache>
            </c:strRef>
          </c:cat>
          <c:val>
            <c:numRef>
              <c:f>รอวางลำดับอัตราป่วยระดับประเทศ!$D$2:$D$11</c:f>
              <c:numCache>
                <c:formatCode>General</c:formatCode>
                <c:ptCount val="10"/>
                <c:pt idx="0">
                  <c:v>153.19999999999999</c:v>
                </c:pt>
                <c:pt idx="1">
                  <c:v>143.15</c:v>
                </c:pt>
                <c:pt idx="2">
                  <c:v>133.69999999999999</c:v>
                </c:pt>
                <c:pt idx="3">
                  <c:v>110.68</c:v>
                </c:pt>
                <c:pt idx="4">
                  <c:v>104.99</c:v>
                </c:pt>
                <c:pt idx="5">
                  <c:v>87.2</c:v>
                </c:pt>
                <c:pt idx="6">
                  <c:v>83.59</c:v>
                </c:pt>
                <c:pt idx="7">
                  <c:v>78.430000000000007</c:v>
                </c:pt>
                <c:pt idx="8">
                  <c:v>70.56</c:v>
                </c:pt>
                <c:pt idx="9">
                  <c:v>63.65</c:v>
                </c:pt>
              </c:numCache>
            </c:numRef>
          </c:val>
        </c:ser>
        <c:dLbls>
          <c:showVal val="1"/>
        </c:dLbls>
        <c:overlap val="-25"/>
        <c:axId val="44589440"/>
        <c:axId val="44590976"/>
      </c:barChart>
      <c:catAx>
        <c:axId val="44589440"/>
        <c:scaling>
          <c:orientation val="minMax"/>
        </c:scaling>
        <c:axPos val="b"/>
        <c:numFmt formatCode="General" sourceLinked="1"/>
        <c:majorTickMark val="none"/>
        <c:tickLblPos val="nextTo"/>
        <c:txPr>
          <a:bodyPr/>
          <a:lstStyle/>
          <a:p>
            <a:pPr>
              <a:defRPr sz="1100"/>
            </a:pPr>
            <a:endParaRPr lang="th-TH"/>
          </a:p>
        </c:txPr>
        <c:crossAx val="44590976"/>
        <c:crosses val="autoZero"/>
        <c:auto val="1"/>
        <c:lblAlgn val="ctr"/>
        <c:lblOffset val="100"/>
      </c:catAx>
      <c:valAx>
        <c:axId val="44590976"/>
        <c:scaling>
          <c:orientation val="minMax"/>
        </c:scaling>
        <c:delete val="1"/>
        <c:axPos val="l"/>
        <c:numFmt formatCode="General" sourceLinked="1"/>
        <c:majorTickMark val="none"/>
        <c:tickLblPos val="none"/>
        <c:crossAx val="44589440"/>
        <c:crosses val="autoZero"/>
        <c:crossBetween val="between"/>
      </c:valAx>
    </c:plotArea>
    <c:legend>
      <c:legendPos val="t"/>
      <c:layout>
        <c:manualLayout>
          <c:xMode val="edge"/>
          <c:yMode val="edge"/>
          <c:x val="0.49592816951267243"/>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000"/>
              <a:t>เปรียบเทียบอัตราป่วยด้วยโรคไข้เลือดออก</a:t>
            </a:r>
            <a:r>
              <a:rPr lang="en-US" sz="2000"/>
              <a:t>          </a:t>
            </a:r>
            <a:r>
              <a:rPr lang="th-TH" sz="2000"/>
              <a:t>ภาคตะวันออกเฉียงเหนือ  สูงสุด 10 อันดับแรก</a:t>
            </a:r>
          </a:p>
        </c:rich>
      </c:tx>
      <c:layout>
        <c:manualLayout>
          <c:xMode val="edge"/>
          <c:yMode val="edge"/>
          <c:x val="0.17338813721636281"/>
          <c:y val="0"/>
        </c:manualLayout>
      </c:layout>
      <c:spPr>
        <a:ln>
          <a:noFill/>
        </a:ln>
      </c:spPr>
    </c:title>
    <c:plotArea>
      <c:layout>
        <c:manualLayout>
          <c:layoutTarget val="inner"/>
          <c:xMode val="edge"/>
          <c:yMode val="edge"/>
          <c:x val="0.10125228508578679"/>
          <c:y val="0.22911658555837541"/>
          <c:w val="0.87652549604411834"/>
          <c:h val="0.4809445799873750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รอวางลำดับป่วยภาค!$A$2:$A$11</c:f>
              <c:strCache>
                <c:ptCount val="10"/>
                <c:pt idx="0">
                  <c:v>ชัยภูมิ</c:v>
                </c:pt>
                <c:pt idx="1">
                  <c:v>นครราชสีมา</c:v>
                </c:pt>
                <c:pt idx="2">
                  <c:v>ขอนแก่น</c:v>
                </c:pt>
                <c:pt idx="3">
                  <c:v>เลย</c:v>
                </c:pt>
                <c:pt idx="4">
                  <c:v>บึงกาฬ</c:v>
                </c:pt>
                <c:pt idx="5">
                  <c:v>อุบลราชธานี</c:v>
                </c:pt>
                <c:pt idx="6">
                  <c:v>มหาสารคาม</c:v>
                </c:pt>
                <c:pt idx="7">
                  <c:v>ร้อยเอ็ด</c:v>
                </c:pt>
                <c:pt idx="8">
                  <c:v>หนองคาย</c:v>
                </c:pt>
                <c:pt idx="9">
                  <c:v>กาฬสินธุ์</c:v>
                </c:pt>
              </c:strCache>
            </c:strRef>
          </c:cat>
          <c:val>
            <c:numRef>
              <c:f>รอวางลำดับป่วยภาค!$Q$2:$Q$11</c:f>
              <c:numCache>
                <c:formatCode>General</c:formatCode>
                <c:ptCount val="10"/>
                <c:pt idx="0">
                  <c:v>153.19999999999999</c:v>
                </c:pt>
                <c:pt idx="1">
                  <c:v>110.68</c:v>
                </c:pt>
                <c:pt idx="2">
                  <c:v>104.99</c:v>
                </c:pt>
                <c:pt idx="3">
                  <c:v>87.2</c:v>
                </c:pt>
                <c:pt idx="4">
                  <c:v>83.59</c:v>
                </c:pt>
                <c:pt idx="5">
                  <c:v>70.56</c:v>
                </c:pt>
                <c:pt idx="6">
                  <c:v>63.65</c:v>
                </c:pt>
                <c:pt idx="7">
                  <c:v>57.89</c:v>
                </c:pt>
                <c:pt idx="8">
                  <c:v>48.08</c:v>
                </c:pt>
                <c:pt idx="9">
                  <c:v>44.13</c:v>
                </c:pt>
              </c:numCache>
            </c:numRef>
          </c:val>
        </c:ser>
        <c:dLbls>
          <c:showVal val="1"/>
        </c:dLbls>
        <c:overlap val="-25"/>
        <c:axId val="207882112"/>
        <c:axId val="207883648"/>
      </c:barChart>
      <c:catAx>
        <c:axId val="207882112"/>
        <c:scaling>
          <c:orientation val="minMax"/>
        </c:scaling>
        <c:axPos val="b"/>
        <c:numFmt formatCode="General" sourceLinked="1"/>
        <c:majorTickMark val="none"/>
        <c:tickLblPos val="nextTo"/>
        <c:txPr>
          <a:bodyPr/>
          <a:lstStyle/>
          <a:p>
            <a:pPr>
              <a:defRPr sz="1200"/>
            </a:pPr>
            <a:endParaRPr lang="th-TH"/>
          </a:p>
        </c:txPr>
        <c:crossAx val="207883648"/>
        <c:crosses val="autoZero"/>
        <c:auto val="1"/>
        <c:lblAlgn val="ctr"/>
        <c:lblOffset val="100"/>
      </c:catAx>
      <c:valAx>
        <c:axId val="207883648"/>
        <c:scaling>
          <c:orientation val="minMax"/>
        </c:scaling>
        <c:delete val="1"/>
        <c:axPos val="l"/>
        <c:numFmt formatCode="General" sourceLinked="1"/>
        <c:majorTickMark val="none"/>
        <c:tickLblPos val="none"/>
        <c:crossAx val="207882112"/>
        <c:crosses val="autoZero"/>
        <c:crossBetween val="between"/>
      </c:valAx>
    </c:plotArea>
    <c:legend>
      <c:legendPos val="t"/>
      <c:layout>
        <c:manualLayout>
          <c:xMode val="edge"/>
          <c:yMode val="edge"/>
          <c:x val="0.38293384274086156"/>
          <c:y val="0.24222546854717608"/>
          <c:w val="0.34762487626971866"/>
          <c:h val="7.6651110832314767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800"/>
              <a:t>เปรียบเทียบอัตราป่วยด้วยโรคไข้เลือดออกระดับประเทศ</a:t>
            </a:r>
            <a:r>
              <a:rPr lang="th-TH" sz="1800" baseline="0"/>
              <a:t>        จังหวัดในเขตตรวจราชการกระทรวงสาธารณสุขที่ </a:t>
            </a:r>
            <a:r>
              <a:rPr lang="en-US" sz="1800" baseline="0"/>
              <a:t>10</a:t>
            </a:r>
            <a:endParaRPr lang="th-TH" sz="1800"/>
          </a:p>
        </c:rich>
      </c:tx>
      <c:layout>
        <c:manualLayout>
          <c:xMode val="edge"/>
          <c:yMode val="edge"/>
          <c:x val="0.12364134154688614"/>
          <c:y val="0"/>
        </c:manualLayout>
      </c:layout>
      <c:spPr>
        <a:ln>
          <a:noFill/>
        </a:ln>
      </c:spPr>
    </c:title>
    <c:plotArea>
      <c:layout>
        <c:manualLayout>
          <c:layoutTarget val="inner"/>
          <c:xMode val="edge"/>
          <c:yMode val="edge"/>
          <c:x val="0.10125228508578679"/>
          <c:y val="0.26137463342799389"/>
          <c:w val="0.87652549604411933"/>
          <c:h val="0.4486864085213192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รอวางลำดับป่วยเขต!$A$2:$A$6</c:f>
              <c:strCache>
                <c:ptCount val="5"/>
                <c:pt idx="0">
                  <c:v>อุบลราชธานี</c:v>
                </c:pt>
                <c:pt idx="1">
                  <c:v>มุกดาหาร</c:v>
                </c:pt>
                <c:pt idx="2">
                  <c:v>ศรีสะเกษ</c:v>
                </c:pt>
                <c:pt idx="3">
                  <c:v>ยโสธร</c:v>
                </c:pt>
                <c:pt idx="4">
                  <c:v>อำนาจเจริญ</c:v>
                </c:pt>
              </c:strCache>
            </c:strRef>
          </c:cat>
          <c:val>
            <c:numRef>
              <c:f>รอวางลำดับป่วยเขต!$D$2:$D$6</c:f>
              <c:numCache>
                <c:formatCode>General</c:formatCode>
                <c:ptCount val="5"/>
                <c:pt idx="0">
                  <c:v>70.56</c:v>
                </c:pt>
                <c:pt idx="1">
                  <c:v>37.83</c:v>
                </c:pt>
                <c:pt idx="2">
                  <c:v>34.22</c:v>
                </c:pt>
                <c:pt idx="3">
                  <c:v>25.04</c:v>
                </c:pt>
                <c:pt idx="4">
                  <c:v>19.559999999999999</c:v>
                </c:pt>
              </c:numCache>
            </c:numRef>
          </c:val>
        </c:ser>
        <c:dLbls>
          <c:showVal val="1"/>
        </c:dLbls>
        <c:overlap val="-25"/>
        <c:axId val="207912320"/>
        <c:axId val="207914112"/>
      </c:barChart>
      <c:catAx>
        <c:axId val="207912320"/>
        <c:scaling>
          <c:orientation val="minMax"/>
        </c:scaling>
        <c:axPos val="b"/>
        <c:numFmt formatCode="General" sourceLinked="1"/>
        <c:majorTickMark val="none"/>
        <c:tickLblPos val="nextTo"/>
        <c:txPr>
          <a:bodyPr/>
          <a:lstStyle/>
          <a:p>
            <a:pPr>
              <a:defRPr sz="1800"/>
            </a:pPr>
            <a:endParaRPr lang="th-TH"/>
          </a:p>
        </c:txPr>
        <c:crossAx val="207914112"/>
        <c:crosses val="autoZero"/>
        <c:auto val="1"/>
        <c:lblAlgn val="ctr"/>
        <c:lblOffset val="100"/>
      </c:catAx>
      <c:valAx>
        <c:axId val="207914112"/>
        <c:scaling>
          <c:orientation val="minMax"/>
        </c:scaling>
        <c:delete val="1"/>
        <c:axPos val="l"/>
        <c:numFmt formatCode="General" sourceLinked="1"/>
        <c:majorTickMark val="none"/>
        <c:tickLblPos val="none"/>
        <c:crossAx val="207912320"/>
        <c:crosses val="autoZero"/>
        <c:crossBetween val="between"/>
      </c:valAx>
    </c:plotArea>
    <c:legend>
      <c:legendPos val="t"/>
      <c:layout>
        <c:manualLayout>
          <c:xMode val="edge"/>
          <c:yMode val="edge"/>
          <c:x val="0.54715228105072256"/>
          <c:y val="0.29150673414284173"/>
          <c:w val="0.38604811898512686"/>
          <c:h val="9.4181840551181228E-2"/>
        </c:manualLayout>
      </c:layout>
      <c:txPr>
        <a:bodyPr/>
        <a:lstStyle/>
        <a:p>
          <a:pPr>
            <a:defRPr sz="16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อัตราป่วยโรคไข้เลือดออก </a:t>
            </a:r>
            <a:r>
              <a:rPr lang="th-TH" sz="2000" baseline="0"/>
              <a:t>จังหวัดศรีสะเกษ</a:t>
            </a:r>
            <a:r>
              <a:rPr lang="en-US" sz="2000" baseline="0"/>
              <a:t> </a:t>
            </a:r>
            <a:r>
              <a:rPr lang="th-TH" sz="2000" baseline="0"/>
              <a:t>ปี 2563  จำแนกรายอำเภอ</a:t>
            </a:r>
            <a:endParaRPr lang="th-TH" sz="2000"/>
          </a:p>
        </c:rich>
      </c:tx>
      <c:layout>
        <c:manualLayout>
          <c:xMode val="edge"/>
          <c:yMode val="edge"/>
          <c:x val="0.13011091004928732"/>
          <c:y val="2.3546603951367939E-2"/>
        </c:manualLayout>
      </c:layout>
      <c:spPr>
        <a:ln>
          <a:noFill/>
        </a:ln>
      </c:spPr>
    </c:title>
    <c:plotArea>
      <c:layout>
        <c:manualLayout>
          <c:layoutTarget val="inner"/>
          <c:xMode val="edge"/>
          <c:yMode val="edge"/>
          <c:x val="0.10125228508578679"/>
          <c:y val="0.22911658555837541"/>
          <c:w val="0.87652549604411989"/>
          <c:h val="0.48094457998737572"/>
        </c:manualLayout>
      </c:layout>
      <c:barChart>
        <c:barDir val="col"/>
        <c:grouping val="clustered"/>
        <c:ser>
          <c:idx val="0"/>
          <c:order val="0"/>
          <c:tx>
            <c:v>อัตราป่วยต่อแสนประชากร</c:v>
          </c:tx>
          <c:dLbls>
            <c:txPr>
              <a:bodyPr/>
              <a:lstStyle/>
              <a:p>
                <a:pPr>
                  <a:defRPr sz="8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208164352"/>
        <c:axId val="208165888"/>
      </c:barChart>
      <c:catAx>
        <c:axId val="208164352"/>
        <c:scaling>
          <c:orientation val="minMax"/>
        </c:scaling>
        <c:axPos val="b"/>
        <c:numFmt formatCode="General" sourceLinked="1"/>
        <c:majorTickMark val="none"/>
        <c:tickLblPos val="nextTo"/>
        <c:txPr>
          <a:bodyPr/>
          <a:lstStyle/>
          <a:p>
            <a:pPr>
              <a:defRPr sz="1100"/>
            </a:pPr>
            <a:endParaRPr lang="th-TH"/>
          </a:p>
        </c:txPr>
        <c:crossAx val="208165888"/>
        <c:crosses val="autoZero"/>
        <c:auto val="1"/>
        <c:lblAlgn val="ctr"/>
        <c:lblOffset val="100"/>
      </c:catAx>
      <c:valAx>
        <c:axId val="208165888"/>
        <c:scaling>
          <c:orientation val="minMax"/>
        </c:scaling>
        <c:delete val="1"/>
        <c:axPos val="l"/>
        <c:numFmt formatCode="General" sourceLinked="1"/>
        <c:majorTickMark val="none"/>
        <c:tickLblPos val="none"/>
        <c:crossAx val="208164352"/>
        <c:crosses val="autoZero"/>
        <c:crossBetween val="between"/>
      </c:valAx>
    </c:plotArea>
    <c:legend>
      <c:legendPos val="t"/>
      <c:layout>
        <c:manualLayout>
          <c:xMode val="edge"/>
          <c:yMode val="edge"/>
          <c:x val="0.61757845486705454"/>
          <c:y val="0.24593958018104647"/>
          <c:w val="0.34762487626971933"/>
          <c:h val="7.6651110832314767E-2"/>
        </c:manualLayout>
      </c:layout>
      <c:txPr>
        <a:bodyPr/>
        <a:lstStyle/>
        <a:p>
          <a:pPr>
            <a:defRPr sz="12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000" b="1" i="0" u="none" strike="noStrike" baseline="0">
                <a:solidFill>
                  <a:srgbClr val="000000"/>
                </a:solidFill>
                <a:latin typeface="TH SarabunPSK" pitchFamily="34" charset="-34"/>
                <a:ea typeface="Arial"/>
                <a:cs typeface="TH SarabunPSK" pitchFamily="34" charset="-34"/>
              </a:defRPr>
            </a:pPr>
            <a:r>
              <a:rPr lang="th-TH" sz="1600" b="1">
                <a:latin typeface="TH SarabunPSK" pitchFamily="34" charset="-34"/>
                <a:cs typeface="TH SarabunPSK" pitchFamily="34" charset="-34"/>
              </a:rPr>
              <a:t>จำนวนผู้ป่วยด้วยโรคไข้เลือดออก  จำแนกรายเดือน   จ.ศรีสะเกษ</a:t>
            </a:r>
          </a:p>
          <a:p>
            <a:pPr>
              <a:defRPr sz="2000" b="1" i="0" u="none" strike="noStrike" baseline="0">
                <a:solidFill>
                  <a:srgbClr val="000000"/>
                </a:solidFill>
                <a:latin typeface="TH SarabunPSK" pitchFamily="34" charset="-34"/>
                <a:ea typeface="Arial"/>
                <a:cs typeface="TH SarabunPSK" pitchFamily="34" charset="-34"/>
              </a:defRPr>
            </a:pPr>
            <a:r>
              <a:rPr lang="th-TH" sz="1600" b="1">
                <a:latin typeface="TH SarabunPSK" pitchFamily="34" charset="-34"/>
                <a:cs typeface="TH SarabunPSK" pitchFamily="34" charset="-34"/>
              </a:rPr>
              <a:t>   เปรียบเทียบข้อมูลปี  2563  กับค่ามัธยฐาน 5 ปี ย้อนหลัง </a:t>
            </a:r>
          </a:p>
        </c:rich>
      </c:tx>
      <c:layout>
        <c:manualLayout>
          <c:xMode val="edge"/>
          <c:yMode val="edge"/>
          <c:x val="9.9376532851426364E-2"/>
          <c:y val="2.6112277631962676E-2"/>
        </c:manualLayout>
      </c:layout>
      <c:spPr>
        <a:noFill/>
        <a:ln w="25400">
          <a:noFill/>
        </a:ln>
      </c:spPr>
    </c:title>
    <c:plotArea>
      <c:layout>
        <c:manualLayout>
          <c:layoutTarget val="inner"/>
          <c:xMode val="edge"/>
          <c:yMode val="edge"/>
          <c:x val="0.10392609699769056"/>
          <c:y val="0.29851064450277048"/>
          <c:w val="0.85842196979475927"/>
          <c:h val="0.57796471274424022"/>
        </c:manualLayout>
      </c:layout>
      <c:barChart>
        <c:barDir val="col"/>
        <c:grouping val="clustered"/>
        <c:ser>
          <c:idx val="0"/>
          <c:order val="0"/>
          <c:tx>
            <c:strRef>
              <c:f>Sheet1!$B$9</c:f>
              <c:strCache>
                <c:ptCount val="1"/>
                <c:pt idx="0">
                  <c:v>Median</c:v>
                </c:pt>
              </c:strCache>
            </c:strRef>
          </c:tx>
          <c:spPr>
            <a:ln w="12700">
              <a:solidFill>
                <a:srgbClr val="000080"/>
              </a:solidFill>
              <a:prstDash val="solid"/>
            </a:ln>
          </c:spP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Sheet1!$C$9:$N$9</c:f>
              <c:numCache>
                <c:formatCode>General</c:formatCode>
                <c:ptCount val="12"/>
                <c:pt idx="0">
                  <c:v>21</c:v>
                </c:pt>
                <c:pt idx="1">
                  <c:v>11</c:v>
                </c:pt>
                <c:pt idx="2">
                  <c:v>35</c:v>
                </c:pt>
                <c:pt idx="3">
                  <c:v>46</c:v>
                </c:pt>
                <c:pt idx="4">
                  <c:v>115</c:v>
                </c:pt>
                <c:pt idx="5">
                  <c:v>319</c:v>
                </c:pt>
                <c:pt idx="6">
                  <c:v>431</c:v>
                </c:pt>
                <c:pt idx="7">
                  <c:v>325</c:v>
                </c:pt>
                <c:pt idx="8">
                  <c:v>243</c:v>
                </c:pt>
                <c:pt idx="9">
                  <c:v>155</c:v>
                </c:pt>
                <c:pt idx="10">
                  <c:v>94</c:v>
                </c:pt>
                <c:pt idx="11">
                  <c:v>28</c:v>
                </c:pt>
              </c:numCache>
            </c:numRef>
          </c:val>
        </c:ser>
        <c:axId val="208499072"/>
        <c:axId val="208500992"/>
      </c:barChart>
      <c:lineChart>
        <c:grouping val="standard"/>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208499072"/>
        <c:axId val="208500992"/>
      </c:lineChart>
      <c:catAx>
        <c:axId val="2084990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
              <c:y val="0.81843692722767158"/>
            </c:manualLayout>
          </c:layout>
          <c:spPr>
            <a:noFill/>
            <a:ln w="25400">
              <a:noFill/>
            </a:ln>
          </c:spPr>
        </c:title>
        <c:numFmt formatCode="General" sourceLinked="1"/>
        <c:majorTickMark val="none"/>
        <c:minorTickMark val="out"/>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208500992"/>
        <c:crosses val="autoZero"/>
        <c:auto val="1"/>
        <c:lblAlgn val="ctr"/>
        <c:lblOffset val="100"/>
        <c:tickLblSkip val="1"/>
        <c:tickMarkSkip val="1"/>
      </c:catAx>
      <c:valAx>
        <c:axId val="208500992"/>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1.6443999827890368E-2"/>
              <c:y val="0.18950976961213245"/>
            </c:manualLayout>
          </c:layout>
          <c:spPr>
            <a:noFill/>
            <a:ln w="25400">
              <a:noFill/>
            </a:ln>
          </c:spPr>
        </c:title>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208499072"/>
        <c:crosses val="autoZero"/>
        <c:crossBetween val="between"/>
      </c:valAx>
      <c:spPr>
        <a:noFill/>
        <a:ln w="25400">
          <a:noFill/>
        </a:ln>
        <a:effectLst>
          <a:outerShdw blurRad="50800" dist="50800" dir="5400000" algn="ctr" rotWithShape="0">
            <a:schemeClr val="bg1"/>
          </a:outerShdw>
        </a:effectLst>
      </c:spPr>
    </c:plotArea>
    <c:legend>
      <c:legendPos val="r"/>
      <c:layout>
        <c:manualLayout>
          <c:xMode val="edge"/>
          <c:yMode val="edge"/>
          <c:x val="0.75373865152102171"/>
          <c:y val="0.29112481773111692"/>
          <c:w val="0.20822447398993171"/>
          <c:h val="0.10589705453484982"/>
        </c:manualLayout>
      </c:layout>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57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200"/>
            </a:pPr>
            <a:r>
              <a:rPr lang="th-TH" sz="1200" b="1">
                <a:latin typeface="TH SarabunPSK" pitchFamily="34" charset="-34"/>
                <a:cs typeface="TH SarabunPSK" pitchFamily="34" charset="-34"/>
              </a:rPr>
              <a:t>กราฟแท่งอัตราป่วยต่อแสนประชากรโรคไข้เลือดออก</a:t>
            </a:r>
            <a:r>
              <a:rPr lang="th-TH" sz="1200" b="1" baseline="0">
                <a:latin typeface="TH SarabunPSK" pitchFamily="34" charset="-34"/>
                <a:cs typeface="TH SarabunPSK" pitchFamily="34" charset="-34"/>
              </a:rPr>
              <a:t>  ทั้งหมดถึง</a:t>
            </a:r>
            <a:r>
              <a:rPr lang="th-TH" sz="1200" b="1">
                <a:latin typeface="TH SarabunPSK" pitchFamily="34" charset="-34"/>
                <a:cs typeface="TH SarabunPSK" pitchFamily="34" charset="-34"/>
              </a:rPr>
              <a:t>สัปดาห์ 23  </a:t>
            </a:r>
            <a:r>
              <a:rPr lang="th-TH" sz="1200" b="1" baseline="0">
                <a:latin typeface="TH SarabunPSK" pitchFamily="34" charset="-34"/>
                <a:cs typeface="TH SarabunPSK" pitchFamily="34" charset="-34"/>
              </a:rPr>
              <a:t>เทียบกับอัตราป่วยสัปดาห์ที่ 20 ถึงสัปดาห์ปัจจุบัน จังหวัดศรีสะเกษ ปี 2563</a:t>
            </a:r>
            <a:endParaRPr lang="th-TH" sz="12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cluster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54.396839257339998</c:v>
                </c:pt>
                <c:pt idx="1">
                  <c:v>92.557303860184021</c:v>
                </c:pt>
                <c:pt idx="2">
                  <c:v>39.953254692010354</c:v>
                </c:pt>
                <c:pt idx="3">
                  <c:v>30.130747687094654</c:v>
                </c:pt>
                <c:pt idx="4">
                  <c:v>60.676810246466566</c:v>
                </c:pt>
                <c:pt idx="5">
                  <c:v>22.756894304569986</c:v>
                </c:pt>
                <c:pt idx="6">
                  <c:v>44.230825936956336</c:v>
                </c:pt>
                <c:pt idx="7">
                  <c:v>36.095402926504207</c:v>
                </c:pt>
                <c:pt idx="8">
                  <c:v>89.334458285771007</c:v>
                </c:pt>
                <c:pt idx="9">
                  <c:v>36.427150369408665</c:v>
                </c:pt>
                <c:pt idx="10">
                  <c:v>18.811136192626034</c:v>
                </c:pt>
                <c:pt idx="11">
                  <c:v>32.971432608746852</c:v>
                </c:pt>
                <c:pt idx="12">
                  <c:v>40.442849198726051</c:v>
                </c:pt>
                <c:pt idx="13">
                  <c:v>11.234692731153807</c:v>
                </c:pt>
                <c:pt idx="14">
                  <c:v>33.673812998091819</c:v>
                </c:pt>
                <c:pt idx="15">
                  <c:v>25.89744611339097</c:v>
                </c:pt>
                <c:pt idx="16">
                  <c:v>27.585192268790113</c:v>
                </c:pt>
                <c:pt idx="17">
                  <c:v>0</c:v>
                </c:pt>
                <c:pt idx="18">
                  <c:v>40.265213539849142</c:v>
                </c:pt>
                <c:pt idx="19">
                  <c:v>44.31764673295848</c:v>
                </c:pt>
                <c:pt idx="20">
                  <c:v>58.759338537731892</c:v>
                </c:pt>
                <c:pt idx="21">
                  <c:v>29.835902536051712</c:v>
                </c:pt>
              </c:numCache>
            </c:numRef>
          </c:val>
        </c:ser>
        <c:gapWidth val="95"/>
        <c:axId val="208556032"/>
        <c:axId val="208557568"/>
      </c:barChart>
      <c:catAx>
        <c:axId val="208556032"/>
        <c:scaling>
          <c:orientation val="minMax"/>
        </c:scaling>
        <c:axPos val="b"/>
        <c:majorTickMark val="none"/>
        <c:tickLblPos val="nextTo"/>
        <c:crossAx val="208557568"/>
        <c:crosses val="autoZero"/>
        <c:auto val="1"/>
        <c:lblAlgn val="ctr"/>
        <c:lblOffset val="100"/>
      </c:catAx>
      <c:valAx>
        <c:axId val="208557568"/>
        <c:scaling>
          <c:orientation val="minMax"/>
        </c:scaling>
        <c:axPos val="l"/>
        <c:majorGridlines/>
        <c:title>
          <c:tx>
            <c:rich>
              <a:bodyPr/>
              <a:lstStyle/>
              <a:p>
                <a:pPr>
                  <a:defRPr sz="700"/>
                </a:pPr>
                <a:r>
                  <a:rPr lang="th-TH" sz="700"/>
                  <a:t>อัตราป่วยต่อแสนประชากร</a:t>
                </a:r>
              </a:p>
            </c:rich>
          </c:tx>
          <c:layout>
            <c:manualLayout>
              <c:xMode val="edge"/>
              <c:yMode val="edge"/>
              <c:x val="0.17050920543476394"/>
              <c:y val="0.39860081609352782"/>
            </c:manualLayout>
          </c:layout>
        </c:title>
        <c:numFmt formatCode="0.00" sourceLinked="1"/>
        <c:majorTickMark val="none"/>
        <c:tickLblPos val="nextTo"/>
        <c:txPr>
          <a:bodyPr/>
          <a:lstStyle/>
          <a:p>
            <a:pPr>
              <a:defRPr sz="400"/>
            </a:pPr>
            <a:endParaRPr lang="th-TH"/>
          </a:p>
        </c:txPr>
        <c:crossAx val="208556032"/>
        <c:crosses val="autoZero"/>
        <c:crossBetween val="between"/>
      </c:valAx>
      <c:dTable>
        <c:showHorzBorder val="1"/>
        <c:showVertBorder val="1"/>
        <c:showOutline val="1"/>
        <c:showKeys val="1"/>
        <c:txPr>
          <a:bodyPr/>
          <a:lstStyle/>
          <a:p>
            <a:pPr rtl="0">
              <a:defRPr sz="5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b="1">
                <a:latin typeface="TH SarabunPSK" pitchFamily="34" charset="-34"/>
                <a:cs typeface="TH SarabunPSK" pitchFamily="34" charset="-34"/>
              </a:rPr>
              <a:t>กราฟแท่งอัตราป่วยต่อแสนประชากรโรคไข้เลือดออก</a:t>
            </a:r>
            <a:r>
              <a:rPr lang="th-TH" sz="1400" b="1" baseline="0">
                <a:latin typeface="TH SarabunPSK" pitchFamily="34" charset="-34"/>
                <a:cs typeface="TH SarabunPSK" pitchFamily="34" charset="-34"/>
              </a:rPr>
              <a:t>  สัปดาห์ที่ 23  เทียบกับอัตราป่วยสัปดาห์ที่ 20 ถึงสัปดาห์ปัจจุบัน จังหวัดศรีสะเกษ ปี 2563</a:t>
            </a:r>
            <a:endParaRPr lang="th-TH" sz="14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stack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54.396839257339998</c:v>
                </c:pt>
                <c:pt idx="1">
                  <c:v>92.557303860184021</c:v>
                </c:pt>
                <c:pt idx="2">
                  <c:v>39.953254692010354</c:v>
                </c:pt>
                <c:pt idx="3">
                  <c:v>30.130747687094654</c:v>
                </c:pt>
                <c:pt idx="4">
                  <c:v>60.676810246466566</c:v>
                </c:pt>
                <c:pt idx="5">
                  <c:v>22.756894304569986</c:v>
                </c:pt>
                <c:pt idx="6">
                  <c:v>44.230825936956336</c:v>
                </c:pt>
                <c:pt idx="7">
                  <c:v>36.095402926504207</c:v>
                </c:pt>
                <c:pt idx="8">
                  <c:v>89.334458285771007</c:v>
                </c:pt>
                <c:pt idx="9">
                  <c:v>36.427150369408665</c:v>
                </c:pt>
                <c:pt idx="10">
                  <c:v>18.811136192626034</c:v>
                </c:pt>
                <c:pt idx="11">
                  <c:v>32.971432608746852</c:v>
                </c:pt>
                <c:pt idx="12">
                  <c:v>40.442849198726051</c:v>
                </c:pt>
                <c:pt idx="13">
                  <c:v>11.234692731153807</c:v>
                </c:pt>
                <c:pt idx="14">
                  <c:v>33.673812998091819</c:v>
                </c:pt>
                <c:pt idx="15">
                  <c:v>25.89744611339097</c:v>
                </c:pt>
                <c:pt idx="16">
                  <c:v>27.585192268790113</c:v>
                </c:pt>
                <c:pt idx="17">
                  <c:v>0</c:v>
                </c:pt>
                <c:pt idx="18">
                  <c:v>40.265213539849142</c:v>
                </c:pt>
                <c:pt idx="19">
                  <c:v>44.31764673295848</c:v>
                </c:pt>
                <c:pt idx="20">
                  <c:v>58.759338537731892</c:v>
                </c:pt>
                <c:pt idx="21">
                  <c:v>29.835902536051712</c:v>
                </c:pt>
              </c:numCache>
            </c:numRef>
          </c:val>
        </c:ser>
        <c:gapWidth val="95"/>
        <c:overlap val="100"/>
        <c:axId val="208592256"/>
        <c:axId val="208622720"/>
      </c:barChart>
      <c:catAx>
        <c:axId val="208592256"/>
        <c:scaling>
          <c:orientation val="minMax"/>
        </c:scaling>
        <c:axPos val="b"/>
        <c:majorTickMark val="none"/>
        <c:tickLblPos val="nextTo"/>
        <c:crossAx val="208622720"/>
        <c:crosses val="autoZero"/>
        <c:auto val="1"/>
        <c:lblAlgn val="ctr"/>
        <c:lblOffset val="100"/>
      </c:catAx>
      <c:valAx>
        <c:axId val="208622720"/>
        <c:scaling>
          <c:orientation val="minMax"/>
        </c:scaling>
        <c:axPos val="l"/>
        <c:majorGridlines/>
        <c:title>
          <c:tx>
            <c:rich>
              <a:bodyPr/>
              <a:lstStyle/>
              <a:p>
                <a:pPr>
                  <a:defRPr sz="800"/>
                </a:pPr>
                <a:r>
                  <a:rPr lang="th-TH" sz="800"/>
                  <a:t>อัตราป่วยต่อแสนประชากร</a:t>
                </a:r>
              </a:p>
            </c:rich>
          </c:tx>
          <c:layout>
            <c:manualLayout>
              <c:xMode val="edge"/>
              <c:yMode val="edge"/>
              <c:x val="0.14012703005691343"/>
              <c:y val="0.36547796721717257"/>
            </c:manualLayout>
          </c:layout>
        </c:title>
        <c:numFmt formatCode="0.00" sourceLinked="1"/>
        <c:majorTickMark val="none"/>
        <c:tickLblPos val="nextTo"/>
        <c:txPr>
          <a:bodyPr/>
          <a:lstStyle/>
          <a:p>
            <a:pPr>
              <a:defRPr sz="500"/>
            </a:pPr>
            <a:endParaRPr lang="th-TH"/>
          </a:p>
        </c:txPr>
        <c:crossAx val="208592256"/>
        <c:crosses val="autoZero"/>
        <c:crossBetween val="between"/>
      </c:valAx>
      <c:dTable>
        <c:showHorzBorder val="1"/>
        <c:showVertBorder val="1"/>
        <c:showOutline val="1"/>
        <c:showKeys val="1"/>
        <c:txPr>
          <a:bodyPr/>
          <a:lstStyle/>
          <a:p>
            <a:pPr rtl="0">
              <a:defRPr sz="5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600"/>
            </a:pPr>
            <a:r>
              <a:rPr lang="th-TH" sz="1600" b="1">
                <a:latin typeface="TH SarabunPSK" pitchFamily="34" charset="-34"/>
                <a:cs typeface="TH SarabunPSK" pitchFamily="34" charset="-34"/>
              </a:rPr>
              <a:t>กราฟแท่งจำนวนผู้ป่วย</a:t>
            </a:r>
            <a:r>
              <a:rPr lang="th-TH" sz="1600" b="1" i="0" u="none" strike="noStrike" baseline="0">
                <a:effectLst/>
                <a:latin typeface="TH SarabunPSK" pitchFamily="34" charset="-34"/>
                <a:cs typeface="TH SarabunPSK" pitchFamily="34" charset="-34"/>
              </a:rPr>
              <a:t>โรคไข้เลือดออก </a:t>
            </a:r>
            <a:r>
              <a:rPr lang="th-TH" sz="1600" b="1">
                <a:latin typeface="TH SarabunPSK" pitchFamily="34" charset="-34"/>
                <a:cs typeface="TH SarabunPSK" pitchFamily="34" charset="-34"/>
              </a:rPr>
              <a:t>ทั้งหมดสัปดาห์ที่ 23 </a:t>
            </a:r>
            <a:r>
              <a:rPr lang="th-TH" sz="1600" b="1" baseline="0">
                <a:latin typeface="TH SarabunPSK" pitchFamily="34" charset="-34"/>
                <a:cs typeface="TH SarabunPSK" pitchFamily="34" charset="-34"/>
              </a:rPr>
              <a:t>เทียบกับจำนวนผู้ป่วยสัปดาห์ที่ 20 จังหวัดศรีสะเกษ ปี 2563</a:t>
            </a:r>
            <a:endParaRPr lang="th-TH" sz="1600" b="1">
              <a:latin typeface="TH SarabunPSK" pitchFamily="34" charset="-34"/>
              <a:cs typeface="TH SarabunPSK" pitchFamily="34" charset="-34"/>
            </a:endParaRPr>
          </a:p>
        </c:rich>
      </c:tx>
    </c:title>
    <c:plotArea>
      <c:layout/>
      <c:barChart>
        <c:barDir val="col"/>
        <c:grouping val="stacked"/>
        <c:ser>
          <c:idx val="0"/>
          <c:order val="0"/>
          <c:tx>
            <c:v>ผู้ป่วยทั้งหมด</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อัตราป่วยเทียบรายสัปดาห์!$B$6:$B$27</c:f>
              <c:numCache>
                <c:formatCode>General</c:formatCode>
                <c:ptCount val="22"/>
                <c:pt idx="0">
                  <c:v>86</c:v>
                </c:pt>
                <c:pt idx="1">
                  <c:v>39</c:v>
                </c:pt>
                <c:pt idx="2">
                  <c:v>86</c:v>
                </c:pt>
                <c:pt idx="3">
                  <c:v>72</c:v>
                </c:pt>
                <c:pt idx="4">
                  <c:v>114</c:v>
                </c:pt>
                <c:pt idx="5">
                  <c:v>18</c:v>
                </c:pt>
                <c:pt idx="6">
                  <c:v>42</c:v>
                </c:pt>
                <c:pt idx="7">
                  <c:v>55</c:v>
                </c:pt>
                <c:pt idx="8">
                  <c:v>98</c:v>
                </c:pt>
                <c:pt idx="9">
                  <c:v>56</c:v>
                </c:pt>
                <c:pt idx="10">
                  <c:v>2</c:v>
                </c:pt>
                <c:pt idx="11">
                  <c:v>20</c:v>
                </c:pt>
                <c:pt idx="12">
                  <c:v>38</c:v>
                </c:pt>
                <c:pt idx="13">
                  <c:v>24</c:v>
                </c:pt>
                <c:pt idx="14">
                  <c:v>20</c:v>
                </c:pt>
                <c:pt idx="15">
                  <c:v>14</c:v>
                </c:pt>
                <c:pt idx="16">
                  <c:v>16</c:v>
                </c:pt>
                <c:pt idx="17">
                  <c:v>0</c:v>
                </c:pt>
                <c:pt idx="18">
                  <c:v>19</c:v>
                </c:pt>
                <c:pt idx="19">
                  <c:v>18</c:v>
                </c:pt>
                <c:pt idx="20">
                  <c:v>14</c:v>
                </c:pt>
                <c:pt idx="21">
                  <c:v>8</c:v>
                </c:pt>
              </c:numCache>
            </c:numRef>
          </c:val>
        </c:ser>
        <c:ser>
          <c:idx val="1"/>
          <c:order val="1"/>
          <c:tx>
            <c:v>สัปดาห์ที่ 20 ถึงปัจจุบัน</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208645504"/>
        <c:axId val="208647296"/>
      </c:barChart>
      <c:catAx>
        <c:axId val="208645504"/>
        <c:scaling>
          <c:orientation val="minMax"/>
        </c:scaling>
        <c:axPos val="b"/>
        <c:majorTickMark val="none"/>
        <c:tickLblPos val="nextTo"/>
        <c:crossAx val="208647296"/>
        <c:crosses val="autoZero"/>
        <c:auto val="1"/>
        <c:lblAlgn val="ctr"/>
        <c:lblOffset val="100"/>
      </c:catAx>
      <c:valAx>
        <c:axId val="208647296"/>
        <c:scaling>
          <c:orientation val="minMax"/>
        </c:scaling>
        <c:axPos val="l"/>
        <c:majorGridlines/>
        <c:title>
          <c:tx>
            <c:rich>
              <a:bodyPr/>
              <a:lstStyle/>
              <a:p>
                <a:pPr>
                  <a:defRPr sz="800"/>
                </a:pPr>
                <a:r>
                  <a:rPr lang="th-TH" sz="800"/>
                  <a:t>จำนวนผู้ป่วย</a:t>
                </a:r>
                <a:r>
                  <a:rPr lang="th-TH" sz="800" baseline="0"/>
                  <a:t> (ราย)</a:t>
                </a:r>
                <a:endParaRPr lang="th-TH" sz="800"/>
              </a:p>
            </c:rich>
          </c:tx>
          <c:layout>
            <c:manualLayout>
              <c:xMode val="edge"/>
              <c:yMode val="edge"/>
              <c:x val="0.14773892059684196"/>
              <c:y val="0.50643625339021658"/>
            </c:manualLayout>
          </c:layout>
        </c:title>
        <c:numFmt formatCode="General" sourceLinked="1"/>
        <c:majorTickMark val="none"/>
        <c:tickLblPos val="nextTo"/>
        <c:crossAx val="208645504"/>
        <c:crosses val="autoZero"/>
        <c:crossBetween val="between"/>
      </c:valAx>
      <c:dTable>
        <c:showHorzBorder val="1"/>
        <c:showVertBorder val="1"/>
        <c:showOutline val="1"/>
        <c:showKeys val="1"/>
        <c:txPr>
          <a:bodyPr/>
          <a:lstStyle/>
          <a:p>
            <a:pPr rtl="0">
              <a:defRPr sz="7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050">
                <a:latin typeface="TH SarabunPSK" pitchFamily="34" charset="-34"/>
                <a:cs typeface="TH SarabunPSK" pitchFamily="34" charset="-34"/>
              </a:rPr>
              <a:t>กราฟแท่งอัตราป่วยต่อแสนประชากรโรคไข้เลือดออก  สัปดาห์ 23 เทียบกับสัปดาห์ที่ 22           จังหวัดศรีสะเกษ ปี 2563</a:t>
            </a:r>
          </a:p>
        </c:rich>
      </c:tx>
      <c:layout>
        <c:manualLayout>
          <c:xMode val="edge"/>
          <c:yMode val="edge"/>
          <c:x val="0.10827750620391823"/>
          <c:y val="2.1887821753852201E-2"/>
        </c:manualLayout>
      </c:layout>
    </c:title>
    <c:plotArea>
      <c:layout/>
      <c:barChart>
        <c:barDir val="col"/>
        <c:grouping val="stacked"/>
        <c:ser>
          <c:idx val="1"/>
          <c:order val="0"/>
          <c:tx>
            <c:v>อัตราป่วยสัปดาห์ปัจจุบัน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อัตราป่วยเปลี่ยนใน1สัปดาห์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อัตราป่วยเทียบรายสัปดาห์!$BC$6:$BC$27</c:f>
              <c:numCache>
                <c:formatCode>0.00</c:formatCode>
                <c:ptCount val="22"/>
                <c:pt idx="0">
                  <c:v>2.147243654895</c:v>
                </c:pt>
                <c:pt idx="1">
                  <c:v>5.4445472858931723</c:v>
                </c:pt>
                <c:pt idx="2">
                  <c:v>-9.9883136730025797</c:v>
                </c:pt>
                <c:pt idx="3">
                  <c:v>5.4334135173449347</c:v>
                </c:pt>
                <c:pt idx="4">
                  <c:v>4.6167138231007172</c:v>
                </c:pt>
                <c:pt idx="5">
                  <c:v>4.1376171462854536</c:v>
                </c:pt>
                <c:pt idx="6">
                  <c:v>0</c:v>
                </c:pt>
                <c:pt idx="7">
                  <c:v>4.6276157598082293</c:v>
                </c:pt>
                <c:pt idx="8">
                  <c:v>11.166807285721376</c:v>
                </c:pt>
                <c:pt idx="9">
                  <c:v>4.6701474832575194</c:v>
                </c:pt>
                <c:pt idx="10">
                  <c:v>0</c:v>
                </c:pt>
                <c:pt idx="11">
                  <c:v>2.3551023291962068</c:v>
                </c:pt>
                <c:pt idx="12">
                  <c:v>0</c:v>
                </c:pt>
                <c:pt idx="13">
                  <c:v>3.7448975770512689</c:v>
                </c:pt>
                <c:pt idx="14">
                  <c:v>2.2449208665394558</c:v>
                </c:pt>
                <c:pt idx="15">
                  <c:v>0</c:v>
                </c:pt>
                <c:pt idx="16">
                  <c:v>-1.8390128179193415</c:v>
                </c:pt>
                <c:pt idx="17">
                  <c:v>0</c:v>
                </c:pt>
                <c:pt idx="18">
                  <c:v>0</c:v>
                </c:pt>
                <c:pt idx="19">
                  <c:v>0</c:v>
                </c:pt>
                <c:pt idx="20">
                  <c:v>4.1970956098379943</c:v>
                </c:pt>
                <c:pt idx="21">
                  <c:v>0</c:v>
                </c:pt>
              </c:numCache>
            </c:numRef>
          </c:val>
        </c:ser>
        <c:gapWidth val="95"/>
        <c:overlap val="100"/>
        <c:axId val="208686080"/>
        <c:axId val="208687872"/>
      </c:barChart>
      <c:catAx>
        <c:axId val="208686080"/>
        <c:scaling>
          <c:orientation val="minMax"/>
        </c:scaling>
        <c:axPos val="b"/>
        <c:majorTickMark val="none"/>
        <c:tickLblPos val="nextTo"/>
        <c:crossAx val="208687872"/>
        <c:crosses val="autoZero"/>
        <c:auto val="1"/>
        <c:lblAlgn val="ctr"/>
        <c:lblOffset val="100"/>
      </c:catAx>
      <c:valAx>
        <c:axId val="208687872"/>
        <c:scaling>
          <c:orientation val="minMax"/>
        </c:scaling>
        <c:axPos val="l"/>
        <c:majorGridlines/>
        <c:title>
          <c:tx>
            <c:rich>
              <a:bodyPr/>
              <a:lstStyle/>
              <a:p>
                <a:pPr>
                  <a:defRPr/>
                </a:pPr>
                <a:r>
                  <a:rPr lang="th-TH"/>
                  <a:t>อัตราป่วยต่อแสนประชากร</a:t>
                </a:r>
              </a:p>
            </c:rich>
          </c:tx>
          <c:layout>
            <c:manualLayout>
              <c:xMode val="edge"/>
              <c:yMode val="edge"/>
              <c:x val="4.7795644750015617E-2"/>
              <c:y val="0.43007021275089158"/>
            </c:manualLayout>
          </c:layout>
        </c:title>
        <c:numFmt formatCode="0.00" sourceLinked="1"/>
        <c:majorTickMark val="none"/>
        <c:tickLblPos val="nextTo"/>
        <c:crossAx val="208686080"/>
        <c:crosses val="autoZero"/>
        <c:crossBetween val="between"/>
      </c:valAx>
      <c:dTable>
        <c:showHorzBorder val="1"/>
        <c:showVertBorder val="1"/>
        <c:showOutline val="1"/>
        <c:showKeys val="1"/>
        <c:txPr>
          <a:bodyPr/>
          <a:lstStyle/>
          <a:p>
            <a:pPr rtl="0">
              <a:defRPr sz="400"/>
            </a:pPr>
            <a:endParaRPr lang="th-TH"/>
          </a:p>
        </c:txPr>
      </c:dTable>
    </c:plotArea>
    <c:plotVisOnly val="1"/>
    <c:dispBlanksAs val="gap"/>
  </c:chart>
  <c:txPr>
    <a:bodyPr/>
    <a:lstStyle/>
    <a:p>
      <a:pPr>
        <a:defRPr sz="800"/>
      </a:pPr>
      <a:endParaRPr lang="th-TH"/>
    </a:p>
  </c:txPr>
  <c:printSettings>
    <c:headerFooter/>
    <c:pageMargins b="0.75000000000000278" l="0.70000000000000062" r="0.70000000000000062" t="0.750000000000002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  จังหวัดศรีสะเกษ ปี 2563</a:t>
            </a:r>
            <a:endParaRPr lang="th-TH" sz="1400"/>
          </a:p>
        </c:rich>
      </c:tx>
      <c:spPr>
        <a:ln>
          <a:noFill/>
        </a:ln>
      </c:spPr>
    </c:title>
    <c:plotArea>
      <c:layout>
        <c:manualLayout>
          <c:layoutTarget val="inner"/>
          <c:xMode val="edge"/>
          <c:yMode val="edge"/>
          <c:x val="0.10125228508578679"/>
          <c:y val="0.25242716838499196"/>
          <c:w val="0.876525496044136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กราฟเทียบอำเภอ!$AC$92:$AG$92</c:f>
              <c:numCache>
                <c:formatCode>General</c:formatCode>
                <c:ptCount val="5"/>
                <c:pt idx="0">
                  <c:v>4</c:v>
                </c:pt>
                <c:pt idx="1">
                  <c:v>5</c:v>
                </c:pt>
                <c:pt idx="2">
                  <c:v>6</c:v>
                </c:pt>
                <c:pt idx="3">
                  <c:v>7</c:v>
                </c:pt>
                <c:pt idx="4">
                  <c:v>13</c:v>
                </c:pt>
              </c:numCache>
            </c:numRef>
          </c:val>
        </c:ser>
        <c:axId val="173841792"/>
        <c:axId val="17384768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73841792"/>
        <c:axId val="173847680"/>
      </c:lineChart>
      <c:catAx>
        <c:axId val="173841792"/>
        <c:scaling>
          <c:orientation val="minMax"/>
        </c:scaling>
        <c:axPos val="b"/>
        <c:numFmt formatCode="General" sourceLinked="1"/>
        <c:majorTickMark val="none"/>
        <c:tickLblPos val="nextTo"/>
        <c:txPr>
          <a:bodyPr rot="-2700000" vert="horz"/>
          <a:lstStyle/>
          <a:p>
            <a:pPr>
              <a:defRPr sz="1100"/>
            </a:pPr>
            <a:endParaRPr lang="th-TH"/>
          </a:p>
        </c:txPr>
        <c:crossAx val="173847680"/>
        <c:crosses val="autoZero"/>
        <c:auto val="1"/>
        <c:lblAlgn val="ctr"/>
        <c:lblOffset val="100"/>
      </c:catAx>
      <c:valAx>
        <c:axId val="173847680"/>
        <c:scaling>
          <c:orientation val="minMax"/>
        </c:scaling>
        <c:delete val="1"/>
        <c:axPos val="l"/>
        <c:numFmt formatCode="General" sourceLinked="1"/>
        <c:majorTickMark val="none"/>
        <c:tickLblPos val="none"/>
        <c:crossAx val="173841792"/>
        <c:crosses val="autoZero"/>
        <c:crossBetween val="between"/>
      </c:valAx>
    </c:plotArea>
    <c:legend>
      <c:legendPos val="t"/>
      <c:layout>
        <c:manualLayout>
          <c:xMode val="edge"/>
          <c:yMode val="edge"/>
          <c:x val="0.13237823638041921"/>
          <c:y val="0.2785042650918678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กราฟแท่งอัตราจำนวนผู้ป่วยโรคไข้เลือดออก</a:t>
            </a:r>
            <a:r>
              <a:rPr lang="th-TH" sz="1800" b="1" baseline="0">
                <a:latin typeface="TH SarabunPSK" pitchFamily="34" charset="-34"/>
                <a:cs typeface="TH SarabunPSK" pitchFamily="34" charset="-34"/>
              </a:rPr>
              <a:t>  สัปดาห์ 23 เทียบกับสัปดาห์ที่ 22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stacked"/>
        <c:ser>
          <c:idx val="1"/>
          <c:order val="0"/>
          <c:tx>
            <c:v>จำนวนป่วยสัปดาห์ปัจจุบัน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อัตราป่วยเทียบรายสัปดาห์!$X$31:$X$52</c:f>
              <c:numCache>
                <c:formatCode>General</c:formatCode>
                <c:ptCount val="22"/>
                <c:pt idx="0">
                  <c:v>9</c:v>
                </c:pt>
                <c:pt idx="1">
                  <c:v>7</c:v>
                </c:pt>
                <c:pt idx="2">
                  <c:v>62</c:v>
                </c:pt>
                <c:pt idx="3">
                  <c:v>15</c:v>
                </c:pt>
                <c:pt idx="4">
                  <c:v>24</c:v>
                </c:pt>
                <c:pt idx="5">
                  <c:v>8</c:v>
                </c:pt>
                <c:pt idx="6">
                  <c:v>16</c:v>
                </c:pt>
                <c:pt idx="7">
                  <c:v>13</c:v>
                </c:pt>
                <c:pt idx="8">
                  <c:v>31</c:v>
                </c:pt>
                <c:pt idx="9">
                  <c:v>21</c:v>
                </c:pt>
                <c:pt idx="10">
                  <c:v>0</c:v>
                </c:pt>
                <c:pt idx="11">
                  <c:v>10</c:v>
                </c:pt>
                <c:pt idx="12">
                  <c:v>27</c:v>
                </c:pt>
                <c:pt idx="13">
                  <c:v>20</c:v>
                </c:pt>
                <c:pt idx="14">
                  <c:v>7</c:v>
                </c:pt>
                <c:pt idx="15">
                  <c:v>1</c:v>
                </c:pt>
                <c:pt idx="16">
                  <c:v>1</c:v>
                </c:pt>
                <c:pt idx="17">
                  <c:v>1</c:v>
                </c:pt>
                <c:pt idx="18">
                  <c:v>5</c:v>
                </c:pt>
                <c:pt idx="19">
                  <c:v>3</c:v>
                </c:pt>
                <c:pt idx="20">
                  <c:v>0</c:v>
                </c:pt>
                <c:pt idx="21">
                  <c:v>3</c:v>
                </c:pt>
              </c:numCache>
            </c:numRef>
          </c:val>
        </c:ser>
        <c:ser>
          <c:idx val="0"/>
          <c:order val="1"/>
          <c:tx>
            <c:v>จำนวนผู้ป่วยใน1สัปดาห์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208726656"/>
        <c:axId val="208740736"/>
      </c:barChart>
      <c:catAx>
        <c:axId val="208726656"/>
        <c:scaling>
          <c:orientation val="minMax"/>
        </c:scaling>
        <c:axPos val="b"/>
        <c:majorTickMark val="none"/>
        <c:tickLblPos val="nextTo"/>
        <c:crossAx val="208740736"/>
        <c:crosses val="autoZero"/>
        <c:auto val="1"/>
        <c:lblAlgn val="ctr"/>
        <c:lblOffset val="100"/>
      </c:catAx>
      <c:valAx>
        <c:axId val="208740736"/>
        <c:scaling>
          <c:orientation val="minMax"/>
        </c:scaling>
        <c:axPos val="l"/>
        <c:majorGridlines/>
        <c:title>
          <c:tx>
            <c:rich>
              <a:bodyPr/>
              <a:lstStyle/>
              <a:p>
                <a:pPr>
                  <a:defRPr sz="800"/>
                </a:pPr>
                <a:r>
                  <a:rPr lang="th-TH" sz="800"/>
                  <a:t>อัตราป่วยต่อแสนประชากร</a:t>
                </a:r>
              </a:p>
            </c:rich>
          </c:tx>
          <c:layout>
            <c:manualLayout>
              <c:xMode val="edge"/>
              <c:yMode val="edge"/>
              <c:x val="0.17947056945579071"/>
              <c:y val="0.44495370973498682"/>
            </c:manualLayout>
          </c:layout>
        </c:title>
        <c:numFmt formatCode="General" sourceLinked="1"/>
        <c:majorTickMark val="none"/>
        <c:tickLblPos val="nextTo"/>
        <c:crossAx val="208726656"/>
        <c:crosses val="autoZero"/>
        <c:crossBetween val="between"/>
      </c:valAx>
      <c:dTable>
        <c:showHorzBorder val="1"/>
        <c:showVertBorder val="1"/>
        <c:showOutline val="1"/>
        <c:showKeys val="1"/>
        <c:txPr>
          <a:bodyPr/>
          <a:lstStyle/>
          <a:p>
            <a:pPr rtl="0">
              <a:defRPr sz="7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500"/>
              <a:t>จำนวนผู้ป่วยโรคไข้เลือดออกสะสมรายเดือน</a:t>
            </a:r>
            <a:r>
              <a:rPr lang="th-TH" sz="1500" baseline="0"/>
              <a:t>  เทียบกับจำนวนผู้ป่วยระดับมาตรฐานที่ทำให้อัตราป่วยไม่เกินค่ามาตรฐาน                               50  ต่อแสนประชากรสะสม จังหวัดศรีสะเกษ ปี 2563</a:t>
            </a:r>
            <a:endParaRPr lang="th-TH" sz="1500"/>
          </a:p>
        </c:rich>
      </c:tx>
      <c:spPr>
        <a:ln>
          <a:noFill/>
        </a:ln>
      </c:spPr>
    </c:title>
    <c:plotArea>
      <c:layout>
        <c:manualLayout>
          <c:layoutTarget val="inner"/>
          <c:xMode val="edge"/>
          <c:yMode val="edge"/>
          <c:x val="0.10125228508578679"/>
          <c:y val="0.25242716838499085"/>
          <c:w val="0.8765254960441328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กราฟเทียบอำเภอ!$AC$107:$AH$107</c:f>
              <c:numCache>
                <c:formatCode>General</c:formatCode>
                <c:ptCount val="6"/>
                <c:pt idx="0">
                  <c:v>36</c:v>
                </c:pt>
                <c:pt idx="1">
                  <c:v>62</c:v>
                </c:pt>
                <c:pt idx="2">
                  <c:v>109</c:v>
                </c:pt>
                <c:pt idx="3">
                  <c:v>135</c:v>
                </c:pt>
                <c:pt idx="4">
                  <c:v>206</c:v>
                </c:pt>
                <c:pt idx="5">
                  <c:v>354</c:v>
                </c:pt>
              </c:numCache>
            </c:numRef>
          </c:val>
        </c:ser>
        <c:axId val="208788096"/>
        <c:axId val="20880217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กราฟเทียบอำเภอ!$AS$82:$BD$82</c:f>
              <c:numCache>
                <c:formatCode>0</c:formatCode>
                <c:ptCount val="12"/>
                <c:pt idx="0">
                  <c:v>8.4091403699673553</c:v>
                </c:pt>
                <c:pt idx="1">
                  <c:v>12.813928182807398</c:v>
                </c:pt>
                <c:pt idx="2">
                  <c:v>26.829162132752991</c:v>
                </c:pt>
                <c:pt idx="3">
                  <c:v>45.249183895538629</c:v>
                </c:pt>
                <c:pt idx="4">
                  <c:v>91.699673558215437</c:v>
                </c:pt>
                <c:pt idx="5">
                  <c:v>219.43852013057671</c:v>
                </c:pt>
                <c:pt idx="6">
                  <c:v>396.43090315560391</c:v>
                </c:pt>
                <c:pt idx="7">
                  <c:v>526.57236126224154</c:v>
                </c:pt>
                <c:pt idx="8">
                  <c:v>623.87812840043523</c:v>
                </c:pt>
                <c:pt idx="9">
                  <c:v>686.74646354733409</c:v>
                </c:pt>
                <c:pt idx="10">
                  <c:v>724.38737758433081</c:v>
                </c:pt>
                <c:pt idx="11">
                  <c:v>736</c:v>
                </c:pt>
              </c:numCache>
            </c:numRef>
          </c:val>
        </c:ser>
        <c:dLbls>
          <c:showVal val="1"/>
        </c:dLbls>
        <c:marker val="1"/>
        <c:axId val="208788096"/>
        <c:axId val="208802176"/>
      </c:lineChart>
      <c:catAx>
        <c:axId val="208788096"/>
        <c:scaling>
          <c:orientation val="minMax"/>
        </c:scaling>
        <c:axPos val="b"/>
        <c:numFmt formatCode="General" sourceLinked="1"/>
        <c:majorTickMark val="none"/>
        <c:tickLblPos val="nextTo"/>
        <c:txPr>
          <a:bodyPr rot="-2700000" vert="horz"/>
          <a:lstStyle/>
          <a:p>
            <a:pPr>
              <a:defRPr sz="1100"/>
            </a:pPr>
            <a:endParaRPr lang="th-TH"/>
          </a:p>
        </c:txPr>
        <c:crossAx val="208802176"/>
        <c:crosses val="autoZero"/>
        <c:auto val="1"/>
        <c:lblAlgn val="ctr"/>
        <c:lblOffset val="100"/>
      </c:catAx>
      <c:valAx>
        <c:axId val="208802176"/>
        <c:scaling>
          <c:orientation val="minMax"/>
        </c:scaling>
        <c:delete val="1"/>
        <c:axPos val="l"/>
        <c:numFmt formatCode="General" sourceLinked="1"/>
        <c:majorTickMark val="none"/>
        <c:tickLblPos val="none"/>
        <c:crossAx val="208788096"/>
        <c:crosses val="autoZero"/>
        <c:crossBetween val="between"/>
      </c:valAx>
    </c:plotArea>
    <c:legend>
      <c:legendPos val="t"/>
      <c:layout>
        <c:manualLayout>
          <c:xMode val="edge"/>
          <c:yMode val="edge"/>
          <c:x val="0.13237823638041921"/>
          <c:y val="0.2785042650918662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a:t>
            </a:r>
            <a:r>
              <a:rPr lang="th-TH" sz="1400" baseline="0"/>
              <a:t>  เทียบกับจำนวนผู้ป่วยระดับมาตรฐานที่ทำให้</a:t>
            </a:r>
            <a:endParaRPr lang="en-US" sz="1400" baseline="0"/>
          </a:p>
          <a:p>
            <a:pPr>
              <a:defRPr sz="2800"/>
            </a:pPr>
            <a:r>
              <a:rPr lang="th-TH" sz="1400" baseline="0"/>
              <a:t>อัตราป่วยไม่เกิน</a:t>
            </a:r>
            <a:r>
              <a:rPr lang="en-US" sz="1400" baseline="0"/>
              <a:t> </a:t>
            </a:r>
            <a:r>
              <a:rPr lang="th-TH" sz="1400" baseline="0"/>
              <a:t>50 ต่อแสนประชากร  จำแนกรายอำเภอในจังหวัด</a:t>
            </a:r>
            <a:r>
              <a:rPr lang="en-US" sz="1400" baseline="0"/>
              <a:t>       </a:t>
            </a:r>
            <a:r>
              <a:rPr lang="th-TH" sz="1400" baseline="0"/>
              <a:t>ศรีสะเกษ ปี 2563</a:t>
            </a:r>
            <a:endParaRPr lang="th-TH" sz="1400"/>
          </a:p>
        </c:rich>
      </c:tx>
      <c:layout>
        <c:manualLayout>
          <c:xMode val="edge"/>
          <c:yMode val="edge"/>
          <c:x val="0.13773767888623714"/>
          <c:y val="4.5945055004931096E-2"/>
        </c:manualLayout>
      </c:layout>
      <c:spPr>
        <a:ln>
          <a:noFill/>
        </a:ln>
      </c:spPr>
    </c:title>
    <c:plotArea>
      <c:layout>
        <c:manualLayout>
          <c:layoutTarget val="inner"/>
          <c:xMode val="edge"/>
          <c:yMode val="edge"/>
          <c:x val="0.10125228508578679"/>
          <c:y val="0.25062698017769758"/>
          <c:w val="0.87652549604413199"/>
          <c:h val="0.45943424370981861"/>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8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208853632"/>
        <c:axId val="208855424"/>
      </c:barChart>
      <c:catAx>
        <c:axId val="208853632"/>
        <c:scaling>
          <c:orientation val="minMax"/>
        </c:scaling>
        <c:axPos val="b"/>
        <c:numFmt formatCode="General" sourceLinked="1"/>
        <c:majorTickMark val="none"/>
        <c:tickLblPos val="nextTo"/>
        <c:txPr>
          <a:bodyPr rot="-5400000" vert="horz"/>
          <a:lstStyle/>
          <a:p>
            <a:pPr>
              <a:defRPr sz="1000"/>
            </a:pPr>
            <a:endParaRPr lang="th-TH"/>
          </a:p>
        </c:txPr>
        <c:crossAx val="208855424"/>
        <c:crosses val="autoZero"/>
        <c:auto val="1"/>
        <c:lblAlgn val="ctr"/>
        <c:lblOffset val="100"/>
      </c:catAx>
      <c:valAx>
        <c:axId val="208855424"/>
        <c:scaling>
          <c:orientation val="minMax"/>
        </c:scaling>
        <c:delete val="1"/>
        <c:axPos val="l"/>
        <c:numFmt formatCode="General" sourceLinked="1"/>
        <c:majorTickMark val="none"/>
        <c:tickLblPos val="none"/>
        <c:crossAx val="208853632"/>
        <c:crosses val="autoZero"/>
        <c:crossBetween val="between"/>
      </c:valAx>
    </c:plotArea>
    <c:legend>
      <c:legendPos val="t"/>
      <c:layout>
        <c:manualLayout>
          <c:xMode val="edge"/>
          <c:yMode val="edge"/>
          <c:x val="0.36790283267340557"/>
          <c:y val="0.3621780511485243"/>
          <c:w val="0.60786023979526249"/>
          <c:h val="5.9584043938560122E-2"/>
        </c:manualLayout>
      </c:layout>
      <c:txPr>
        <a:bodyPr/>
        <a:lstStyle/>
        <a:p>
          <a:pPr>
            <a:defRPr sz="12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อำเภอราษีไศล  จังหวัดศรีสะเกษ ปี 2563</a:t>
            </a:r>
            <a:endParaRPr lang="th-TH" sz="1400"/>
          </a:p>
        </c:rich>
      </c:tx>
      <c:spPr>
        <a:ln>
          <a:noFill/>
        </a:ln>
      </c:spPr>
    </c:title>
    <c:plotArea>
      <c:layout>
        <c:manualLayout>
          <c:layoutTarget val="inner"/>
          <c:xMode val="edge"/>
          <c:yMode val="edge"/>
          <c:x val="0.10125228508578679"/>
          <c:y val="0.25242716838499152"/>
          <c:w val="0.876525496044135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กราฟเทียบอำเภอ!$AC$15:$AG$15</c:f>
              <c:numCache>
                <c:formatCode>General</c:formatCode>
                <c:ptCount val="5"/>
                <c:pt idx="0">
                  <c:v>3</c:v>
                </c:pt>
                <c:pt idx="1">
                  <c:v>3</c:v>
                </c:pt>
                <c:pt idx="2">
                  <c:v>4</c:v>
                </c:pt>
                <c:pt idx="3">
                  <c:v>5</c:v>
                </c:pt>
                <c:pt idx="4">
                  <c:v>13</c:v>
                </c:pt>
              </c:numCache>
            </c:numRef>
          </c:val>
        </c:ser>
        <c:axId val="173895040"/>
        <c:axId val="1739050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กราฟเทียบอำเภอ!$AC$44:$AN$44</c:f>
              <c:numCache>
                <c:formatCode>General</c:formatCode>
                <c:ptCount val="12"/>
                <c:pt idx="0">
                  <c:v>2</c:v>
                </c:pt>
                <c:pt idx="1">
                  <c:v>1</c:v>
                </c:pt>
                <c:pt idx="2">
                  <c:v>2</c:v>
                </c:pt>
                <c:pt idx="3">
                  <c:v>1</c:v>
                </c:pt>
                <c:pt idx="4">
                  <c:v>6</c:v>
                </c:pt>
                <c:pt idx="5">
                  <c:v>13</c:v>
                </c:pt>
                <c:pt idx="6">
                  <c:v>20</c:v>
                </c:pt>
                <c:pt idx="7">
                  <c:v>18</c:v>
                </c:pt>
                <c:pt idx="8">
                  <c:v>10</c:v>
                </c:pt>
                <c:pt idx="9">
                  <c:v>7</c:v>
                </c:pt>
                <c:pt idx="10">
                  <c:v>4</c:v>
                </c:pt>
                <c:pt idx="11">
                  <c:v>2</c:v>
                </c:pt>
              </c:numCache>
            </c:numRef>
          </c:val>
        </c:ser>
        <c:dLbls>
          <c:showVal val="1"/>
        </c:dLbls>
        <c:marker val="1"/>
        <c:axId val="173895040"/>
        <c:axId val="173905024"/>
      </c:lineChart>
      <c:catAx>
        <c:axId val="173895040"/>
        <c:scaling>
          <c:orientation val="minMax"/>
        </c:scaling>
        <c:axPos val="b"/>
        <c:numFmt formatCode="General" sourceLinked="1"/>
        <c:majorTickMark val="none"/>
        <c:tickLblPos val="nextTo"/>
        <c:txPr>
          <a:bodyPr rot="-2700000" vert="horz"/>
          <a:lstStyle/>
          <a:p>
            <a:pPr>
              <a:defRPr sz="900"/>
            </a:pPr>
            <a:endParaRPr lang="th-TH"/>
          </a:p>
        </c:txPr>
        <c:crossAx val="173905024"/>
        <c:crosses val="autoZero"/>
        <c:auto val="1"/>
        <c:lblAlgn val="ctr"/>
        <c:lblOffset val="100"/>
      </c:catAx>
      <c:valAx>
        <c:axId val="173905024"/>
        <c:scaling>
          <c:orientation val="minMax"/>
        </c:scaling>
        <c:delete val="1"/>
        <c:axPos val="l"/>
        <c:numFmt formatCode="General" sourceLinked="1"/>
        <c:majorTickMark val="none"/>
        <c:tickLblPos val="none"/>
        <c:crossAx val="173895040"/>
        <c:crosses val="autoZero"/>
        <c:crossBetween val="between"/>
      </c:valAx>
    </c:plotArea>
    <c:legend>
      <c:legendPos val="t"/>
      <c:layout>
        <c:manualLayout>
          <c:xMode val="edge"/>
          <c:yMode val="edge"/>
          <c:x val="0.12459902706614658"/>
          <c:y val="0.284346896862765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อำเภอไพรบึง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78"/>
          <c:h val="0.480944579987376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กราฟเทียบอำเภอ!$AC$12:$AN$12</c:f>
              <c:numCache>
                <c:formatCode>General</c:formatCode>
                <c:ptCount val="12"/>
                <c:pt idx="0">
                  <c:v>3</c:v>
                </c:pt>
                <c:pt idx="1">
                  <c:v>2</c:v>
                </c:pt>
                <c:pt idx="2">
                  <c:v>0</c:v>
                </c:pt>
                <c:pt idx="3">
                  <c:v>1</c:v>
                </c:pt>
                <c:pt idx="4">
                  <c:v>0</c:v>
                </c:pt>
                <c:pt idx="5">
                  <c:v>2</c:v>
                </c:pt>
                <c:pt idx="6">
                  <c:v>2</c:v>
                </c:pt>
              </c:numCache>
            </c:numRef>
          </c:val>
        </c:ser>
        <c:dLbls>
          <c:showVal val="1"/>
        </c:dLbls>
        <c:marker val="1"/>
        <c:axId val="171100416"/>
        <c:axId val="171122688"/>
      </c:lineChart>
      <c:catAx>
        <c:axId val="171100416"/>
        <c:scaling>
          <c:orientation val="minMax"/>
        </c:scaling>
        <c:axPos val="b"/>
        <c:numFmt formatCode="General" sourceLinked="1"/>
        <c:majorTickMark val="none"/>
        <c:tickLblPos val="nextTo"/>
        <c:txPr>
          <a:bodyPr rot="-5400000" vert="horz"/>
          <a:lstStyle/>
          <a:p>
            <a:pPr>
              <a:defRPr sz="1400"/>
            </a:pPr>
            <a:endParaRPr lang="th-TH"/>
          </a:p>
        </c:txPr>
        <c:crossAx val="171122688"/>
        <c:crosses val="autoZero"/>
        <c:auto val="1"/>
        <c:lblAlgn val="ctr"/>
        <c:lblOffset val="100"/>
      </c:catAx>
      <c:valAx>
        <c:axId val="171122688"/>
        <c:scaling>
          <c:orientation val="minMax"/>
        </c:scaling>
        <c:delete val="1"/>
        <c:axPos val="l"/>
        <c:numFmt formatCode="0" sourceLinked="1"/>
        <c:majorTickMark val="none"/>
        <c:tickLblPos val="none"/>
        <c:crossAx val="171100416"/>
        <c:crosses val="autoZero"/>
        <c:crossBetween val="between"/>
      </c:valAx>
    </c:plotArea>
    <c:legend>
      <c:legendPos val="t"/>
      <c:layout>
        <c:manualLayout>
          <c:xMode val="edge"/>
          <c:yMode val="edge"/>
          <c:x val="0.38293384274086245"/>
          <c:y val="0.242225468547176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อำเภอราษีไศล  จังหวัดศรีสะเกษ ปี 2563</a:t>
            </a:r>
            <a:endParaRPr lang="th-TH" sz="1400"/>
          </a:p>
        </c:rich>
      </c:tx>
      <c:spPr>
        <a:ln>
          <a:noFill/>
        </a:ln>
      </c:spPr>
    </c:title>
    <c:plotArea>
      <c:layout>
        <c:manualLayout>
          <c:layoutTarget val="inner"/>
          <c:xMode val="edge"/>
          <c:yMode val="edge"/>
          <c:x val="0.10125228508578679"/>
          <c:y val="0.25242716838499207"/>
          <c:w val="0.8765254960441367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กราฟเทียบอำเภอ!$AC$93:$AG$93</c:f>
              <c:numCache>
                <c:formatCode>General</c:formatCode>
                <c:ptCount val="5"/>
                <c:pt idx="0">
                  <c:v>3</c:v>
                </c:pt>
                <c:pt idx="1">
                  <c:v>6</c:v>
                </c:pt>
                <c:pt idx="2">
                  <c:v>10</c:v>
                </c:pt>
                <c:pt idx="3">
                  <c:v>15</c:v>
                </c:pt>
                <c:pt idx="4">
                  <c:v>28</c:v>
                </c:pt>
              </c:numCache>
            </c:numRef>
          </c:val>
        </c:ser>
        <c:axId val="174009344"/>
        <c:axId val="17401113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กราฟเทียบอำเภอ!$AS$68:$BD$68</c:f>
              <c:numCache>
                <c:formatCode>General</c:formatCode>
                <c:ptCount val="12"/>
                <c:pt idx="0">
                  <c:v>1</c:v>
                </c:pt>
                <c:pt idx="1">
                  <c:v>2</c:v>
                </c:pt>
                <c:pt idx="2">
                  <c:v>3</c:v>
                </c:pt>
                <c:pt idx="3">
                  <c:v>4</c:v>
                </c:pt>
                <c:pt idx="4">
                  <c:v>7</c:v>
                </c:pt>
                <c:pt idx="5">
                  <c:v>13</c:v>
                </c:pt>
                <c:pt idx="6">
                  <c:v>22</c:v>
                </c:pt>
                <c:pt idx="7">
                  <c:v>30</c:v>
                </c:pt>
                <c:pt idx="8">
                  <c:v>35</c:v>
                </c:pt>
                <c:pt idx="9">
                  <c:v>38</c:v>
                </c:pt>
                <c:pt idx="10">
                  <c:v>40</c:v>
                </c:pt>
                <c:pt idx="11">
                  <c:v>41</c:v>
                </c:pt>
              </c:numCache>
            </c:numRef>
          </c:val>
        </c:ser>
        <c:dLbls>
          <c:showVal val="1"/>
        </c:dLbls>
        <c:marker val="1"/>
        <c:axId val="174009344"/>
        <c:axId val="174011136"/>
      </c:lineChart>
      <c:catAx>
        <c:axId val="174009344"/>
        <c:scaling>
          <c:orientation val="minMax"/>
        </c:scaling>
        <c:axPos val="b"/>
        <c:numFmt formatCode="General" sourceLinked="1"/>
        <c:majorTickMark val="none"/>
        <c:tickLblPos val="nextTo"/>
        <c:txPr>
          <a:bodyPr rot="-2700000" vert="horz"/>
          <a:lstStyle/>
          <a:p>
            <a:pPr>
              <a:defRPr sz="1100"/>
            </a:pPr>
            <a:endParaRPr lang="th-TH"/>
          </a:p>
        </c:txPr>
        <c:crossAx val="174011136"/>
        <c:crosses val="autoZero"/>
        <c:auto val="1"/>
        <c:lblAlgn val="ctr"/>
        <c:lblOffset val="100"/>
      </c:catAx>
      <c:valAx>
        <c:axId val="174011136"/>
        <c:scaling>
          <c:orientation val="minMax"/>
        </c:scaling>
        <c:delete val="1"/>
        <c:axPos val="l"/>
        <c:numFmt formatCode="General" sourceLinked="1"/>
        <c:majorTickMark val="none"/>
        <c:tickLblPos val="none"/>
        <c:crossAx val="174009344"/>
        <c:crosses val="autoZero"/>
        <c:crossBetween val="between"/>
      </c:valAx>
    </c:plotArea>
    <c:legend>
      <c:legendPos val="t"/>
      <c:layout>
        <c:manualLayout>
          <c:xMode val="edge"/>
          <c:yMode val="edge"/>
          <c:x val="0.13237823638041921"/>
          <c:y val="0.278504265091868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อำเภออุทุมพรพิสัย  จังหวัดศรีสะเกษ ปี 2563</a:t>
            </a:r>
            <a:endParaRPr lang="th-TH" sz="1400"/>
          </a:p>
        </c:rich>
      </c:tx>
      <c:spPr>
        <a:ln>
          <a:noFill/>
        </a:ln>
      </c:spPr>
    </c:title>
    <c:plotArea>
      <c:layout>
        <c:manualLayout>
          <c:layoutTarget val="inner"/>
          <c:xMode val="edge"/>
          <c:yMode val="edge"/>
          <c:x val="0.10125228508578679"/>
          <c:y val="0.25242716838499163"/>
          <c:w val="0.87652549604413554"/>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กราฟเทียบอำเภอ!$AC$16:$AG$16</c:f>
              <c:numCache>
                <c:formatCode>General</c:formatCode>
                <c:ptCount val="5"/>
                <c:pt idx="0">
                  <c:v>1</c:v>
                </c:pt>
                <c:pt idx="1">
                  <c:v>0</c:v>
                </c:pt>
                <c:pt idx="2">
                  <c:v>5</c:v>
                </c:pt>
                <c:pt idx="3">
                  <c:v>2</c:v>
                </c:pt>
                <c:pt idx="4">
                  <c:v>5</c:v>
                </c:pt>
              </c:numCache>
            </c:numRef>
          </c:val>
        </c:ser>
        <c:axId val="174050304"/>
        <c:axId val="17405619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กราฟเทียบอำเภอ!$AC$45:$AN$45</c:f>
              <c:numCache>
                <c:formatCode>General</c:formatCode>
                <c:ptCount val="12"/>
                <c:pt idx="0">
                  <c:v>1</c:v>
                </c:pt>
                <c:pt idx="1">
                  <c:v>1</c:v>
                </c:pt>
                <c:pt idx="2">
                  <c:v>3</c:v>
                </c:pt>
                <c:pt idx="3">
                  <c:v>1</c:v>
                </c:pt>
                <c:pt idx="4">
                  <c:v>3</c:v>
                </c:pt>
                <c:pt idx="5">
                  <c:v>20</c:v>
                </c:pt>
                <c:pt idx="6">
                  <c:v>27</c:v>
                </c:pt>
                <c:pt idx="7">
                  <c:v>12</c:v>
                </c:pt>
                <c:pt idx="8">
                  <c:v>13</c:v>
                </c:pt>
                <c:pt idx="9">
                  <c:v>5</c:v>
                </c:pt>
                <c:pt idx="10">
                  <c:v>1</c:v>
                </c:pt>
                <c:pt idx="11">
                  <c:v>0</c:v>
                </c:pt>
              </c:numCache>
            </c:numRef>
          </c:val>
        </c:ser>
        <c:dLbls>
          <c:showVal val="1"/>
        </c:dLbls>
        <c:marker val="1"/>
        <c:axId val="174050304"/>
        <c:axId val="174056192"/>
      </c:lineChart>
      <c:catAx>
        <c:axId val="174050304"/>
        <c:scaling>
          <c:orientation val="minMax"/>
        </c:scaling>
        <c:axPos val="b"/>
        <c:numFmt formatCode="General" sourceLinked="1"/>
        <c:majorTickMark val="none"/>
        <c:tickLblPos val="nextTo"/>
        <c:txPr>
          <a:bodyPr rot="-2700000" vert="horz"/>
          <a:lstStyle/>
          <a:p>
            <a:pPr>
              <a:defRPr sz="900"/>
            </a:pPr>
            <a:endParaRPr lang="th-TH"/>
          </a:p>
        </c:txPr>
        <c:crossAx val="174056192"/>
        <c:crosses val="autoZero"/>
        <c:auto val="1"/>
        <c:lblAlgn val="ctr"/>
        <c:lblOffset val="100"/>
      </c:catAx>
      <c:valAx>
        <c:axId val="174056192"/>
        <c:scaling>
          <c:orientation val="minMax"/>
        </c:scaling>
        <c:delete val="1"/>
        <c:axPos val="l"/>
        <c:numFmt formatCode="General" sourceLinked="1"/>
        <c:majorTickMark val="none"/>
        <c:tickLblPos val="none"/>
        <c:crossAx val="174050304"/>
        <c:crosses val="autoZero"/>
        <c:crossBetween val="between"/>
      </c:valAx>
    </c:plotArea>
    <c:legend>
      <c:legendPos val="t"/>
      <c:layout>
        <c:manualLayout>
          <c:xMode val="edge"/>
          <c:yMode val="edge"/>
          <c:x val="0.12459902706614662"/>
          <c:y val="0.2843468968627658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อำเภออุทุมพรพิสัย  จังหวัดศรีสะเกษ ปี 2563</a:t>
            </a:r>
            <a:endParaRPr lang="th-TH" sz="1400"/>
          </a:p>
        </c:rich>
      </c:tx>
      <c:spPr>
        <a:ln>
          <a:noFill/>
        </a:ln>
      </c:spPr>
    </c:title>
    <c:plotArea>
      <c:layout>
        <c:manualLayout>
          <c:layoutTarget val="inner"/>
          <c:xMode val="edge"/>
          <c:yMode val="edge"/>
          <c:x val="0.10125228508578679"/>
          <c:y val="0.25242716838499224"/>
          <c:w val="0.876525496044137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กราฟเทียบอำเภอ!$AC$94:$AG$94</c:f>
              <c:numCache>
                <c:formatCode>General</c:formatCode>
                <c:ptCount val="5"/>
                <c:pt idx="0">
                  <c:v>1</c:v>
                </c:pt>
                <c:pt idx="1">
                  <c:v>1</c:v>
                </c:pt>
                <c:pt idx="2">
                  <c:v>6</c:v>
                </c:pt>
                <c:pt idx="3">
                  <c:v>8</c:v>
                </c:pt>
                <c:pt idx="4">
                  <c:v>13</c:v>
                </c:pt>
              </c:numCache>
            </c:numRef>
          </c:val>
        </c:ser>
        <c:axId val="174119552"/>
        <c:axId val="1741213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กราฟเทียบอำเภอ!$AS$69:$BD$69</c:f>
              <c:numCache>
                <c:formatCode>General</c:formatCode>
                <c:ptCount val="12"/>
                <c:pt idx="0">
                  <c:v>0</c:v>
                </c:pt>
                <c:pt idx="1">
                  <c:v>1</c:v>
                </c:pt>
                <c:pt idx="2">
                  <c:v>2</c:v>
                </c:pt>
                <c:pt idx="3">
                  <c:v>3</c:v>
                </c:pt>
                <c:pt idx="4">
                  <c:v>5</c:v>
                </c:pt>
                <c:pt idx="5">
                  <c:v>17</c:v>
                </c:pt>
                <c:pt idx="6">
                  <c:v>34</c:v>
                </c:pt>
                <c:pt idx="7">
                  <c:v>42</c:v>
                </c:pt>
                <c:pt idx="8">
                  <c:v>50</c:v>
                </c:pt>
                <c:pt idx="9">
                  <c:v>53</c:v>
                </c:pt>
                <c:pt idx="10">
                  <c:v>54</c:v>
                </c:pt>
                <c:pt idx="11">
                  <c:v>54</c:v>
                </c:pt>
              </c:numCache>
            </c:numRef>
          </c:val>
        </c:ser>
        <c:dLbls>
          <c:showVal val="1"/>
        </c:dLbls>
        <c:marker val="1"/>
        <c:axId val="174119552"/>
        <c:axId val="174121344"/>
      </c:lineChart>
      <c:catAx>
        <c:axId val="174119552"/>
        <c:scaling>
          <c:orientation val="minMax"/>
        </c:scaling>
        <c:axPos val="b"/>
        <c:numFmt formatCode="General" sourceLinked="1"/>
        <c:majorTickMark val="none"/>
        <c:tickLblPos val="nextTo"/>
        <c:txPr>
          <a:bodyPr rot="-2700000" vert="horz"/>
          <a:lstStyle/>
          <a:p>
            <a:pPr>
              <a:defRPr sz="1100"/>
            </a:pPr>
            <a:endParaRPr lang="th-TH"/>
          </a:p>
        </c:txPr>
        <c:crossAx val="174121344"/>
        <c:crosses val="autoZero"/>
        <c:auto val="1"/>
        <c:lblAlgn val="ctr"/>
        <c:lblOffset val="100"/>
      </c:catAx>
      <c:valAx>
        <c:axId val="174121344"/>
        <c:scaling>
          <c:orientation val="minMax"/>
        </c:scaling>
        <c:delete val="1"/>
        <c:axPos val="l"/>
        <c:numFmt formatCode="General" sourceLinked="1"/>
        <c:majorTickMark val="none"/>
        <c:tickLblPos val="none"/>
        <c:crossAx val="174119552"/>
        <c:crosses val="autoZero"/>
        <c:crossBetween val="between"/>
      </c:valAx>
    </c:plotArea>
    <c:legend>
      <c:legendPos val="t"/>
      <c:layout>
        <c:manualLayout>
          <c:xMode val="edge"/>
          <c:yMode val="edge"/>
          <c:x val="0.13237823638041921"/>
          <c:y val="0.278504265091868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อำเภอบึงบูรพ์ จังหวัดศรีสะเกษ ปี 2563</a:t>
            </a:r>
            <a:endParaRPr lang="th-TH" sz="1400"/>
          </a:p>
        </c:rich>
      </c:tx>
      <c:spPr>
        <a:ln>
          <a:noFill/>
        </a:ln>
      </c:spPr>
    </c:title>
    <c:plotArea>
      <c:layout>
        <c:manualLayout>
          <c:layoutTarget val="inner"/>
          <c:xMode val="edge"/>
          <c:yMode val="edge"/>
          <c:x val="0.10125228508578679"/>
          <c:y val="0.25242716838499185"/>
          <c:w val="0.876525496044135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กราฟเทียบอำเภอ!$AC$17:$AG$17</c:f>
              <c:numCache>
                <c:formatCode>General</c:formatCode>
                <c:ptCount val="5"/>
                <c:pt idx="0">
                  <c:v>0</c:v>
                </c:pt>
                <c:pt idx="1">
                  <c:v>0</c:v>
                </c:pt>
                <c:pt idx="2">
                  <c:v>0</c:v>
                </c:pt>
                <c:pt idx="3">
                  <c:v>0</c:v>
                </c:pt>
                <c:pt idx="4">
                  <c:v>0</c:v>
                </c:pt>
              </c:numCache>
            </c:numRef>
          </c:val>
        </c:ser>
        <c:axId val="149707392"/>
        <c:axId val="1497255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กราฟเทียบอำเภอ!$AC$46:$AN$46</c:f>
              <c:numCache>
                <c:formatCode>General</c:formatCode>
                <c:ptCount val="12"/>
                <c:pt idx="0">
                  <c:v>0</c:v>
                </c:pt>
                <c:pt idx="1">
                  <c:v>0</c:v>
                </c:pt>
                <c:pt idx="2">
                  <c:v>0</c:v>
                </c:pt>
                <c:pt idx="3">
                  <c:v>0</c:v>
                </c:pt>
                <c:pt idx="4">
                  <c:v>0</c:v>
                </c:pt>
                <c:pt idx="5">
                  <c:v>0</c:v>
                </c:pt>
                <c:pt idx="6">
                  <c:v>0</c:v>
                </c:pt>
                <c:pt idx="7">
                  <c:v>1</c:v>
                </c:pt>
                <c:pt idx="8">
                  <c:v>2</c:v>
                </c:pt>
                <c:pt idx="9">
                  <c:v>0</c:v>
                </c:pt>
                <c:pt idx="10">
                  <c:v>0</c:v>
                </c:pt>
                <c:pt idx="11">
                  <c:v>0</c:v>
                </c:pt>
              </c:numCache>
            </c:numRef>
          </c:val>
        </c:ser>
        <c:dLbls>
          <c:showVal val="1"/>
        </c:dLbls>
        <c:marker val="1"/>
        <c:axId val="149707392"/>
        <c:axId val="149725568"/>
      </c:lineChart>
      <c:catAx>
        <c:axId val="149707392"/>
        <c:scaling>
          <c:orientation val="minMax"/>
        </c:scaling>
        <c:axPos val="b"/>
        <c:numFmt formatCode="General" sourceLinked="1"/>
        <c:majorTickMark val="none"/>
        <c:tickLblPos val="nextTo"/>
        <c:txPr>
          <a:bodyPr rot="-2700000" vert="horz"/>
          <a:lstStyle/>
          <a:p>
            <a:pPr>
              <a:defRPr sz="900"/>
            </a:pPr>
            <a:endParaRPr lang="th-TH"/>
          </a:p>
        </c:txPr>
        <c:crossAx val="149725568"/>
        <c:crosses val="autoZero"/>
        <c:auto val="1"/>
        <c:lblAlgn val="ctr"/>
        <c:lblOffset val="100"/>
      </c:catAx>
      <c:valAx>
        <c:axId val="149725568"/>
        <c:scaling>
          <c:orientation val="minMax"/>
        </c:scaling>
        <c:delete val="1"/>
        <c:axPos val="l"/>
        <c:numFmt formatCode="General" sourceLinked="1"/>
        <c:majorTickMark val="none"/>
        <c:tickLblPos val="none"/>
        <c:crossAx val="149707392"/>
        <c:crosses val="autoZero"/>
        <c:crossBetween val="between"/>
      </c:valAx>
    </c:plotArea>
    <c:legend>
      <c:legendPos val="t"/>
      <c:layout>
        <c:manualLayout>
          <c:xMode val="edge"/>
          <c:yMode val="edge"/>
          <c:x val="0.12459902706614664"/>
          <c:y val="0.284346896862766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อำเภอบึงบูรพ์  จังหวัดศรีสะเกษ ปี 2563</a:t>
            </a:r>
            <a:endParaRPr lang="th-TH" sz="1400"/>
          </a:p>
        </c:rich>
      </c:tx>
      <c:spPr>
        <a:ln>
          <a:noFill/>
        </a:ln>
      </c:spPr>
    </c:title>
    <c:plotArea>
      <c:layout>
        <c:manualLayout>
          <c:layoutTarget val="inner"/>
          <c:xMode val="edge"/>
          <c:yMode val="edge"/>
          <c:x val="0.10125228508578679"/>
          <c:y val="0.25242716838499241"/>
          <c:w val="0.876525496044137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กราฟเทียบอำเภอ!$AC$95:$AG$95</c:f>
              <c:numCache>
                <c:formatCode>General</c:formatCode>
                <c:ptCount val="5"/>
                <c:pt idx="0">
                  <c:v>0</c:v>
                </c:pt>
                <c:pt idx="1">
                  <c:v>0</c:v>
                </c:pt>
                <c:pt idx="2">
                  <c:v>0</c:v>
                </c:pt>
                <c:pt idx="3">
                  <c:v>0</c:v>
                </c:pt>
                <c:pt idx="4">
                  <c:v>0</c:v>
                </c:pt>
              </c:numCache>
            </c:numRef>
          </c:val>
        </c:ser>
        <c:axId val="174106880"/>
        <c:axId val="1741373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กราฟเทียบอำเภอ!$AS$70:$BD$70</c:f>
              <c:numCache>
                <c:formatCode>General</c:formatCode>
                <c:ptCount val="12"/>
                <c:pt idx="0">
                  <c:v>0</c:v>
                </c:pt>
                <c:pt idx="1">
                  <c:v>0</c:v>
                </c:pt>
                <c:pt idx="2">
                  <c:v>0</c:v>
                </c:pt>
                <c:pt idx="3">
                  <c:v>0</c:v>
                </c:pt>
                <c:pt idx="4">
                  <c:v>0</c:v>
                </c:pt>
                <c:pt idx="5">
                  <c:v>0</c:v>
                </c:pt>
                <c:pt idx="6">
                  <c:v>1</c:v>
                </c:pt>
                <c:pt idx="7">
                  <c:v>3</c:v>
                </c:pt>
                <c:pt idx="8">
                  <c:v>6</c:v>
                </c:pt>
                <c:pt idx="9">
                  <c:v>6</c:v>
                </c:pt>
                <c:pt idx="10">
                  <c:v>6</c:v>
                </c:pt>
                <c:pt idx="11">
                  <c:v>6</c:v>
                </c:pt>
              </c:numCache>
            </c:numRef>
          </c:val>
        </c:ser>
        <c:dLbls>
          <c:showVal val="1"/>
        </c:dLbls>
        <c:marker val="1"/>
        <c:axId val="174106880"/>
        <c:axId val="174137344"/>
      </c:lineChart>
      <c:catAx>
        <c:axId val="174106880"/>
        <c:scaling>
          <c:orientation val="minMax"/>
        </c:scaling>
        <c:axPos val="b"/>
        <c:numFmt formatCode="General" sourceLinked="1"/>
        <c:majorTickMark val="none"/>
        <c:tickLblPos val="nextTo"/>
        <c:txPr>
          <a:bodyPr rot="-2700000" vert="horz"/>
          <a:lstStyle/>
          <a:p>
            <a:pPr>
              <a:defRPr sz="1100"/>
            </a:pPr>
            <a:endParaRPr lang="th-TH"/>
          </a:p>
        </c:txPr>
        <c:crossAx val="174137344"/>
        <c:crosses val="autoZero"/>
        <c:auto val="1"/>
        <c:lblAlgn val="ctr"/>
        <c:lblOffset val="100"/>
      </c:catAx>
      <c:valAx>
        <c:axId val="174137344"/>
        <c:scaling>
          <c:orientation val="minMax"/>
        </c:scaling>
        <c:delete val="1"/>
        <c:axPos val="l"/>
        <c:numFmt formatCode="General" sourceLinked="1"/>
        <c:majorTickMark val="none"/>
        <c:tickLblPos val="none"/>
        <c:crossAx val="174106880"/>
        <c:crosses val="autoZero"/>
        <c:crossBetween val="between"/>
      </c:valAx>
    </c:plotArea>
    <c:legend>
      <c:legendPos val="t"/>
      <c:layout>
        <c:manualLayout>
          <c:xMode val="edge"/>
          <c:yMode val="edge"/>
          <c:x val="0.13237823638041921"/>
          <c:y val="0.278504265091868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อำเภอห้วยทับทัน จังหวัดศรีสะเกษ ปี 2563</a:t>
            </a:r>
            <a:endParaRPr lang="th-TH" sz="1400"/>
          </a:p>
        </c:rich>
      </c:tx>
      <c:spPr>
        <a:ln>
          <a:noFill/>
        </a:ln>
      </c:spPr>
    </c:title>
    <c:plotArea>
      <c:layout>
        <c:manualLayout>
          <c:layoutTarget val="inner"/>
          <c:xMode val="edge"/>
          <c:yMode val="edge"/>
          <c:x val="0.10125228508578679"/>
          <c:y val="0.25242716838499196"/>
          <c:w val="0.876525496044136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กราฟเทียบอำเภอ!$AC$18:$AG$18</c:f>
              <c:numCache>
                <c:formatCode>General</c:formatCode>
                <c:ptCount val="5"/>
                <c:pt idx="0">
                  <c:v>4</c:v>
                </c:pt>
                <c:pt idx="1">
                  <c:v>0</c:v>
                </c:pt>
                <c:pt idx="2">
                  <c:v>1</c:v>
                </c:pt>
                <c:pt idx="3">
                  <c:v>0</c:v>
                </c:pt>
                <c:pt idx="4">
                  <c:v>3</c:v>
                </c:pt>
              </c:numCache>
            </c:numRef>
          </c:val>
        </c:ser>
        <c:axId val="174192896"/>
        <c:axId val="1742725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กราฟเทียบอำเภอ!$AC$47:$AN$47</c:f>
              <c:numCache>
                <c:formatCode>General</c:formatCode>
                <c:ptCount val="12"/>
                <c:pt idx="0">
                  <c:v>0</c:v>
                </c:pt>
                <c:pt idx="1">
                  <c:v>0</c:v>
                </c:pt>
                <c:pt idx="2">
                  <c:v>1</c:v>
                </c:pt>
                <c:pt idx="3">
                  <c:v>1</c:v>
                </c:pt>
                <c:pt idx="4">
                  <c:v>2</c:v>
                </c:pt>
                <c:pt idx="5">
                  <c:v>13</c:v>
                </c:pt>
                <c:pt idx="6">
                  <c:v>6</c:v>
                </c:pt>
                <c:pt idx="7">
                  <c:v>7</c:v>
                </c:pt>
                <c:pt idx="8">
                  <c:v>6</c:v>
                </c:pt>
                <c:pt idx="9">
                  <c:v>1</c:v>
                </c:pt>
                <c:pt idx="10">
                  <c:v>3</c:v>
                </c:pt>
                <c:pt idx="11">
                  <c:v>1</c:v>
                </c:pt>
              </c:numCache>
            </c:numRef>
          </c:val>
        </c:ser>
        <c:dLbls>
          <c:showVal val="1"/>
        </c:dLbls>
        <c:marker val="1"/>
        <c:axId val="174192896"/>
        <c:axId val="174272512"/>
      </c:lineChart>
      <c:catAx>
        <c:axId val="174192896"/>
        <c:scaling>
          <c:orientation val="minMax"/>
        </c:scaling>
        <c:axPos val="b"/>
        <c:numFmt formatCode="General" sourceLinked="1"/>
        <c:majorTickMark val="none"/>
        <c:tickLblPos val="nextTo"/>
        <c:txPr>
          <a:bodyPr rot="-2700000" vert="horz"/>
          <a:lstStyle/>
          <a:p>
            <a:pPr>
              <a:defRPr sz="900"/>
            </a:pPr>
            <a:endParaRPr lang="th-TH"/>
          </a:p>
        </c:txPr>
        <c:crossAx val="174272512"/>
        <c:crosses val="autoZero"/>
        <c:auto val="1"/>
        <c:lblAlgn val="ctr"/>
        <c:lblOffset val="100"/>
      </c:catAx>
      <c:valAx>
        <c:axId val="174272512"/>
        <c:scaling>
          <c:orientation val="minMax"/>
        </c:scaling>
        <c:delete val="1"/>
        <c:axPos val="l"/>
        <c:numFmt formatCode="General" sourceLinked="1"/>
        <c:majorTickMark val="none"/>
        <c:tickLblPos val="none"/>
        <c:crossAx val="174192896"/>
        <c:crosses val="autoZero"/>
        <c:crossBetween val="between"/>
      </c:valAx>
    </c:plotArea>
    <c:legend>
      <c:legendPos val="t"/>
      <c:layout>
        <c:manualLayout>
          <c:xMode val="edge"/>
          <c:yMode val="edge"/>
          <c:x val="0.12459902706614667"/>
          <c:y val="0.284346896862766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อำเภอห้วยทับทัน  จังหวัดศรีสะเกษ ปี 2563</a:t>
            </a:r>
            <a:endParaRPr lang="th-TH" sz="1400"/>
          </a:p>
        </c:rich>
      </c:tx>
      <c:spPr>
        <a:ln>
          <a:noFill/>
        </a:ln>
      </c:spPr>
    </c:title>
    <c:plotArea>
      <c:layout>
        <c:manualLayout>
          <c:layoutTarget val="inner"/>
          <c:xMode val="edge"/>
          <c:yMode val="edge"/>
          <c:x val="0.10125228508578679"/>
          <c:y val="0.25242716838499252"/>
          <c:w val="0.876525496044137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กราฟเทียบอำเภอ!$AC$96:$AG$96</c:f>
              <c:numCache>
                <c:formatCode>General</c:formatCode>
                <c:ptCount val="5"/>
                <c:pt idx="0">
                  <c:v>4</c:v>
                </c:pt>
                <c:pt idx="1">
                  <c:v>4</c:v>
                </c:pt>
                <c:pt idx="2">
                  <c:v>5</c:v>
                </c:pt>
                <c:pt idx="3">
                  <c:v>5</c:v>
                </c:pt>
                <c:pt idx="4">
                  <c:v>8</c:v>
                </c:pt>
              </c:numCache>
            </c:numRef>
          </c:val>
        </c:ser>
        <c:axId val="174321664"/>
        <c:axId val="17432320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กราฟเทียบอำเภอ!$AS$71:$BD$71</c:f>
              <c:numCache>
                <c:formatCode>General</c:formatCode>
                <c:ptCount val="12"/>
                <c:pt idx="0">
                  <c:v>0</c:v>
                </c:pt>
                <c:pt idx="1">
                  <c:v>0</c:v>
                </c:pt>
                <c:pt idx="2">
                  <c:v>0</c:v>
                </c:pt>
                <c:pt idx="3">
                  <c:v>1</c:v>
                </c:pt>
                <c:pt idx="4">
                  <c:v>2</c:v>
                </c:pt>
                <c:pt idx="5">
                  <c:v>9</c:v>
                </c:pt>
                <c:pt idx="6">
                  <c:v>13</c:v>
                </c:pt>
                <c:pt idx="7">
                  <c:v>17</c:v>
                </c:pt>
                <c:pt idx="8">
                  <c:v>20</c:v>
                </c:pt>
                <c:pt idx="9">
                  <c:v>22</c:v>
                </c:pt>
                <c:pt idx="10">
                  <c:v>22</c:v>
                </c:pt>
                <c:pt idx="11">
                  <c:v>22</c:v>
                </c:pt>
              </c:numCache>
            </c:numRef>
          </c:val>
        </c:ser>
        <c:dLbls>
          <c:showVal val="1"/>
        </c:dLbls>
        <c:marker val="1"/>
        <c:axId val="174321664"/>
        <c:axId val="174323200"/>
      </c:lineChart>
      <c:catAx>
        <c:axId val="174321664"/>
        <c:scaling>
          <c:orientation val="minMax"/>
        </c:scaling>
        <c:axPos val="b"/>
        <c:numFmt formatCode="General" sourceLinked="1"/>
        <c:majorTickMark val="none"/>
        <c:tickLblPos val="nextTo"/>
        <c:txPr>
          <a:bodyPr rot="-2700000" vert="horz"/>
          <a:lstStyle/>
          <a:p>
            <a:pPr>
              <a:defRPr sz="1100"/>
            </a:pPr>
            <a:endParaRPr lang="th-TH"/>
          </a:p>
        </c:txPr>
        <c:crossAx val="174323200"/>
        <c:crosses val="autoZero"/>
        <c:auto val="1"/>
        <c:lblAlgn val="ctr"/>
        <c:lblOffset val="100"/>
      </c:catAx>
      <c:valAx>
        <c:axId val="174323200"/>
        <c:scaling>
          <c:orientation val="minMax"/>
        </c:scaling>
        <c:delete val="1"/>
        <c:axPos val="l"/>
        <c:numFmt formatCode="General" sourceLinked="1"/>
        <c:majorTickMark val="none"/>
        <c:tickLblPos val="none"/>
        <c:crossAx val="174321664"/>
        <c:crosses val="autoZero"/>
        <c:crossBetween val="between"/>
      </c:valAx>
    </c:plotArea>
    <c:legend>
      <c:legendPos val="t"/>
      <c:layout>
        <c:manualLayout>
          <c:xMode val="edge"/>
          <c:yMode val="edge"/>
          <c:x val="0.13237823638041921"/>
          <c:y val="0.278504265091868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อำเภอโนนคูณ จังหวัดศรีสะเกษ ปี 2563</a:t>
            </a:r>
            <a:endParaRPr lang="th-TH" sz="1400"/>
          </a:p>
        </c:rich>
      </c:tx>
      <c:spPr>
        <a:ln>
          <a:noFill/>
        </a:ln>
      </c:spPr>
    </c:title>
    <c:plotArea>
      <c:layout>
        <c:manualLayout>
          <c:layoutTarget val="inner"/>
          <c:xMode val="edge"/>
          <c:yMode val="edge"/>
          <c:x val="0.10125228508578679"/>
          <c:y val="0.25242716838499207"/>
          <c:w val="0.8765254960441367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กราฟเทียบอำเภอ!$AC$19:$AG$19</c:f>
              <c:numCache>
                <c:formatCode>General</c:formatCode>
                <c:ptCount val="5"/>
                <c:pt idx="0">
                  <c:v>0</c:v>
                </c:pt>
                <c:pt idx="1">
                  <c:v>3</c:v>
                </c:pt>
                <c:pt idx="2">
                  <c:v>1</c:v>
                </c:pt>
                <c:pt idx="3">
                  <c:v>3</c:v>
                </c:pt>
                <c:pt idx="4">
                  <c:v>13</c:v>
                </c:pt>
              </c:numCache>
            </c:numRef>
          </c:val>
        </c:ser>
        <c:axId val="174379008"/>
        <c:axId val="1743805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กราฟเทียบอำเภอ!$AC$48:$AN$48</c:f>
              <c:numCache>
                <c:formatCode>General</c:formatCode>
                <c:ptCount val="12"/>
                <c:pt idx="0">
                  <c:v>0</c:v>
                </c:pt>
                <c:pt idx="1">
                  <c:v>0</c:v>
                </c:pt>
                <c:pt idx="2">
                  <c:v>2</c:v>
                </c:pt>
                <c:pt idx="3">
                  <c:v>0</c:v>
                </c:pt>
                <c:pt idx="4">
                  <c:v>2</c:v>
                </c:pt>
                <c:pt idx="5">
                  <c:v>4</c:v>
                </c:pt>
                <c:pt idx="6">
                  <c:v>5</c:v>
                </c:pt>
                <c:pt idx="7">
                  <c:v>3</c:v>
                </c:pt>
                <c:pt idx="8">
                  <c:v>1</c:v>
                </c:pt>
                <c:pt idx="9">
                  <c:v>2</c:v>
                </c:pt>
                <c:pt idx="10">
                  <c:v>1</c:v>
                </c:pt>
                <c:pt idx="11">
                  <c:v>0</c:v>
                </c:pt>
              </c:numCache>
            </c:numRef>
          </c:val>
        </c:ser>
        <c:dLbls>
          <c:showVal val="1"/>
        </c:dLbls>
        <c:marker val="1"/>
        <c:axId val="174379008"/>
        <c:axId val="174380544"/>
      </c:lineChart>
      <c:catAx>
        <c:axId val="174379008"/>
        <c:scaling>
          <c:orientation val="minMax"/>
        </c:scaling>
        <c:axPos val="b"/>
        <c:numFmt formatCode="General" sourceLinked="1"/>
        <c:majorTickMark val="none"/>
        <c:tickLblPos val="nextTo"/>
        <c:txPr>
          <a:bodyPr rot="-2700000" vert="horz"/>
          <a:lstStyle/>
          <a:p>
            <a:pPr>
              <a:defRPr sz="900"/>
            </a:pPr>
            <a:endParaRPr lang="th-TH"/>
          </a:p>
        </c:txPr>
        <c:crossAx val="174380544"/>
        <c:crosses val="autoZero"/>
        <c:auto val="1"/>
        <c:lblAlgn val="ctr"/>
        <c:lblOffset val="100"/>
      </c:catAx>
      <c:valAx>
        <c:axId val="174380544"/>
        <c:scaling>
          <c:orientation val="minMax"/>
        </c:scaling>
        <c:delete val="1"/>
        <c:axPos val="l"/>
        <c:numFmt formatCode="General" sourceLinked="1"/>
        <c:majorTickMark val="none"/>
        <c:tickLblPos val="none"/>
        <c:crossAx val="174379008"/>
        <c:crosses val="autoZero"/>
        <c:crossBetween val="between"/>
      </c:valAx>
    </c:plotArea>
    <c:legend>
      <c:legendPos val="t"/>
      <c:layout>
        <c:manualLayout>
          <c:xMode val="edge"/>
          <c:yMode val="edge"/>
          <c:x val="0.1245990270661467"/>
          <c:y val="0.284346896862766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อำเภอโนนคูณ  จังหวัดศรีสะเกษ ปี 2563</a:t>
            </a:r>
            <a:endParaRPr lang="th-TH" sz="1400"/>
          </a:p>
        </c:rich>
      </c:tx>
      <c:spPr>
        <a:ln>
          <a:noFill/>
        </a:ln>
      </c:spPr>
    </c:title>
    <c:plotArea>
      <c:layout>
        <c:manualLayout>
          <c:layoutTarget val="inner"/>
          <c:xMode val="edge"/>
          <c:yMode val="edge"/>
          <c:x val="0.10125228508578679"/>
          <c:y val="0.25242716838499263"/>
          <c:w val="0.876525496044138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กราฟเทียบอำเภอ!$AC$97:$AG$97</c:f>
              <c:numCache>
                <c:formatCode>General</c:formatCode>
                <c:ptCount val="5"/>
                <c:pt idx="0">
                  <c:v>0</c:v>
                </c:pt>
                <c:pt idx="1">
                  <c:v>3</c:v>
                </c:pt>
                <c:pt idx="2">
                  <c:v>4</c:v>
                </c:pt>
                <c:pt idx="3">
                  <c:v>7</c:v>
                </c:pt>
                <c:pt idx="4">
                  <c:v>20</c:v>
                </c:pt>
              </c:numCache>
            </c:numRef>
          </c:val>
        </c:ser>
        <c:axId val="174398848"/>
        <c:axId val="1744211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กราฟเทียบอำเภอ!$AS$72:$BD$72</c:f>
              <c:numCache>
                <c:formatCode>General</c:formatCode>
                <c:ptCount val="12"/>
                <c:pt idx="0">
                  <c:v>0</c:v>
                </c:pt>
                <c:pt idx="1">
                  <c:v>0</c:v>
                </c:pt>
                <c:pt idx="2">
                  <c:v>1</c:v>
                </c:pt>
                <c:pt idx="3">
                  <c:v>2</c:v>
                </c:pt>
                <c:pt idx="4">
                  <c:v>4</c:v>
                </c:pt>
                <c:pt idx="5">
                  <c:v>8</c:v>
                </c:pt>
                <c:pt idx="6">
                  <c:v>13</c:v>
                </c:pt>
                <c:pt idx="7">
                  <c:v>16</c:v>
                </c:pt>
                <c:pt idx="8">
                  <c:v>18</c:v>
                </c:pt>
                <c:pt idx="9">
                  <c:v>20</c:v>
                </c:pt>
                <c:pt idx="10">
                  <c:v>20</c:v>
                </c:pt>
                <c:pt idx="11">
                  <c:v>20</c:v>
                </c:pt>
              </c:numCache>
            </c:numRef>
          </c:val>
        </c:ser>
        <c:dLbls>
          <c:showVal val="1"/>
        </c:dLbls>
        <c:marker val="1"/>
        <c:axId val="174398848"/>
        <c:axId val="174421120"/>
      </c:lineChart>
      <c:catAx>
        <c:axId val="174398848"/>
        <c:scaling>
          <c:orientation val="minMax"/>
        </c:scaling>
        <c:axPos val="b"/>
        <c:numFmt formatCode="General" sourceLinked="1"/>
        <c:majorTickMark val="none"/>
        <c:tickLblPos val="nextTo"/>
        <c:txPr>
          <a:bodyPr rot="-2700000" vert="horz"/>
          <a:lstStyle/>
          <a:p>
            <a:pPr>
              <a:defRPr sz="1100"/>
            </a:pPr>
            <a:endParaRPr lang="th-TH"/>
          </a:p>
        </c:txPr>
        <c:crossAx val="174421120"/>
        <c:crosses val="autoZero"/>
        <c:auto val="1"/>
        <c:lblAlgn val="ctr"/>
        <c:lblOffset val="100"/>
      </c:catAx>
      <c:valAx>
        <c:axId val="174421120"/>
        <c:scaling>
          <c:orientation val="minMax"/>
        </c:scaling>
        <c:delete val="1"/>
        <c:axPos val="l"/>
        <c:numFmt formatCode="General" sourceLinked="1"/>
        <c:majorTickMark val="none"/>
        <c:tickLblPos val="none"/>
        <c:crossAx val="174398848"/>
        <c:crosses val="autoZero"/>
        <c:crossBetween val="between"/>
      </c:valAx>
    </c:plotArea>
    <c:legend>
      <c:legendPos val="t"/>
      <c:layout>
        <c:manualLayout>
          <c:xMode val="edge"/>
          <c:yMode val="edge"/>
          <c:x val="0.13237823638041921"/>
          <c:y val="0.2785042650918688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อำเภอศรีรัตนะ จังหวัดศรีสะเกษ ปี 2563</a:t>
            </a:r>
            <a:endParaRPr lang="th-TH" sz="1400"/>
          </a:p>
        </c:rich>
      </c:tx>
      <c:spPr>
        <a:ln>
          <a:noFill/>
        </a:ln>
      </c:spPr>
    </c:title>
    <c:plotArea>
      <c:layout>
        <c:manualLayout>
          <c:layoutTarget val="inner"/>
          <c:xMode val="edge"/>
          <c:yMode val="edge"/>
          <c:x val="0.10125228508578679"/>
          <c:y val="0.25242716838499224"/>
          <c:w val="0.876525496044137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กราฟเทียบอำเภอ!$AC$20:$AG$20</c:f>
              <c:numCache>
                <c:formatCode>General</c:formatCode>
                <c:ptCount val="5"/>
                <c:pt idx="0">
                  <c:v>3</c:v>
                </c:pt>
                <c:pt idx="1">
                  <c:v>7</c:v>
                </c:pt>
                <c:pt idx="2">
                  <c:v>2</c:v>
                </c:pt>
                <c:pt idx="3">
                  <c:v>0</c:v>
                </c:pt>
                <c:pt idx="4">
                  <c:v>1</c:v>
                </c:pt>
              </c:numCache>
            </c:numRef>
          </c:val>
        </c:ser>
        <c:axId val="174538112"/>
        <c:axId val="1745480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กราฟเทียบอำเภอ!$AC$49:$AN$49</c:f>
              <c:numCache>
                <c:formatCode>General</c:formatCode>
                <c:ptCount val="12"/>
                <c:pt idx="0">
                  <c:v>1</c:v>
                </c:pt>
                <c:pt idx="1">
                  <c:v>2</c:v>
                </c:pt>
                <c:pt idx="2">
                  <c:v>1</c:v>
                </c:pt>
                <c:pt idx="3">
                  <c:v>2</c:v>
                </c:pt>
                <c:pt idx="4">
                  <c:v>2</c:v>
                </c:pt>
                <c:pt idx="5">
                  <c:v>17</c:v>
                </c:pt>
                <c:pt idx="6">
                  <c:v>7</c:v>
                </c:pt>
                <c:pt idx="7">
                  <c:v>11</c:v>
                </c:pt>
                <c:pt idx="8">
                  <c:v>3</c:v>
                </c:pt>
                <c:pt idx="9">
                  <c:v>2</c:v>
                </c:pt>
                <c:pt idx="10">
                  <c:v>1</c:v>
                </c:pt>
                <c:pt idx="11">
                  <c:v>1</c:v>
                </c:pt>
              </c:numCache>
            </c:numRef>
          </c:val>
        </c:ser>
        <c:dLbls>
          <c:showVal val="1"/>
        </c:dLbls>
        <c:marker val="1"/>
        <c:axId val="174538112"/>
        <c:axId val="174548096"/>
      </c:lineChart>
      <c:catAx>
        <c:axId val="174538112"/>
        <c:scaling>
          <c:orientation val="minMax"/>
        </c:scaling>
        <c:axPos val="b"/>
        <c:numFmt formatCode="General" sourceLinked="1"/>
        <c:majorTickMark val="none"/>
        <c:tickLblPos val="nextTo"/>
        <c:txPr>
          <a:bodyPr rot="-2700000" vert="horz"/>
          <a:lstStyle/>
          <a:p>
            <a:pPr>
              <a:defRPr sz="900"/>
            </a:pPr>
            <a:endParaRPr lang="th-TH"/>
          </a:p>
        </c:txPr>
        <c:crossAx val="174548096"/>
        <c:crosses val="autoZero"/>
        <c:auto val="1"/>
        <c:lblAlgn val="ctr"/>
        <c:lblOffset val="100"/>
      </c:catAx>
      <c:valAx>
        <c:axId val="174548096"/>
        <c:scaling>
          <c:orientation val="minMax"/>
        </c:scaling>
        <c:delete val="1"/>
        <c:axPos val="l"/>
        <c:numFmt formatCode="General" sourceLinked="1"/>
        <c:majorTickMark val="none"/>
        <c:tickLblPos val="none"/>
        <c:crossAx val="174538112"/>
        <c:crosses val="autoZero"/>
        <c:crossBetween val="between"/>
      </c:valAx>
    </c:plotArea>
    <c:legend>
      <c:legendPos val="t"/>
      <c:layout>
        <c:manualLayout>
          <c:xMode val="edge"/>
          <c:yMode val="edge"/>
          <c:x val="0.12459902706614673"/>
          <c:y val="0.284346896862766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อำเภอปรางค์กู่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22"/>
          <c:h val="0.480944579987376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กราฟเทียบอำเภอ!$AC$13:$AN$13</c:f>
              <c:numCache>
                <c:formatCode>General</c:formatCode>
                <c:ptCount val="12"/>
                <c:pt idx="0">
                  <c:v>0</c:v>
                </c:pt>
                <c:pt idx="1">
                  <c:v>1</c:v>
                </c:pt>
                <c:pt idx="2">
                  <c:v>1</c:v>
                </c:pt>
                <c:pt idx="3">
                  <c:v>3</c:v>
                </c:pt>
                <c:pt idx="4">
                  <c:v>3</c:v>
                </c:pt>
                <c:pt idx="5">
                  <c:v>3</c:v>
                </c:pt>
                <c:pt idx="6">
                  <c:v>12</c:v>
                </c:pt>
              </c:numCache>
            </c:numRef>
          </c:val>
        </c:ser>
        <c:dLbls>
          <c:showVal val="1"/>
        </c:dLbls>
        <c:marker val="1"/>
        <c:axId val="171156608"/>
        <c:axId val="171158144"/>
      </c:lineChart>
      <c:catAx>
        <c:axId val="171156608"/>
        <c:scaling>
          <c:orientation val="minMax"/>
        </c:scaling>
        <c:axPos val="b"/>
        <c:numFmt formatCode="General" sourceLinked="1"/>
        <c:majorTickMark val="none"/>
        <c:tickLblPos val="nextTo"/>
        <c:txPr>
          <a:bodyPr rot="-5400000" vert="horz"/>
          <a:lstStyle/>
          <a:p>
            <a:pPr>
              <a:defRPr sz="1400"/>
            </a:pPr>
            <a:endParaRPr lang="th-TH"/>
          </a:p>
        </c:txPr>
        <c:crossAx val="171158144"/>
        <c:crosses val="autoZero"/>
        <c:auto val="1"/>
        <c:lblAlgn val="ctr"/>
        <c:lblOffset val="100"/>
      </c:catAx>
      <c:valAx>
        <c:axId val="171158144"/>
        <c:scaling>
          <c:orientation val="minMax"/>
        </c:scaling>
        <c:delete val="1"/>
        <c:axPos val="l"/>
        <c:numFmt formatCode="0" sourceLinked="1"/>
        <c:majorTickMark val="none"/>
        <c:tickLblPos val="none"/>
        <c:crossAx val="171156608"/>
        <c:crosses val="autoZero"/>
        <c:crossBetween val="between"/>
      </c:valAx>
    </c:plotArea>
    <c:legend>
      <c:legendPos val="t"/>
      <c:layout>
        <c:manualLayout>
          <c:xMode val="edge"/>
          <c:yMode val="edge"/>
          <c:x val="0.38293384274086256"/>
          <c:y val="0.2422254685471769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อำเภอศรีรัตนะ  จังหวัดศรีสะเกษ ปี 2563</a:t>
            </a:r>
            <a:endParaRPr lang="th-TH" sz="1400"/>
          </a:p>
        </c:rich>
      </c:tx>
      <c:spPr>
        <a:ln>
          <a:noFill/>
        </a:ln>
      </c:spPr>
    </c:title>
    <c:plotArea>
      <c:layout>
        <c:manualLayout>
          <c:layoutTarget val="inner"/>
          <c:xMode val="edge"/>
          <c:yMode val="edge"/>
          <c:x val="0.10125228508578679"/>
          <c:y val="0.25242716838499285"/>
          <c:w val="0.8765254960441387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กราฟเทียบอำเภอ!$AC$98:$AG$98</c:f>
              <c:numCache>
                <c:formatCode>General</c:formatCode>
                <c:ptCount val="5"/>
                <c:pt idx="0">
                  <c:v>3</c:v>
                </c:pt>
                <c:pt idx="1">
                  <c:v>10</c:v>
                </c:pt>
                <c:pt idx="2">
                  <c:v>12</c:v>
                </c:pt>
                <c:pt idx="3">
                  <c:v>12</c:v>
                </c:pt>
                <c:pt idx="4">
                  <c:v>13</c:v>
                </c:pt>
              </c:numCache>
            </c:numRef>
          </c:val>
        </c:ser>
        <c:axId val="174586880"/>
        <c:axId val="17446579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กราฟเทียบอำเภอ!$AS$73:$BD$73</c:f>
              <c:numCache>
                <c:formatCode>General</c:formatCode>
                <c:ptCount val="12"/>
                <c:pt idx="0">
                  <c:v>0</c:v>
                </c:pt>
                <c:pt idx="1">
                  <c:v>1</c:v>
                </c:pt>
                <c:pt idx="2">
                  <c:v>2</c:v>
                </c:pt>
                <c:pt idx="3">
                  <c:v>3</c:v>
                </c:pt>
                <c:pt idx="4">
                  <c:v>5</c:v>
                </c:pt>
                <c:pt idx="5">
                  <c:v>12</c:v>
                </c:pt>
                <c:pt idx="6">
                  <c:v>18</c:v>
                </c:pt>
                <c:pt idx="7">
                  <c:v>23</c:v>
                </c:pt>
                <c:pt idx="8">
                  <c:v>25</c:v>
                </c:pt>
                <c:pt idx="9">
                  <c:v>26</c:v>
                </c:pt>
                <c:pt idx="10">
                  <c:v>27</c:v>
                </c:pt>
                <c:pt idx="11">
                  <c:v>27</c:v>
                </c:pt>
              </c:numCache>
            </c:numRef>
          </c:val>
        </c:ser>
        <c:dLbls>
          <c:showVal val="1"/>
        </c:dLbls>
        <c:marker val="1"/>
        <c:axId val="174586880"/>
        <c:axId val="174465792"/>
      </c:lineChart>
      <c:catAx>
        <c:axId val="174586880"/>
        <c:scaling>
          <c:orientation val="minMax"/>
        </c:scaling>
        <c:axPos val="b"/>
        <c:numFmt formatCode="General" sourceLinked="1"/>
        <c:majorTickMark val="none"/>
        <c:tickLblPos val="nextTo"/>
        <c:txPr>
          <a:bodyPr rot="-2700000" vert="horz"/>
          <a:lstStyle/>
          <a:p>
            <a:pPr>
              <a:defRPr sz="1100"/>
            </a:pPr>
            <a:endParaRPr lang="th-TH"/>
          </a:p>
        </c:txPr>
        <c:crossAx val="174465792"/>
        <c:crosses val="autoZero"/>
        <c:auto val="1"/>
        <c:lblAlgn val="ctr"/>
        <c:lblOffset val="100"/>
      </c:catAx>
      <c:valAx>
        <c:axId val="174465792"/>
        <c:scaling>
          <c:orientation val="minMax"/>
        </c:scaling>
        <c:delete val="1"/>
        <c:axPos val="l"/>
        <c:numFmt formatCode="General" sourceLinked="1"/>
        <c:majorTickMark val="none"/>
        <c:tickLblPos val="none"/>
        <c:crossAx val="174586880"/>
        <c:crosses val="autoZero"/>
        <c:crossBetween val="between"/>
      </c:valAx>
    </c:plotArea>
    <c:legend>
      <c:legendPos val="t"/>
      <c:layout>
        <c:manualLayout>
          <c:xMode val="edge"/>
          <c:yMode val="edge"/>
          <c:x val="0.13237823638041921"/>
          <c:y val="0.278504265091869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อำเภอน้ำเกลี้ยง จังหวัดศรีสะเกษ ปี 2563</a:t>
            </a:r>
            <a:endParaRPr lang="th-TH" sz="1400"/>
          </a:p>
        </c:rich>
      </c:tx>
      <c:spPr>
        <a:ln>
          <a:noFill/>
        </a:ln>
      </c:spPr>
    </c:title>
    <c:plotArea>
      <c:layout>
        <c:manualLayout>
          <c:layoutTarget val="inner"/>
          <c:xMode val="edge"/>
          <c:yMode val="edge"/>
          <c:x val="0.10125228508578679"/>
          <c:y val="0.25242716838499241"/>
          <c:w val="0.8765254960441376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กราฟเทียบอำเภอ!$AC$21:$AG$21</c:f>
              <c:numCache>
                <c:formatCode>General</c:formatCode>
                <c:ptCount val="5"/>
                <c:pt idx="0">
                  <c:v>2</c:v>
                </c:pt>
                <c:pt idx="1">
                  <c:v>1</c:v>
                </c:pt>
                <c:pt idx="2">
                  <c:v>0</c:v>
                </c:pt>
                <c:pt idx="3">
                  <c:v>0</c:v>
                </c:pt>
                <c:pt idx="4">
                  <c:v>3</c:v>
                </c:pt>
              </c:numCache>
            </c:numRef>
          </c:val>
        </c:ser>
        <c:axId val="174509056"/>
        <c:axId val="17453132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กราฟเทียบอำเภอ!$AC$50:$AN$50</c:f>
              <c:numCache>
                <c:formatCode>General</c:formatCode>
                <c:ptCount val="12"/>
                <c:pt idx="0">
                  <c:v>1</c:v>
                </c:pt>
                <c:pt idx="1">
                  <c:v>0</c:v>
                </c:pt>
                <c:pt idx="2">
                  <c:v>1</c:v>
                </c:pt>
                <c:pt idx="3">
                  <c:v>3</c:v>
                </c:pt>
                <c:pt idx="4">
                  <c:v>3</c:v>
                </c:pt>
                <c:pt idx="5">
                  <c:v>3</c:v>
                </c:pt>
                <c:pt idx="6">
                  <c:v>8</c:v>
                </c:pt>
                <c:pt idx="7">
                  <c:v>6</c:v>
                </c:pt>
                <c:pt idx="8">
                  <c:v>6</c:v>
                </c:pt>
                <c:pt idx="9">
                  <c:v>2</c:v>
                </c:pt>
                <c:pt idx="10">
                  <c:v>0</c:v>
                </c:pt>
                <c:pt idx="11">
                  <c:v>1</c:v>
                </c:pt>
              </c:numCache>
            </c:numRef>
          </c:val>
        </c:ser>
        <c:dLbls>
          <c:showVal val="1"/>
        </c:dLbls>
        <c:marker val="1"/>
        <c:axId val="174509056"/>
        <c:axId val="174531328"/>
      </c:lineChart>
      <c:catAx>
        <c:axId val="174509056"/>
        <c:scaling>
          <c:orientation val="minMax"/>
        </c:scaling>
        <c:axPos val="b"/>
        <c:numFmt formatCode="General" sourceLinked="1"/>
        <c:majorTickMark val="none"/>
        <c:tickLblPos val="nextTo"/>
        <c:txPr>
          <a:bodyPr rot="-2700000" vert="horz"/>
          <a:lstStyle/>
          <a:p>
            <a:pPr>
              <a:defRPr sz="900"/>
            </a:pPr>
            <a:endParaRPr lang="th-TH"/>
          </a:p>
        </c:txPr>
        <c:crossAx val="174531328"/>
        <c:crosses val="autoZero"/>
        <c:auto val="1"/>
        <c:lblAlgn val="ctr"/>
        <c:lblOffset val="100"/>
      </c:catAx>
      <c:valAx>
        <c:axId val="174531328"/>
        <c:scaling>
          <c:orientation val="minMax"/>
        </c:scaling>
        <c:delete val="1"/>
        <c:axPos val="l"/>
        <c:numFmt formatCode="General" sourceLinked="1"/>
        <c:majorTickMark val="none"/>
        <c:tickLblPos val="none"/>
        <c:crossAx val="174509056"/>
        <c:crosses val="autoZero"/>
        <c:crossBetween val="between"/>
      </c:valAx>
    </c:plotArea>
    <c:legend>
      <c:legendPos val="t"/>
      <c:layout>
        <c:manualLayout>
          <c:xMode val="edge"/>
          <c:yMode val="edge"/>
          <c:x val="0.12459902706614676"/>
          <c:y val="0.2843468968627668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อำเภอน้ำเกลี้ยง  จังหวัดศรีสะเกษ ปี 2563</a:t>
            </a:r>
            <a:endParaRPr lang="th-TH" sz="1400"/>
          </a:p>
        </c:rich>
      </c:tx>
      <c:spPr>
        <a:ln>
          <a:noFill/>
        </a:ln>
      </c:spPr>
    </c:title>
    <c:plotArea>
      <c:layout>
        <c:manualLayout>
          <c:layoutTarget val="inner"/>
          <c:xMode val="edge"/>
          <c:yMode val="edge"/>
          <c:x val="0.10125228508578679"/>
          <c:y val="0.25242716838499296"/>
          <c:w val="0.876525496044139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กราฟเทียบอำเภอ!$AC$99:$AG$99</c:f>
              <c:numCache>
                <c:formatCode>General</c:formatCode>
                <c:ptCount val="5"/>
                <c:pt idx="0">
                  <c:v>2</c:v>
                </c:pt>
                <c:pt idx="1">
                  <c:v>3</c:v>
                </c:pt>
                <c:pt idx="2">
                  <c:v>3</c:v>
                </c:pt>
                <c:pt idx="3">
                  <c:v>3</c:v>
                </c:pt>
                <c:pt idx="4">
                  <c:v>6</c:v>
                </c:pt>
              </c:numCache>
            </c:numRef>
          </c:val>
        </c:ser>
        <c:axId val="174684800"/>
        <c:axId val="1746947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กราฟเทียบอำเภอ!$AS$74:$BD$74</c:f>
              <c:numCache>
                <c:formatCode>General</c:formatCode>
                <c:ptCount val="12"/>
                <c:pt idx="0">
                  <c:v>0</c:v>
                </c:pt>
                <c:pt idx="1">
                  <c:v>0</c:v>
                </c:pt>
                <c:pt idx="2">
                  <c:v>1</c:v>
                </c:pt>
                <c:pt idx="3">
                  <c:v>3</c:v>
                </c:pt>
                <c:pt idx="4">
                  <c:v>5</c:v>
                </c:pt>
                <c:pt idx="5">
                  <c:v>7</c:v>
                </c:pt>
                <c:pt idx="6">
                  <c:v>13</c:v>
                </c:pt>
                <c:pt idx="7">
                  <c:v>17</c:v>
                </c:pt>
                <c:pt idx="8">
                  <c:v>21</c:v>
                </c:pt>
                <c:pt idx="9">
                  <c:v>22</c:v>
                </c:pt>
                <c:pt idx="10">
                  <c:v>22</c:v>
                </c:pt>
                <c:pt idx="11">
                  <c:v>22</c:v>
                </c:pt>
              </c:numCache>
            </c:numRef>
          </c:val>
        </c:ser>
        <c:dLbls>
          <c:showVal val="1"/>
        </c:dLbls>
        <c:marker val="1"/>
        <c:axId val="174684800"/>
        <c:axId val="174694784"/>
      </c:lineChart>
      <c:catAx>
        <c:axId val="174684800"/>
        <c:scaling>
          <c:orientation val="minMax"/>
        </c:scaling>
        <c:axPos val="b"/>
        <c:numFmt formatCode="General" sourceLinked="1"/>
        <c:majorTickMark val="none"/>
        <c:tickLblPos val="nextTo"/>
        <c:txPr>
          <a:bodyPr rot="-2700000" vert="horz"/>
          <a:lstStyle/>
          <a:p>
            <a:pPr>
              <a:defRPr sz="1100"/>
            </a:pPr>
            <a:endParaRPr lang="th-TH"/>
          </a:p>
        </c:txPr>
        <c:crossAx val="174694784"/>
        <c:crosses val="autoZero"/>
        <c:auto val="1"/>
        <c:lblAlgn val="ctr"/>
        <c:lblOffset val="100"/>
      </c:catAx>
      <c:valAx>
        <c:axId val="174694784"/>
        <c:scaling>
          <c:orientation val="minMax"/>
        </c:scaling>
        <c:delete val="1"/>
        <c:axPos val="l"/>
        <c:numFmt formatCode="General" sourceLinked="1"/>
        <c:majorTickMark val="none"/>
        <c:tickLblPos val="none"/>
        <c:crossAx val="174684800"/>
        <c:crosses val="autoZero"/>
        <c:crossBetween val="between"/>
      </c:valAx>
    </c:plotArea>
    <c:legend>
      <c:legendPos val="t"/>
      <c:layout>
        <c:manualLayout>
          <c:xMode val="edge"/>
          <c:yMode val="edge"/>
          <c:x val="0.13237823638041921"/>
          <c:y val="0.278504265091869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อำเภอวังหิน จังหวัดศรีสะเกษ ปี 2563</a:t>
            </a:r>
            <a:endParaRPr lang="th-TH" sz="1400"/>
          </a:p>
        </c:rich>
      </c:tx>
      <c:spPr>
        <a:ln>
          <a:noFill/>
        </a:ln>
      </c:spPr>
    </c:title>
    <c:plotArea>
      <c:layout>
        <c:manualLayout>
          <c:layoutTarget val="inner"/>
          <c:xMode val="edge"/>
          <c:yMode val="edge"/>
          <c:x val="0.10125228508578679"/>
          <c:y val="0.25242716838499252"/>
          <c:w val="0.876525496044137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กราฟเทียบอำเภอ!$AC$22:$AG$22</c:f>
              <c:numCache>
                <c:formatCode>General</c:formatCode>
                <c:ptCount val="5"/>
                <c:pt idx="0">
                  <c:v>0</c:v>
                </c:pt>
                <c:pt idx="1">
                  <c:v>0</c:v>
                </c:pt>
                <c:pt idx="2">
                  <c:v>0</c:v>
                </c:pt>
                <c:pt idx="3">
                  <c:v>0</c:v>
                </c:pt>
                <c:pt idx="4">
                  <c:v>0</c:v>
                </c:pt>
              </c:numCache>
            </c:numRef>
          </c:val>
        </c:ser>
        <c:axId val="174746240"/>
        <c:axId val="1747685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กราฟเทียบอำเภอ!$AC$51:$AN$51</c:f>
              <c:numCache>
                <c:formatCode>General</c:formatCode>
                <c:ptCount val="12"/>
                <c:pt idx="0">
                  <c:v>1</c:v>
                </c:pt>
                <c:pt idx="1">
                  <c:v>0</c:v>
                </c:pt>
                <c:pt idx="2">
                  <c:v>0</c:v>
                </c:pt>
                <c:pt idx="3">
                  <c:v>1</c:v>
                </c:pt>
                <c:pt idx="4">
                  <c:v>0</c:v>
                </c:pt>
                <c:pt idx="5">
                  <c:v>3</c:v>
                </c:pt>
                <c:pt idx="6">
                  <c:v>5</c:v>
                </c:pt>
                <c:pt idx="7">
                  <c:v>4</c:v>
                </c:pt>
                <c:pt idx="8">
                  <c:v>6</c:v>
                </c:pt>
                <c:pt idx="9">
                  <c:v>6</c:v>
                </c:pt>
                <c:pt idx="10">
                  <c:v>2</c:v>
                </c:pt>
                <c:pt idx="11">
                  <c:v>1</c:v>
                </c:pt>
              </c:numCache>
            </c:numRef>
          </c:val>
        </c:ser>
        <c:dLbls>
          <c:showVal val="1"/>
        </c:dLbls>
        <c:marker val="1"/>
        <c:axId val="174746240"/>
        <c:axId val="174768512"/>
      </c:lineChart>
      <c:catAx>
        <c:axId val="174746240"/>
        <c:scaling>
          <c:orientation val="minMax"/>
        </c:scaling>
        <c:axPos val="b"/>
        <c:numFmt formatCode="General" sourceLinked="1"/>
        <c:majorTickMark val="none"/>
        <c:tickLblPos val="nextTo"/>
        <c:txPr>
          <a:bodyPr rot="-2700000" vert="horz"/>
          <a:lstStyle/>
          <a:p>
            <a:pPr>
              <a:defRPr sz="900"/>
            </a:pPr>
            <a:endParaRPr lang="th-TH"/>
          </a:p>
        </c:txPr>
        <c:crossAx val="174768512"/>
        <c:crosses val="autoZero"/>
        <c:auto val="1"/>
        <c:lblAlgn val="ctr"/>
        <c:lblOffset val="100"/>
      </c:catAx>
      <c:valAx>
        <c:axId val="174768512"/>
        <c:scaling>
          <c:orientation val="minMax"/>
        </c:scaling>
        <c:delete val="1"/>
        <c:axPos val="l"/>
        <c:numFmt formatCode="General" sourceLinked="1"/>
        <c:majorTickMark val="none"/>
        <c:tickLblPos val="none"/>
        <c:crossAx val="174746240"/>
        <c:crosses val="autoZero"/>
        <c:crossBetween val="between"/>
      </c:valAx>
    </c:plotArea>
    <c:legend>
      <c:legendPos val="t"/>
      <c:layout>
        <c:manualLayout>
          <c:xMode val="edge"/>
          <c:yMode val="edge"/>
          <c:x val="0.12459902706614678"/>
          <c:y val="0.284346896862767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อำเภอวังหิน  จังหวัดศรีสะเกษ ปี 2563</a:t>
            </a:r>
            <a:endParaRPr lang="th-TH" sz="1400"/>
          </a:p>
        </c:rich>
      </c:tx>
      <c:spPr>
        <a:ln>
          <a:noFill/>
        </a:ln>
      </c:spPr>
    </c:title>
    <c:plotArea>
      <c:layout>
        <c:manualLayout>
          <c:layoutTarget val="inner"/>
          <c:xMode val="edge"/>
          <c:yMode val="edge"/>
          <c:x val="0.10125228508578679"/>
          <c:y val="0.25242716838499307"/>
          <c:w val="0.876525496044139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กราฟเทียบอำเภอ!$AC$100:$AG$100</c:f>
              <c:numCache>
                <c:formatCode>General</c:formatCode>
                <c:ptCount val="5"/>
                <c:pt idx="0">
                  <c:v>0</c:v>
                </c:pt>
                <c:pt idx="1">
                  <c:v>0</c:v>
                </c:pt>
                <c:pt idx="2">
                  <c:v>0</c:v>
                </c:pt>
                <c:pt idx="3">
                  <c:v>0</c:v>
                </c:pt>
                <c:pt idx="4">
                  <c:v>0</c:v>
                </c:pt>
              </c:numCache>
            </c:numRef>
          </c:val>
        </c:ser>
        <c:axId val="174803200"/>
        <c:axId val="1748131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กราฟเทียบอำเภอ!$AS$75:$BD$75</c:f>
              <c:numCache>
                <c:formatCode>General</c:formatCode>
                <c:ptCount val="12"/>
                <c:pt idx="0">
                  <c:v>0</c:v>
                </c:pt>
                <c:pt idx="1">
                  <c:v>0</c:v>
                </c:pt>
                <c:pt idx="2">
                  <c:v>1</c:v>
                </c:pt>
                <c:pt idx="3">
                  <c:v>2</c:v>
                </c:pt>
                <c:pt idx="4">
                  <c:v>3</c:v>
                </c:pt>
                <c:pt idx="5">
                  <c:v>5</c:v>
                </c:pt>
                <c:pt idx="6">
                  <c:v>9</c:v>
                </c:pt>
                <c:pt idx="7">
                  <c:v>12</c:v>
                </c:pt>
                <c:pt idx="8">
                  <c:v>17</c:v>
                </c:pt>
                <c:pt idx="9">
                  <c:v>22</c:v>
                </c:pt>
                <c:pt idx="10">
                  <c:v>24</c:v>
                </c:pt>
                <c:pt idx="11">
                  <c:v>25</c:v>
                </c:pt>
              </c:numCache>
            </c:numRef>
          </c:val>
        </c:ser>
        <c:dLbls>
          <c:showVal val="1"/>
        </c:dLbls>
        <c:marker val="1"/>
        <c:axId val="174803200"/>
        <c:axId val="174813184"/>
      </c:lineChart>
      <c:catAx>
        <c:axId val="174803200"/>
        <c:scaling>
          <c:orientation val="minMax"/>
        </c:scaling>
        <c:axPos val="b"/>
        <c:numFmt formatCode="General" sourceLinked="1"/>
        <c:majorTickMark val="none"/>
        <c:tickLblPos val="nextTo"/>
        <c:txPr>
          <a:bodyPr rot="-2700000" vert="horz"/>
          <a:lstStyle/>
          <a:p>
            <a:pPr>
              <a:defRPr sz="1100"/>
            </a:pPr>
            <a:endParaRPr lang="th-TH"/>
          </a:p>
        </c:txPr>
        <c:crossAx val="174813184"/>
        <c:crosses val="autoZero"/>
        <c:auto val="1"/>
        <c:lblAlgn val="ctr"/>
        <c:lblOffset val="100"/>
      </c:catAx>
      <c:valAx>
        <c:axId val="174813184"/>
        <c:scaling>
          <c:orientation val="minMax"/>
        </c:scaling>
        <c:delete val="1"/>
        <c:axPos val="l"/>
        <c:numFmt formatCode="General" sourceLinked="1"/>
        <c:majorTickMark val="none"/>
        <c:tickLblPos val="none"/>
        <c:crossAx val="174803200"/>
        <c:crosses val="autoZero"/>
        <c:crossBetween val="between"/>
      </c:valAx>
    </c:plotArea>
    <c:legend>
      <c:legendPos val="t"/>
      <c:layout>
        <c:manualLayout>
          <c:xMode val="edge"/>
          <c:yMode val="edge"/>
          <c:x val="0.13237823638041921"/>
          <c:y val="0.278504265091869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อำเภอภูสิงห์ จังหวัดศรีสะเกษ ปี 2563</a:t>
            </a:r>
            <a:endParaRPr lang="th-TH" sz="1400"/>
          </a:p>
        </c:rich>
      </c:tx>
      <c:spPr>
        <a:ln>
          <a:noFill/>
        </a:ln>
      </c:spPr>
    </c:title>
    <c:plotArea>
      <c:layout>
        <c:manualLayout>
          <c:layoutTarget val="inner"/>
          <c:xMode val="edge"/>
          <c:yMode val="edge"/>
          <c:x val="0.10125228508578679"/>
          <c:y val="0.25242716838499263"/>
          <c:w val="0.876525496044138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กราฟเทียบอำเภอ!$AC$23:$AG$23</c:f>
              <c:numCache>
                <c:formatCode>General</c:formatCode>
                <c:ptCount val="5"/>
                <c:pt idx="0">
                  <c:v>0</c:v>
                </c:pt>
                <c:pt idx="1">
                  <c:v>0</c:v>
                </c:pt>
                <c:pt idx="2">
                  <c:v>0</c:v>
                </c:pt>
                <c:pt idx="3">
                  <c:v>0</c:v>
                </c:pt>
                <c:pt idx="4">
                  <c:v>0</c:v>
                </c:pt>
              </c:numCache>
            </c:numRef>
          </c:val>
        </c:ser>
        <c:axId val="174827776"/>
        <c:axId val="1748541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กราฟเทียบอำเภอ!$AC$52:$AN$52</c:f>
              <c:numCache>
                <c:formatCode>General</c:formatCode>
                <c:ptCount val="12"/>
                <c:pt idx="0">
                  <c:v>1</c:v>
                </c:pt>
                <c:pt idx="1">
                  <c:v>0</c:v>
                </c:pt>
                <c:pt idx="2">
                  <c:v>2</c:v>
                </c:pt>
                <c:pt idx="3">
                  <c:v>0</c:v>
                </c:pt>
                <c:pt idx="4">
                  <c:v>0</c:v>
                </c:pt>
                <c:pt idx="5">
                  <c:v>10</c:v>
                </c:pt>
                <c:pt idx="6">
                  <c:v>11</c:v>
                </c:pt>
                <c:pt idx="7">
                  <c:v>5</c:v>
                </c:pt>
                <c:pt idx="8">
                  <c:v>16</c:v>
                </c:pt>
                <c:pt idx="9">
                  <c:v>6</c:v>
                </c:pt>
                <c:pt idx="10">
                  <c:v>7</c:v>
                </c:pt>
                <c:pt idx="11">
                  <c:v>4</c:v>
                </c:pt>
              </c:numCache>
            </c:numRef>
          </c:val>
        </c:ser>
        <c:dLbls>
          <c:showVal val="1"/>
        </c:dLbls>
        <c:marker val="1"/>
        <c:axId val="174827776"/>
        <c:axId val="174854144"/>
      </c:lineChart>
      <c:catAx>
        <c:axId val="174827776"/>
        <c:scaling>
          <c:orientation val="minMax"/>
        </c:scaling>
        <c:axPos val="b"/>
        <c:numFmt formatCode="General" sourceLinked="1"/>
        <c:majorTickMark val="none"/>
        <c:tickLblPos val="nextTo"/>
        <c:txPr>
          <a:bodyPr rot="-2700000" vert="horz"/>
          <a:lstStyle/>
          <a:p>
            <a:pPr>
              <a:defRPr sz="900"/>
            </a:pPr>
            <a:endParaRPr lang="th-TH"/>
          </a:p>
        </c:txPr>
        <c:crossAx val="174854144"/>
        <c:crosses val="autoZero"/>
        <c:auto val="1"/>
        <c:lblAlgn val="ctr"/>
        <c:lblOffset val="100"/>
      </c:catAx>
      <c:valAx>
        <c:axId val="174854144"/>
        <c:scaling>
          <c:orientation val="minMax"/>
        </c:scaling>
        <c:delete val="1"/>
        <c:axPos val="l"/>
        <c:numFmt formatCode="General" sourceLinked="1"/>
        <c:majorTickMark val="none"/>
        <c:tickLblPos val="none"/>
        <c:crossAx val="174827776"/>
        <c:crosses val="autoZero"/>
        <c:crossBetween val="between"/>
      </c:valAx>
    </c:plotArea>
    <c:legend>
      <c:legendPos val="t"/>
      <c:layout>
        <c:manualLayout>
          <c:xMode val="edge"/>
          <c:yMode val="edge"/>
          <c:x val="0.12459902706614683"/>
          <c:y val="0.284346896862767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อำเภอภูสิงห์  จังหวัดศรีสะเกษ ปี 2563</a:t>
            </a:r>
            <a:endParaRPr lang="th-TH" sz="1400"/>
          </a:p>
        </c:rich>
      </c:tx>
      <c:spPr>
        <a:ln>
          <a:noFill/>
        </a:ln>
      </c:spPr>
    </c:title>
    <c:plotArea>
      <c:layout>
        <c:manualLayout>
          <c:layoutTarget val="inner"/>
          <c:xMode val="edge"/>
          <c:yMode val="edge"/>
          <c:x val="0.10125228508578679"/>
          <c:y val="0.25242716838499324"/>
          <c:w val="0.8765254960441399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กราฟเทียบอำเภอ!$AC$101:$AG$101</c:f>
              <c:numCache>
                <c:formatCode>General</c:formatCode>
                <c:ptCount val="5"/>
                <c:pt idx="0">
                  <c:v>0</c:v>
                </c:pt>
                <c:pt idx="1">
                  <c:v>0</c:v>
                </c:pt>
                <c:pt idx="2">
                  <c:v>0</c:v>
                </c:pt>
                <c:pt idx="3">
                  <c:v>0</c:v>
                </c:pt>
                <c:pt idx="4">
                  <c:v>0</c:v>
                </c:pt>
              </c:numCache>
            </c:numRef>
          </c:val>
        </c:ser>
        <c:axId val="174888832"/>
        <c:axId val="1748903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กราฟเทียบอำเภอ!$AS$76:$BD$76</c:f>
              <c:numCache>
                <c:formatCode>General</c:formatCode>
                <c:ptCount val="12"/>
                <c:pt idx="0">
                  <c:v>0</c:v>
                </c:pt>
                <c:pt idx="1">
                  <c:v>0</c:v>
                </c:pt>
                <c:pt idx="2">
                  <c:v>1</c:v>
                </c:pt>
                <c:pt idx="3">
                  <c:v>2</c:v>
                </c:pt>
                <c:pt idx="4">
                  <c:v>3</c:v>
                </c:pt>
                <c:pt idx="5">
                  <c:v>7</c:v>
                </c:pt>
                <c:pt idx="6">
                  <c:v>11</c:v>
                </c:pt>
                <c:pt idx="7">
                  <c:v>17</c:v>
                </c:pt>
                <c:pt idx="8">
                  <c:v>22</c:v>
                </c:pt>
                <c:pt idx="9">
                  <c:v>24</c:v>
                </c:pt>
                <c:pt idx="10">
                  <c:v>26</c:v>
                </c:pt>
                <c:pt idx="11">
                  <c:v>27</c:v>
                </c:pt>
              </c:numCache>
            </c:numRef>
          </c:val>
        </c:ser>
        <c:dLbls>
          <c:showVal val="1"/>
        </c:dLbls>
        <c:marker val="1"/>
        <c:axId val="174888832"/>
        <c:axId val="174890368"/>
      </c:lineChart>
      <c:catAx>
        <c:axId val="174888832"/>
        <c:scaling>
          <c:orientation val="minMax"/>
        </c:scaling>
        <c:axPos val="b"/>
        <c:numFmt formatCode="General" sourceLinked="1"/>
        <c:majorTickMark val="none"/>
        <c:tickLblPos val="nextTo"/>
        <c:txPr>
          <a:bodyPr rot="-2700000" vert="horz"/>
          <a:lstStyle/>
          <a:p>
            <a:pPr>
              <a:defRPr sz="1100"/>
            </a:pPr>
            <a:endParaRPr lang="th-TH"/>
          </a:p>
        </c:txPr>
        <c:crossAx val="174890368"/>
        <c:crosses val="autoZero"/>
        <c:auto val="1"/>
        <c:lblAlgn val="ctr"/>
        <c:lblOffset val="100"/>
      </c:catAx>
      <c:valAx>
        <c:axId val="174890368"/>
        <c:scaling>
          <c:orientation val="minMax"/>
        </c:scaling>
        <c:delete val="1"/>
        <c:axPos val="l"/>
        <c:numFmt formatCode="General" sourceLinked="1"/>
        <c:majorTickMark val="none"/>
        <c:tickLblPos val="none"/>
        <c:crossAx val="174888832"/>
        <c:crosses val="autoZero"/>
        <c:crossBetween val="between"/>
      </c:valAx>
    </c:plotArea>
    <c:legend>
      <c:legendPos val="t"/>
      <c:layout>
        <c:manualLayout>
          <c:xMode val="edge"/>
          <c:yMode val="edge"/>
          <c:x val="0.13237823638041921"/>
          <c:y val="0.278504265091869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285"/>
          <c:w val="0.8765254960441387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กราฟเทียบอำเภอ!$AC$24:$AG$24</c:f>
              <c:numCache>
                <c:formatCode>General</c:formatCode>
                <c:ptCount val="5"/>
                <c:pt idx="0">
                  <c:v>0</c:v>
                </c:pt>
                <c:pt idx="1">
                  <c:v>0</c:v>
                </c:pt>
                <c:pt idx="2">
                  <c:v>0</c:v>
                </c:pt>
                <c:pt idx="3">
                  <c:v>0</c:v>
                </c:pt>
                <c:pt idx="4">
                  <c:v>0</c:v>
                </c:pt>
              </c:numCache>
            </c:numRef>
          </c:val>
        </c:ser>
        <c:axId val="174954368"/>
        <c:axId val="17495590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กราฟเทียบอำเภอ!$AC$53:$AN$53</c:f>
              <c:numCache>
                <c:formatCode>General</c:formatCode>
                <c:ptCount val="12"/>
                <c:pt idx="0">
                  <c:v>0</c:v>
                </c:pt>
                <c:pt idx="1">
                  <c:v>0</c:v>
                </c:pt>
                <c:pt idx="2">
                  <c:v>0</c:v>
                </c:pt>
                <c:pt idx="3">
                  <c:v>0</c:v>
                </c:pt>
                <c:pt idx="4">
                  <c:v>0</c:v>
                </c:pt>
                <c:pt idx="5">
                  <c:v>1</c:v>
                </c:pt>
                <c:pt idx="6">
                  <c:v>2</c:v>
                </c:pt>
                <c:pt idx="7">
                  <c:v>1</c:v>
                </c:pt>
                <c:pt idx="8">
                  <c:v>1</c:v>
                </c:pt>
                <c:pt idx="9">
                  <c:v>2</c:v>
                </c:pt>
                <c:pt idx="10">
                  <c:v>0</c:v>
                </c:pt>
                <c:pt idx="11">
                  <c:v>0</c:v>
                </c:pt>
              </c:numCache>
            </c:numRef>
          </c:val>
        </c:ser>
        <c:dLbls>
          <c:showVal val="1"/>
        </c:dLbls>
        <c:marker val="1"/>
        <c:axId val="174954368"/>
        <c:axId val="174955904"/>
      </c:lineChart>
      <c:catAx>
        <c:axId val="174954368"/>
        <c:scaling>
          <c:orientation val="minMax"/>
        </c:scaling>
        <c:axPos val="b"/>
        <c:numFmt formatCode="General" sourceLinked="1"/>
        <c:majorTickMark val="none"/>
        <c:tickLblPos val="nextTo"/>
        <c:txPr>
          <a:bodyPr rot="-2700000" vert="horz"/>
          <a:lstStyle/>
          <a:p>
            <a:pPr>
              <a:defRPr sz="900"/>
            </a:pPr>
            <a:endParaRPr lang="th-TH"/>
          </a:p>
        </c:txPr>
        <c:crossAx val="174955904"/>
        <c:crosses val="autoZero"/>
        <c:auto val="1"/>
        <c:lblAlgn val="ctr"/>
        <c:lblOffset val="100"/>
      </c:catAx>
      <c:valAx>
        <c:axId val="174955904"/>
        <c:scaling>
          <c:orientation val="minMax"/>
        </c:scaling>
        <c:delete val="1"/>
        <c:axPos val="l"/>
        <c:numFmt formatCode="General" sourceLinked="1"/>
        <c:majorTickMark val="none"/>
        <c:tickLblPos val="none"/>
        <c:crossAx val="174954368"/>
        <c:crosses val="autoZero"/>
        <c:crossBetween val="between"/>
      </c:valAx>
    </c:plotArea>
    <c:legend>
      <c:legendPos val="t"/>
      <c:layout>
        <c:manualLayout>
          <c:xMode val="edge"/>
          <c:yMode val="edge"/>
          <c:x val="0.12459902706614688"/>
          <c:y val="0.284346896862767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341"/>
          <c:w val="0.876525496044140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กราฟเทียบอำเภอ!$AC$102:$AG$102</c:f>
              <c:numCache>
                <c:formatCode>General</c:formatCode>
                <c:ptCount val="5"/>
                <c:pt idx="0">
                  <c:v>0</c:v>
                </c:pt>
                <c:pt idx="1">
                  <c:v>0</c:v>
                </c:pt>
                <c:pt idx="2">
                  <c:v>0</c:v>
                </c:pt>
                <c:pt idx="3">
                  <c:v>0</c:v>
                </c:pt>
                <c:pt idx="4">
                  <c:v>0</c:v>
                </c:pt>
              </c:numCache>
            </c:numRef>
          </c:val>
        </c:ser>
        <c:axId val="175011328"/>
        <c:axId val="17501286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กราฟเทียบอำเภอ!$AS$77:$BD$77</c:f>
              <c:numCache>
                <c:formatCode>General</c:formatCode>
                <c:ptCount val="12"/>
                <c:pt idx="0">
                  <c:v>0</c:v>
                </c:pt>
                <c:pt idx="1">
                  <c:v>0</c:v>
                </c:pt>
                <c:pt idx="2">
                  <c:v>0</c:v>
                </c:pt>
                <c:pt idx="3">
                  <c:v>0</c:v>
                </c:pt>
                <c:pt idx="4">
                  <c:v>0</c:v>
                </c:pt>
                <c:pt idx="5">
                  <c:v>1</c:v>
                </c:pt>
                <c:pt idx="6">
                  <c:v>4</c:v>
                </c:pt>
                <c:pt idx="7">
                  <c:v>6</c:v>
                </c:pt>
                <c:pt idx="8">
                  <c:v>8</c:v>
                </c:pt>
                <c:pt idx="9">
                  <c:v>9</c:v>
                </c:pt>
                <c:pt idx="10">
                  <c:v>9</c:v>
                </c:pt>
                <c:pt idx="11">
                  <c:v>9</c:v>
                </c:pt>
              </c:numCache>
            </c:numRef>
          </c:val>
        </c:ser>
        <c:dLbls>
          <c:showVal val="1"/>
        </c:dLbls>
        <c:marker val="1"/>
        <c:axId val="175011328"/>
        <c:axId val="175012864"/>
      </c:lineChart>
      <c:catAx>
        <c:axId val="175011328"/>
        <c:scaling>
          <c:orientation val="minMax"/>
        </c:scaling>
        <c:axPos val="b"/>
        <c:numFmt formatCode="General" sourceLinked="1"/>
        <c:majorTickMark val="none"/>
        <c:tickLblPos val="nextTo"/>
        <c:txPr>
          <a:bodyPr rot="-2700000" vert="horz"/>
          <a:lstStyle/>
          <a:p>
            <a:pPr>
              <a:defRPr sz="1100"/>
            </a:pPr>
            <a:endParaRPr lang="th-TH"/>
          </a:p>
        </c:txPr>
        <c:crossAx val="175012864"/>
        <c:crosses val="autoZero"/>
        <c:auto val="1"/>
        <c:lblAlgn val="ctr"/>
        <c:lblOffset val="100"/>
      </c:catAx>
      <c:valAx>
        <c:axId val="175012864"/>
        <c:scaling>
          <c:orientation val="minMax"/>
        </c:scaling>
        <c:delete val="1"/>
        <c:axPos val="l"/>
        <c:numFmt formatCode="General" sourceLinked="1"/>
        <c:majorTickMark val="none"/>
        <c:tickLblPos val="none"/>
        <c:crossAx val="175011328"/>
        <c:crosses val="autoZero"/>
        <c:crossBetween val="between"/>
      </c:valAx>
    </c:plotArea>
    <c:legend>
      <c:legendPos val="t"/>
      <c:layout>
        <c:manualLayout>
          <c:xMode val="edge"/>
          <c:yMode val="edge"/>
          <c:x val="0.13237823638041921"/>
          <c:y val="0.2785042650918698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อำเภอเบญจลักษ์ จังหวัดศรีสะเกษ ปี 2563</a:t>
            </a:r>
            <a:endParaRPr lang="th-TH" sz="1400"/>
          </a:p>
        </c:rich>
      </c:tx>
      <c:spPr>
        <a:ln>
          <a:noFill/>
        </a:ln>
      </c:spPr>
    </c:title>
    <c:plotArea>
      <c:layout>
        <c:manualLayout>
          <c:layoutTarget val="inner"/>
          <c:xMode val="edge"/>
          <c:yMode val="edge"/>
          <c:x val="0.10125228508578679"/>
          <c:y val="0.25242716838499296"/>
          <c:w val="0.876525496044139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กราฟเทียบอำเภอ!$AC$25:$AG$25</c:f>
              <c:numCache>
                <c:formatCode>General</c:formatCode>
                <c:ptCount val="5"/>
                <c:pt idx="0">
                  <c:v>1</c:v>
                </c:pt>
                <c:pt idx="1">
                  <c:v>1</c:v>
                </c:pt>
                <c:pt idx="2">
                  <c:v>1</c:v>
                </c:pt>
                <c:pt idx="3">
                  <c:v>1</c:v>
                </c:pt>
                <c:pt idx="4">
                  <c:v>0</c:v>
                </c:pt>
              </c:numCache>
            </c:numRef>
          </c:val>
        </c:ser>
        <c:axId val="175121920"/>
        <c:axId val="17512345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กราฟเทียบอำเภอ!$AC$54:$AN$54</c:f>
              <c:numCache>
                <c:formatCode>General</c:formatCode>
                <c:ptCount val="12"/>
                <c:pt idx="0">
                  <c:v>1</c:v>
                </c:pt>
                <c:pt idx="1">
                  <c:v>0</c:v>
                </c:pt>
                <c:pt idx="2">
                  <c:v>1</c:v>
                </c:pt>
                <c:pt idx="3">
                  <c:v>0</c:v>
                </c:pt>
                <c:pt idx="4">
                  <c:v>1</c:v>
                </c:pt>
                <c:pt idx="5">
                  <c:v>5</c:v>
                </c:pt>
                <c:pt idx="6">
                  <c:v>5</c:v>
                </c:pt>
                <c:pt idx="7">
                  <c:v>7</c:v>
                </c:pt>
                <c:pt idx="8">
                  <c:v>4</c:v>
                </c:pt>
                <c:pt idx="9">
                  <c:v>2</c:v>
                </c:pt>
                <c:pt idx="10">
                  <c:v>1</c:v>
                </c:pt>
                <c:pt idx="11">
                  <c:v>1</c:v>
                </c:pt>
              </c:numCache>
            </c:numRef>
          </c:val>
        </c:ser>
        <c:dLbls>
          <c:showVal val="1"/>
        </c:dLbls>
        <c:marker val="1"/>
        <c:axId val="175121920"/>
        <c:axId val="175123456"/>
      </c:lineChart>
      <c:catAx>
        <c:axId val="175121920"/>
        <c:scaling>
          <c:orientation val="minMax"/>
        </c:scaling>
        <c:axPos val="b"/>
        <c:numFmt formatCode="General" sourceLinked="1"/>
        <c:majorTickMark val="none"/>
        <c:tickLblPos val="nextTo"/>
        <c:txPr>
          <a:bodyPr rot="-2700000" vert="horz"/>
          <a:lstStyle/>
          <a:p>
            <a:pPr>
              <a:defRPr sz="900"/>
            </a:pPr>
            <a:endParaRPr lang="th-TH"/>
          </a:p>
        </c:txPr>
        <c:crossAx val="175123456"/>
        <c:crosses val="autoZero"/>
        <c:auto val="1"/>
        <c:lblAlgn val="ctr"/>
        <c:lblOffset val="100"/>
      </c:catAx>
      <c:valAx>
        <c:axId val="175123456"/>
        <c:scaling>
          <c:orientation val="minMax"/>
        </c:scaling>
        <c:delete val="1"/>
        <c:axPos val="l"/>
        <c:numFmt formatCode="General" sourceLinked="1"/>
        <c:majorTickMark val="none"/>
        <c:tickLblPos val="none"/>
        <c:crossAx val="175121920"/>
        <c:crosses val="autoZero"/>
        <c:crossBetween val="between"/>
      </c:valAx>
    </c:plotArea>
    <c:legend>
      <c:legendPos val="t"/>
      <c:layout>
        <c:manualLayout>
          <c:xMode val="edge"/>
          <c:yMode val="edge"/>
          <c:x val="0.12459902706614694"/>
          <c:y val="0.284346896862767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อำเภอขุนหาญ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67"/>
          <c:h val="0.480944579987377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กราฟเทียบอำเภอ!$AC$14:$AN$14</c:f>
              <c:numCache>
                <c:formatCode>General</c:formatCode>
                <c:ptCount val="12"/>
                <c:pt idx="0">
                  <c:v>4</c:v>
                </c:pt>
                <c:pt idx="1">
                  <c:v>1</c:v>
                </c:pt>
                <c:pt idx="2">
                  <c:v>1</c:v>
                </c:pt>
                <c:pt idx="3">
                  <c:v>1</c:v>
                </c:pt>
                <c:pt idx="4">
                  <c:v>6</c:v>
                </c:pt>
                <c:pt idx="5">
                  <c:v>16</c:v>
                </c:pt>
                <c:pt idx="6">
                  <c:v>17</c:v>
                </c:pt>
              </c:numCache>
            </c:numRef>
          </c:val>
        </c:ser>
        <c:dLbls>
          <c:showVal val="1"/>
        </c:dLbls>
        <c:marker val="1"/>
        <c:axId val="171278720"/>
        <c:axId val="171280256"/>
      </c:lineChart>
      <c:catAx>
        <c:axId val="171278720"/>
        <c:scaling>
          <c:orientation val="minMax"/>
        </c:scaling>
        <c:axPos val="b"/>
        <c:numFmt formatCode="General" sourceLinked="1"/>
        <c:majorTickMark val="none"/>
        <c:tickLblPos val="nextTo"/>
        <c:txPr>
          <a:bodyPr rot="-5400000" vert="horz"/>
          <a:lstStyle/>
          <a:p>
            <a:pPr>
              <a:defRPr sz="1400"/>
            </a:pPr>
            <a:endParaRPr lang="th-TH"/>
          </a:p>
        </c:txPr>
        <c:crossAx val="171280256"/>
        <c:crosses val="autoZero"/>
        <c:auto val="1"/>
        <c:lblAlgn val="ctr"/>
        <c:lblOffset val="100"/>
      </c:catAx>
      <c:valAx>
        <c:axId val="171280256"/>
        <c:scaling>
          <c:orientation val="minMax"/>
        </c:scaling>
        <c:delete val="1"/>
        <c:axPos val="l"/>
        <c:numFmt formatCode="0" sourceLinked="1"/>
        <c:majorTickMark val="none"/>
        <c:tickLblPos val="none"/>
        <c:crossAx val="171278720"/>
        <c:crosses val="autoZero"/>
        <c:crossBetween val="between"/>
      </c:valAx>
    </c:plotArea>
    <c:legend>
      <c:legendPos val="t"/>
      <c:layout>
        <c:manualLayout>
          <c:xMode val="edge"/>
          <c:yMode val="edge"/>
          <c:x val="0.38293384274086267"/>
          <c:y val="0.2422254685471769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อำเภอเบญจลักษ์  จังหวัดศรีสะเกษ ปี 2563</a:t>
            </a:r>
            <a:endParaRPr lang="th-TH" sz="1400"/>
          </a:p>
        </c:rich>
      </c:tx>
      <c:spPr>
        <a:ln>
          <a:noFill/>
        </a:ln>
      </c:spPr>
    </c:title>
    <c:plotArea>
      <c:layout>
        <c:manualLayout>
          <c:layoutTarget val="inner"/>
          <c:xMode val="edge"/>
          <c:yMode val="edge"/>
          <c:x val="0.10125228508578679"/>
          <c:y val="0.25242716838499352"/>
          <c:w val="0.8765254960441407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กราฟเทียบอำเภอ!$AC$103:$AG$103</c:f>
              <c:numCache>
                <c:formatCode>General</c:formatCode>
                <c:ptCount val="5"/>
                <c:pt idx="0">
                  <c:v>1</c:v>
                </c:pt>
                <c:pt idx="1">
                  <c:v>2</c:v>
                </c:pt>
                <c:pt idx="2">
                  <c:v>3</c:v>
                </c:pt>
                <c:pt idx="3">
                  <c:v>4</c:v>
                </c:pt>
                <c:pt idx="4">
                  <c:v>4</c:v>
                </c:pt>
              </c:numCache>
            </c:numRef>
          </c:val>
        </c:ser>
        <c:axId val="175158400"/>
        <c:axId val="17515993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กราฟเทียบอำเภอ!$AS$78:$BD$78</c:f>
              <c:numCache>
                <c:formatCode>General</c:formatCode>
                <c:ptCount val="12"/>
                <c:pt idx="0">
                  <c:v>0</c:v>
                </c:pt>
                <c:pt idx="1">
                  <c:v>0</c:v>
                </c:pt>
                <c:pt idx="2">
                  <c:v>1</c:v>
                </c:pt>
                <c:pt idx="3">
                  <c:v>2</c:v>
                </c:pt>
                <c:pt idx="4">
                  <c:v>3</c:v>
                </c:pt>
                <c:pt idx="5">
                  <c:v>6</c:v>
                </c:pt>
                <c:pt idx="6">
                  <c:v>9</c:v>
                </c:pt>
                <c:pt idx="7">
                  <c:v>14</c:v>
                </c:pt>
                <c:pt idx="8">
                  <c:v>17</c:v>
                </c:pt>
                <c:pt idx="9">
                  <c:v>18</c:v>
                </c:pt>
                <c:pt idx="10">
                  <c:v>19</c:v>
                </c:pt>
                <c:pt idx="11">
                  <c:v>19</c:v>
                </c:pt>
              </c:numCache>
            </c:numRef>
          </c:val>
        </c:ser>
        <c:dLbls>
          <c:showVal val="1"/>
        </c:dLbls>
        <c:marker val="1"/>
        <c:axId val="175158400"/>
        <c:axId val="175159936"/>
      </c:lineChart>
      <c:catAx>
        <c:axId val="175158400"/>
        <c:scaling>
          <c:orientation val="minMax"/>
        </c:scaling>
        <c:axPos val="b"/>
        <c:numFmt formatCode="General" sourceLinked="1"/>
        <c:majorTickMark val="none"/>
        <c:tickLblPos val="nextTo"/>
        <c:txPr>
          <a:bodyPr rot="-2700000" vert="horz"/>
          <a:lstStyle/>
          <a:p>
            <a:pPr>
              <a:defRPr sz="1100"/>
            </a:pPr>
            <a:endParaRPr lang="th-TH"/>
          </a:p>
        </c:txPr>
        <c:crossAx val="175159936"/>
        <c:crosses val="autoZero"/>
        <c:auto val="1"/>
        <c:lblAlgn val="ctr"/>
        <c:lblOffset val="100"/>
      </c:catAx>
      <c:valAx>
        <c:axId val="175159936"/>
        <c:scaling>
          <c:orientation val="minMax"/>
        </c:scaling>
        <c:delete val="1"/>
        <c:axPos val="l"/>
        <c:numFmt formatCode="General" sourceLinked="1"/>
        <c:majorTickMark val="none"/>
        <c:tickLblPos val="none"/>
        <c:crossAx val="175158400"/>
        <c:crosses val="autoZero"/>
        <c:crossBetween val="between"/>
      </c:valAx>
    </c:plotArea>
    <c:legend>
      <c:legendPos val="t"/>
      <c:layout>
        <c:manualLayout>
          <c:xMode val="edge"/>
          <c:yMode val="edge"/>
          <c:x val="0.13237823638041921"/>
          <c:y val="0.278504265091870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อำเภอพยุห์  จังหวัดศรีสะเกษ ปี 2563</a:t>
            </a:r>
            <a:endParaRPr lang="th-TH" sz="1400"/>
          </a:p>
        </c:rich>
      </c:tx>
      <c:spPr>
        <a:ln>
          <a:noFill/>
        </a:ln>
      </c:spPr>
    </c:title>
    <c:plotArea>
      <c:layout>
        <c:manualLayout>
          <c:layoutTarget val="inner"/>
          <c:xMode val="edge"/>
          <c:yMode val="edge"/>
          <c:x val="0.10125228508578679"/>
          <c:y val="0.25242716838499307"/>
          <c:w val="0.8765254960441396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กราฟเทียบอำเภอ!$AC$26:$AG$26</c:f>
              <c:numCache>
                <c:formatCode>General</c:formatCode>
                <c:ptCount val="5"/>
                <c:pt idx="0">
                  <c:v>0</c:v>
                </c:pt>
                <c:pt idx="1">
                  <c:v>1</c:v>
                </c:pt>
                <c:pt idx="2">
                  <c:v>0</c:v>
                </c:pt>
                <c:pt idx="3">
                  <c:v>0</c:v>
                </c:pt>
                <c:pt idx="4">
                  <c:v>1</c:v>
                </c:pt>
              </c:numCache>
            </c:numRef>
          </c:val>
        </c:ser>
        <c:axId val="175101056"/>
        <c:axId val="17510259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กราฟเทียบอำเภอ!$AC$55:$AN$55</c:f>
              <c:numCache>
                <c:formatCode>General</c:formatCode>
                <c:ptCount val="12"/>
                <c:pt idx="0">
                  <c:v>1</c:v>
                </c:pt>
                <c:pt idx="1">
                  <c:v>0</c:v>
                </c:pt>
                <c:pt idx="2">
                  <c:v>0</c:v>
                </c:pt>
                <c:pt idx="3">
                  <c:v>0</c:v>
                </c:pt>
                <c:pt idx="4">
                  <c:v>1</c:v>
                </c:pt>
                <c:pt idx="5">
                  <c:v>2</c:v>
                </c:pt>
                <c:pt idx="6">
                  <c:v>5</c:v>
                </c:pt>
                <c:pt idx="7">
                  <c:v>4</c:v>
                </c:pt>
                <c:pt idx="8">
                  <c:v>3</c:v>
                </c:pt>
                <c:pt idx="9">
                  <c:v>3</c:v>
                </c:pt>
                <c:pt idx="10">
                  <c:v>1</c:v>
                </c:pt>
                <c:pt idx="11">
                  <c:v>0</c:v>
                </c:pt>
              </c:numCache>
            </c:numRef>
          </c:val>
        </c:ser>
        <c:dLbls>
          <c:showVal val="1"/>
        </c:dLbls>
        <c:marker val="1"/>
        <c:axId val="175101056"/>
        <c:axId val="175102592"/>
      </c:lineChart>
      <c:catAx>
        <c:axId val="175101056"/>
        <c:scaling>
          <c:orientation val="minMax"/>
        </c:scaling>
        <c:axPos val="b"/>
        <c:numFmt formatCode="General" sourceLinked="1"/>
        <c:majorTickMark val="none"/>
        <c:tickLblPos val="nextTo"/>
        <c:txPr>
          <a:bodyPr rot="-2700000" vert="horz"/>
          <a:lstStyle/>
          <a:p>
            <a:pPr>
              <a:defRPr sz="900"/>
            </a:pPr>
            <a:endParaRPr lang="th-TH"/>
          </a:p>
        </c:txPr>
        <c:crossAx val="175102592"/>
        <c:crosses val="autoZero"/>
        <c:auto val="1"/>
        <c:lblAlgn val="ctr"/>
        <c:lblOffset val="100"/>
      </c:catAx>
      <c:valAx>
        <c:axId val="175102592"/>
        <c:scaling>
          <c:orientation val="minMax"/>
        </c:scaling>
        <c:delete val="1"/>
        <c:axPos val="l"/>
        <c:numFmt formatCode="General" sourceLinked="1"/>
        <c:majorTickMark val="none"/>
        <c:tickLblPos val="none"/>
        <c:crossAx val="175101056"/>
        <c:crosses val="autoZero"/>
        <c:crossBetween val="between"/>
      </c:valAx>
    </c:plotArea>
    <c:legend>
      <c:legendPos val="t"/>
      <c:layout>
        <c:manualLayout>
          <c:xMode val="edge"/>
          <c:yMode val="edge"/>
          <c:x val="0.12459902706614698"/>
          <c:y val="0.2843468968627678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อำเภอพยุห์  จังหวัดศรีสะเกษ ปี 2563</a:t>
            </a:r>
            <a:endParaRPr lang="th-TH" sz="1400"/>
          </a:p>
        </c:rich>
      </c:tx>
      <c:spPr>
        <a:ln>
          <a:noFill/>
        </a:ln>
      </c:spPr>
    </c:title>
    <c:plotArea>
      <c:layout>
        <c:manualLayout>
          <c:layoutTarget val="inner"/>
          <c:xMode val="edge"/>
          <c:yMode val="edge"/>
          <c:x val="0.10125228508578679"/>
          <c:y val="0.25242716838499363"/>
          <c:w val="0.876525496044141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กราฟเทียบอำเภอ!$AC$104:$AG$104</c:f>
              <c:numCache>
                <c:formatCode>General</c:formatCode>
                <c:ptCount val="5"/>
                <c:pt idx="0">
                  <c:v>0</c:v>
                </c:pt>
                <c:pt idx="1">
                  <c:v>1</c:v>
                </c:pt>
                <c:pt idx="2">
                  <c:v>1</c:v>
                </c:pt>
                <c:pt idx="3">
                  <c:v>1</c:v>
                </c:pt>
                <c:pt idx="4">
                  <c:v>2</c:v>
                </c:pt>
              </c:numCache>
            </c:numRef>
          </c:val>
        </c:ser>
        <c:axId val="175215360"/>
        <c:axId val="1752168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กราฟเทียบอำเภอ!$AS$79:$BD$79</c:f>
              <c:numCache>
                <c:formatCode>General</c:formatCode>
                <c:ptCount val="12"/>
                <c:pt idx="0">
                  <c:v>1</c:v>
                </c:pt>
                <c:pt idx="1">
                  <c:v>1</c:v>
                </c:pt>
                <c:pt idx="2">
                  <c:v>1</c:v>
                </c:pt>
                <c:pt idx="3">
                  <c:v>1</c:v>
                </c:pt>
                <c:pt idx="4">
                  <c:v>2</c:v>
                </c:pt>
                <c:pt idx="5">
                  <c:v>4</c:v>
                </c:pt>
                <c:pt idx="6">
                  <c:v>8</c:v>
                </c:pt>
                <c:pt idx="7">
                  <c:v>11</c:v>
                </c:pt>
                <c:pt idx="8">
                  <c:v>14</c:v>
                </c:pt>
                <c:pt idx="9">
                  <c:v>17</c:v>
                </c:pt>
                <c:pt idx="10">
                  <c:v>18</c:v>
                </c:pt>
                <c:pt idx="11">
                  <c:v>18</c:v>
                </c:pt>
              </c:numCache>
            </c:numRef>
          </c:val>
        </c:ser>
        <c:dLbls>
          <c:showVal val="1"/>
        </c:dLbls>
        <c:marker val="1"/>
        <c:axId val="175215360"/>
        <c:axId val="175216896"/>
      </c:lineChart>
      <c:catAx>
        <c:axId val="175215360"/>
        <c:scaling>
          <c:orientation val="minMax"/>
        </c:scaling>
        <c:axPos val="b"/>
        <c:numFmt formatCode="General" sourceLinked="1"/>
        <c:majorTickMark val="none"/>
        <c:tickLblPos val="nextTo"/>
        <c:txPr>
          <a:bodyPr rot="-2700000" vert="horz"/>
          <a:lstStyle/>
          <a:p>
            <a:pPr>
              <a:defRPr sz="1100"/>
            </a:pPr>
            <a:endParaRPr lang="th-TH"/>
          </a:p>
        </c:txPr>
        <c:crossAx val="175216896"/>
        <c:crosses val="autoZero"/>
        <c:auto val="1"/>
        <c:lblAlgn val="ctr"/>
        <c:lblOffset val="100"/>
      </c:catAx>
      <c:valAx>
        <c:axId val="175216896"/>
        <c:scaling>
          <c:orientation val="minMax"/>
        </c:scaling>
        <c:delete val="1"/>
        <c:axPos val="l"/>
        <c:numFmt formatCode="General" sourceLinked="1"/>
        <c:majorTickMark val="none"/>
        <c:tickLblPos val="none"/>
        <c:crossAx val="175215360"/>
        <c:crosses val="autoZero"/>
        <c:crossBetween val="between"/>
      </c:valAx>
    </c:plotArea>
    <c:legend>
      <c:legendPos val="t"/>
      <c:layout>
        <c:manualLayout>
          <c:xMode val="edge"/>
          <c:yMode val="edge"/>
          <c:x val="0.13237823638041921"/>
          <c:y val="0.278504265091870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อำเภอโพธิ์ศรีสุวรรณ จังหวัดศรีสะเกษ ปี 2563</a:t>
            </a:r>
            <a:endParaRPr lang="th-TH" sz="1400"/>
          </a:p>
        </c:rich>
      </c:tx>
      <c:spPr>
        <a:ln>
          <a:noFill/>
        </a:ln>
      </c:spPr>
    </c:title>
    <c:plotArea>
      <c:layout>
        <c:manualLayout>
          <c:layoutTarget val="inner"/>
          <c:xMode val="edge"/>
          <c:yMode val="edge"/>
          <c:x val="0.10125228508578679"/>
          <c:y val="0.25242716838499324"/>
          <c:w val="0.87652549604413998"/>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กราฟเทียบอำเภอ!$AC$27:$AG$27</c:f>
              <c:numCache>
                <c:formatCode>General</c:formatCode>
                <c:ptCount val="5"/>
                <c:pt idx="0">
                  <c:v>0</c:v>
                </c:pt>
                <c:pt idx="1">
                  <c:v>0</c:v>
                </c:pt>
                <c:pt idx="2">
                  <c:v>0</c:v>
                </c:pt>
                <c:pt idx="3">
                  <c:v>0</c:v>
                </c:pt>
                <c:pt idx="4">
                  <c:v>0</c:v>
                </c:pt>
              </c:numCache>
            </c:numRef>
          </c:val>
        </c:ser>
        <c:axId val="175325952"/>
        <c:axId val="17532748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กราฟเทียบอำเภอ!$AC$56:$AN$56</c:f>
              <c:numCache>
                <c:formatCode>General</c:formatCode>
                <c:ptCount val="12"/>
                <c:pt idx="0">
                  <c:v>0</c:v>
                </c:pt>
                <c:pt idx="1">
                  <c:v>0</c:v>
                </c:pt>
                <c:pt idx="2">
                  <c:v>0</c:v>
                </c:pt>
                <c:pt idx="3">
                  <c:v>0</c:v>
                </c:pt>
                <c:pt idx="4">
                  <c:v>0</c:v>
                </c:pt>
                <c:pt idx="5">
                  <c:v>1</c:v>
                </c:pt>
                <c:pt idx="6">
                  <c:v>5</c:v>
                </c:pt>
                <c:pt idx="7">
                  <c:v>1</c:v>
                </c:pt>
                <c:pt idx="8">
                  <c:v>1</c:v>
                </c:pt>
                <c:pt idx="9">
                  <c:v>0</c:v>
                </c:pt>
                <c:pt idx="10">
                  <c:v>0</c:v>
                </c:pt>
                <c:pt idx="11">
                  <c:v>0</c:v>
                </c:pt>
              </c:numCache>
            </c:numRef>
          </c:val>
        </c:ser>
        <c:dLbls>
          <c:showVal val="1"/>
        </c:dLbls>
        <c:marker val="1"/>
        <c:axId val="175325952"/>
        <c:axId val="175327488"/>
      </c:lineChart>
      <c:catAx>
        <c:axId val="175325952"/>
        <c:scaling>
          <c:orientation val="minMax"/>
        </c:scaling>
        <c:axPos val="b"/>
        <c:numFmt formatCode="General" sourceLinked="1"/>
        <c:majorTickMark val="none"/>
        <c:tickLblPos val="nextTo"/>
        <c:txPr>
          <a:bodyPr rot="-2700000" vert="horz"/>
          <a:lstStyle/>
          <a:p>
            <a:pPr>
              <a:defRPr sz="900"/>
            </a:pPr>
            <a:endParaRPr lang="th-TH"/>
          </a:p>
        </c:txPr>
        <c:crossAx val="175327488"/>
        <c:crosses val="autoZero"/>
        <c:auto val="1"/>
        <c:lblAlgn val="ctr"/>
        <c:lblOffset val="100"/>
      </c:catAx>
      <c:valAx>
        <c:axId val="175327488"/>
        <c:scaling>
          <c:orientation val="minMax"/>
        </c:scaling>
        <c:delete val="1"/>
        <c:axPos val="l"/>
        <c:numFmt formatCode="General" sourceLinked="1"/>
        <c:majorTickMark val="none"/>
        <c:tickLblPos val="none"/>
        <c:crossAx val="175325952"/>
        <c:crosses val="autoZero"/>
        <c:crossBetween val="between"/>
      </c:valAx>
    </c:plotArea>
    <c:legend>
      <c:legendPos val="t"/>
      <c:layout>
        <c:manualLayout>
          <c:xMode val="edge"/>
          <c:yMode val="edge"/>
          <c:x val="0.12459902706614703"/>
          <c:y val="0.2843468968627680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อำเภอโพธิ์ศรีสุวรรณ  จังหวัดศรีสะเกษ ปี 2563</a:t>
            </a:r>
            <a:endParaRPr lang="th-TH" sz="1400"/>
          </a:p>
        </c:rich>
      </c:tx>
      <c:spPr>
        <a:ln>
          <a:noFill/>
        </a:ln>
      </c:spPr>
    </c:title>
    <c:plotArea>
      <c:layout>
        <c:manualLayout>
          <c:layoutTarget val="inner"/>
          <c:xMode val="edge"/>
          <c:yMode val="edge"/>
          <c:x val="0.10125228508578679"/>
          <c:y val="0.25242716838499385"/>
          <c:w val="0.876525496044141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กราฟเทียบอำเภอ!$AC$105:$AG$105</c:f>
              <c:numCache>
                <c:formatCode>General</c:formatCode>
                <c:ptCount val="5"/>
                <c:pt idx="0">
                  <c:v>0</c:v>
                </c:pt>
                <c:pt idx="1">
                  <c:v>0</c:v>
                </c:pt>
                <c:pt idx="2">
                  <c:v>0</c:v>
                </c:pt>
                <c:pt idx="3">
                  <c:v>0</c:v>
                </c:pt>
                <c:pt idx="4">
                  <c:v>0</c:v>
                </c:pt>
              </c:numCache>
            </c:numRef>
          </c:val>
        </c:ser>
        <c:axId val="175243648"/>
        <c:axId val="1752451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กราฟเทียบอำเภอ!$AS$80:$BD$80</c:f>
              <c:numCache>
                <c:formatCode>General</c:formatCode>
                <c:ptCount val="12"/>
                <c:pt idx="0">
                  <c:v>0</c:v>
                </c:pt>
                <c:pt idx="1">
                  <c:v>0</c:v>
                </c:pt>
                <c:pt idx="2">
                  <c:v>0</c:v>
                </c:pt>
                <c:pt idx="3">
                  <c:v>0</c:v>
                </c:pt>
                <c:pt idx="4">
                  <c:v>0</c:v>
                </c:pt>
                <c:pt idx="5">
                  <c:v>2</c:v>
                </c:pt>
                <c:pt idx="6">
                  <c:v>9</c:v>
                </c:pt>
                <c:pt idx="7">
                  <c:v>11</c:v>
                </c:pt>
                <c:pt idx="8">
                  <c:v>12</c:v>
                </c:pt>
                <c:pt idx="9">
                  <c:v>12</c:v>
                </c:pt>
                <c:pt idx="10">
                  <c:v>12</c:v>
                </c:pt>
                <c:pt idx="11">
                  <c:v>12</c:v>
                </c:pt>
              </c:numCache>
            </c:numRef>
          </c:val>
        </c:ser>
        <c:dLbls>
          <c:showVal val="1"/>
        </c:dLbls>
        <c:marker val="1"/>
        <c:axId val="175243648"/>
        <c:axId val="175245184"/>
      </c:lineChart>
      <c:catAx>
        <c:axId val="175243648"/>
        <c:scaling>
          <c:orientation val="minMax"/>
        </c:scaling>
        <c:axPos val="b"/>
        <c:numFmt formatCode="General" sourceLinked="1"/>
        <c:majorTickMark val="none"/>
        <c:tickLblPos val="nextTo"/>
        <c:txPr>
          <a:bodyPr rot="-2700000" vert="horz"/>
          <a:lstStyle/>
          <a:p>
            <a:pPr>
              <a:defRPr sz="1100"/>
            </a:pPr>
            <a:endParaRPr lang="th-TH"/>
          </a:p>
        </c:txPr>
        <c:crossAx val="175245184"/>
        <c:crosses val="autoZero"/>
        <c:auto val="1"/>
        <c:lblAlgn val="ctr"/>
        <c:lblOffset val="100"/>
      </c:catAx>
      <c:valAx>
        <c:axId val="175245184"/>
        <c:scaling>
          <c:orientation val="minMax"/>
        </c:scaling>
        <c:delete val="1"/>
        <c:axPos val="l"/>
        <c:numFmt formatCode="General" sourceLinked="1"/>
        <c:majorTickMark val="none"/>
        <c:tickLblPos val="none"/>
        <c:crossAx val="175243648"/>
        <c:crosses val="autoZero"/>
        <c:crossBetween val="between"/>
      </c:valAx>
    </c:plotArea>
    <c:legend>
      <c:legendPos val="t"/>
      <c:layout>
        <c:manualLayout>
          <c:xMode val="edge"/>
          <c:yMode val="edge"/>
          <c:x val="0.13237823638041921"/>
          <c:y val="0.2785042650918704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อำเภอศิลาลาด จังหวัดศรีสะเกษ ปี 2563</a:t>
            </a:r>
            <a:endParaRPr lang="th-TH" sz="1400"/>
          </a:p>
        </c:rich>
      </c:tx>
      <c:spPr>
        <a:ln>
          <a:noFill/>
        </a:ln>
      </c:spPr>
    </c:title>
    <c:plotArea>
      <c:layout>
        <c:manualLayout>
          <c:layoutTarget val="inner"/>
          <c:xMode val="edge"/>
          <c:yMode val="edge"/>
          <c:x val="0.10125228508578679"/>
          <c:y val="0.25242716838499341"/>
          <c:w val="0.876525496044140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กราฟเทียบอำเภอ!$AC$28:$AG$28</c:f>
              <c:numCache>
                <c:formatCode>General</c:formatCode>
                <c:ptCount val="5"/>
                <c:pt idx="0">
                  <c:v>0</c:v>
                </c:pt>
                <c:pt idx="1">
                  <c:v>0</c:v>
                </c:pt>
                <c:pt idx="2">
                  <c:v>0</c:v>
                </c:pt>
                <c:pt idx="3">
                  <c:v>0</c:v>
                </c:pt>
                <c:pt idx="4">
                  <c:v>1</c:v>
                </c:pt>
              </c:numCache>
            </c:numRef>
          </c:val>
        </c:ser>
        <c:axId val="175378816"/>
        <c:axId val="17538035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75378816"/>
        <c:axId val="175380352"/>
      </c:lineChart>
      <c:catAx>
        <c:axId val="175378816"/>
        <c:scaling>
          <c:orientation val="minMax"/>
        </c:scaling>
        <c:axPos val="b"/>
        <c:numFmt formatCode="General" sourceLinked="1"/>
        <c:majorTickMark val="none"/>
        <c:tickLblPos val="nextTo"/>
        <c:txPr>
          <a:bodyPr rot="-2700000" vert="horz"/>
          <a:lstStyle/>
          <a:p>
            <a:pPr>
              <a:defRPr sz="900"/>
            </a:pPr>
            <a:endParaRPr lang="th-TH"/>
          </a:p>
        </c:txPr>
        <c:crossAx val="175380352"/>
        <c:crosses val="autoZero"/>
        <c:auto val="1"/>
        <c:lblAlgn val="ctr"/>
        <c:lblOffset val="100"/>
      </c:catAx>
      <c:valAx>
        <c:axId val="175380352"/>
        <c:scaling>
          <c:orientation val="minMax"/>
        </c:scaling>
        <c:delete val="1"/>
        <c:axPos val="l"/>
        <c:numFmt formatCode="General" sourceLinked="1"/>
        <c:majorTickMark val="none"/>
        <c:tickLblPos val="none"/>
        <c:crossAx val="175378816"/>
        <c:crosses val="autoZero"/>
        <c:crossBetween val="between"/>
      </c:valAx>
    </c:plotArea>
    <c:legend>
      <c:legendPos val="t"/>
      <c:layout>
        <c:manualLayout>
          <c:xMode val="edge"/>
          <c:yMode val="edge"/>
          <c:x val="0.12459902706614708"/>
          <c:y val="0.2843468968627682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อำเภอศิลาลาด  จังหวัดศรีสะเกษ ปี 2563</a:t>
            </a:r>
            <a:endParaRPr lang="th-TH" sz="1400"/>
          </a:p>
        </c:rich>
      </c:tx>
      <c:spPr>
        <a:ln>
          <a:noFill/>
        </a:ln>
      </c:spPr>
    </c:title>
    <c:plotArea>
      <c:layout>
        <c:manualLayout>
          <c:layoutTarget val="inner"/>
          <c:xMode val="edge"/>
          <c:yMode val="edge"/>
          <c:x val="0.10125228508578679"/>
          <c:y val="0.25242716838499396"/>
          <c:w val="0.8765254960441419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กราฟเทียบอำเภอ!$AC$106:$AG$106</c:f>
              <c:numCache>
                <c:formatCode>General</c:formatCode>
                <c:ptCount val="5"/>
                <c:pt idx="0">
                  <c:v>0</c:v>
                </c:pt>
                <c:pt idx="1">
                  <c:v>0</c:v>
                </c:pt>
                <c:pt idx="2">
                  <c:v>0</c:v>
                </c:pt>
                <c:pt idx="3">
                  <c:v>0</c:v>
                </c:pt>
                <c:pt idx="4">
                  <c:v>1</c:v>
                </c:pt>
              </c:numCache>
            </c:numRef>
          </c:val>
        </c:ser>
        <c:axId val="175423488"/>
        <c:axId val="1754250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กราฟเทียบอำเภอ!$AS$81:$BD$81</c:f>
              <c:numCache>
                <c:formatCode>General</c:formatCode>
                <c:ptCount val="12"/>
                <c:pt idx="0">
                  <c:v>0</c:v>
                </c:pt>
                <c:pt idx="1">
                  <c:v>0</c:v>
                </c:pt>
                <c:pt idx="2">
                  <c:v>0</c:v>
                </c:pt>
                <c:pt idx="3">
                  <c:v>0</c:v>
                </c:pt>
                <c:pt idx="4">
                  <c:v>0</c:v>
                </c:pt>
                <c:pt idx="5">
                  <c:v>2</c:v>
                </c:pt>
                <c:pt idx="6">
                  <c:v>4</c:v>
                </c:pt>
                <c:pt idx="7">
                  <c:v>7</c:v>
                </c:pt>
                <c:pt idx="8">
                  <c:v>8</c:v>
                </c:pt>
                <c:pt idx="9">
                  <c:v>9</c:v>
                </c:pt>
                <c:pt idx="10">
                  <c:v>10</c:v>
                </c:pt>
                <c:pt idx="11">
                  <c:v>10</c:v>
                </c:pt>
              </c:numCache>
            </c:numRef>
          </c:val>
        </c:ser>
        <c:dLbls>
          <c:showVal val="1"/>
        </c:dLbls>
        <c:marker val="1"/>
        <c:axId val="175423488"/>
        <c:axId val="175425024"/>
      </c:lineChart>
      <c:catAx>
        <c:axId val="175423488"/>
        <c:scaling>
          <c:orientation val="minMax"/>
        </c:scaling>
        <c:axPos val="b"/>
        <c:numFmt formatCode="General" sourceLinked="1"/>
        <c:majorTickMark val="none"/>
        <c:tickLblPos val="nextTo"/>
        <c:txPr>
          <a:bodyPr rot="-2700000" vert="horz"/>
          <a:lstStyle/>
          <a:p>
            <a:pPr>
              <a:defRPr sz="1100"/>
            </a:pPr>
            <a:endParaRPr lang="th-TH"/>
          </a:p>
        </c:txPr>
        <c:crossAx val="175425024"/>
        <c:crosses val="autoZero"/>
        <c:auto val="1"/>
        <c:lblAlgn val="ctr"/>
        <c:lblOffset val="100"/>
      </c:catAx>
      <c:valAx>
        <c:axId val="175425024"/>
        <c:scaling>
          <c:orientation val="minMax"/>
        </c:scaling>
        <c:delete val="1"/>
        <c:axPos val="l"/>
        <c:numFmt formatCode="General" sourceLinked="1"/>
        <c:majorTickMark val="none"/>
        <c:tickLblPos val="none"/>
        <c:crossAx val="175423488"/>
        <c:crosses val="autoZero"/>
        <c:crossBetween val="between"/>
      </c:valAx>
    </c:plotArea>
    <c:legend>
      <c:legendPos val="t"/>
      <c:layout>
        <c:manualLayout>
          <c:xMode val="edge"/>
          <c:yMode val="edge"/>
          <c:x val="0.13237823638041921"/>
          <c:y val="0.2785042650918706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000"/>
              <a:t>จำนวนผู้ป่วยโรคไข้เลือดออก</a:t>
            </a:r>
            <a:r>
              <a:rPr lang="th-TH" sz="2000" baseline="0"/>
              <a:t>  เทียบกับจำนวนผู้ป่วยระดับมาตรฐานที่ทำให้</a:t>
            </a:r>
            <a:endParaRPr lang="en-US" sz="2000" baseline="0"/>
          </a:p>
          <a:p>
            <a:pPr>
              <a:defRPr sz="2800"/>
            </a:pPr>
            <a:r>
              <a:rPr lang="th-TH" sz="2000" baseline="0"/>
              <a:t>อัตราป่วยไม่เกิน</a:t>
            </a:r>
            <a:r>
              <a:rPr lang="en-US" sz="2000" baseline="0"/>
              <a:t> </a:t>
            </a:r>
            <a:r>
              <a:rPr lang="th-TH" sz="2000" baseline="0"/>
              <a:t>50 ต่อแสนประชากร  จำแนกรายอำเภอในจังหวัดศรีสะเกษ ปี 2563</a:t>
            </a:r>
            <a:endParaRPr lang="th-TH" sz="2000"/>
          </a:p>
        </c:rich>
      </c:tx>
      <c:layout>
        <c:manualLayout>
          <c:xMode val="edge"/>
          <c:yMode val="edge"/>
          <c:x val="0.13773767888623714"/>
          <c:y val="4.5945055004931096E-2"/>
        </c:manualLayout>
      </c:layout>
      <c:spPr>
        <a:ln>
          <a:noFill/>
        </a:ln>
      </c:spPr>
    </c:title>
    <c:plotArea>
      <c:layout>
        <c:manualLayout>
          <c:layoutTarget val="inner"/>
          <c:xMode val="edge"/>
          <c:yMode val="edge"/>
          <c:x val="0.10125228508578679"/>
          <c:y val="0.43246068731192266"/>
          <c:w val="0.87652549604413199"/>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29</c:v>
                </c:pt>
                <c:pt idx="1">
                  <c:v>20</c:v>
                </c:pt>
                <c:pt idx="2">
                  <c:v>75</c:v>
                </c:pt>
                <c:pt idx="3">
                  <c:v>42</c:v>
                </c:pt>
                <c:pt idx="4">
                  <c:v>62</c:v>
                </c:pt>
                <c:pt idx="5">
                  <c:v>10</c:v>
                </c:pt>
                <c:pt idx="6">
                  <c:v>23</c:v>
                </c:pt>
                <c:pt idx="7">
                  <c:v>46</c:v>
                </c:pt>
                <c:pt idx="8">
                  <c:v>69</c:v>
                </c:pt>
                <c:pt idx="9">
                  <c:v>32</c:v>
                </c:pt>
                <c:pt idx="10">
                  <c:v>0</c:v>
                </c:pt>
                <c:pt idx="11">
                  <c:v>19</c:v>
                </c:pt>
                <c:pt idx="12">
                  <c:v>29</c:v>
                </c:pt>
                <c:pt idx="13">
                  <c:v>22</c:v>
                </c:pt>
                <c:pt idx="14">
                  <c:v>16</c:v>
                </c:pt>
                <c:pt idx="15">
                  <c:v>2</c:v>
                </c:pt>
                <c:pt idx="16">
                  <c:v>5</c:v>
                </c:pt>
                <c:pt idx="17">
                  <c:v>0</c:v>
                </c:pt>
                <c:pt idx="18">
                  <c:v>10</c:v>
                </c:pt>
                <c:pt idx="19">
                  <c:v>15</c:v>
                </c:pt>
                <c:pt idx="20">
                  <c:v>13</c:v>
                </c:pt>
                <c:pt idx="21">
                  <c:v>7</c:v>
                </c:pt>
              </c:numCache>
            </c:numRef>
          </c:val>
        </c:ser>
        <c:gapWidth val="11"/>
        <c:axId val="175471616"/>
        <c:axId val="175477504"/>
      </c:barChart>
      <c:catAx>
        <c:axId val="175471616"/>
        <c:scaling>
          <c:orientation val="minMax"/>
        </c:scaling>
        <c:axPos val="b"/>
        <c:numFmt formatCode="General" sourceLinked="1"/>
        <c:majorTickMark val="none"/>
        <c:tickLblPos val="nextTo"/>
        <c:txPr>
          <a:bodyPr rot="-5400000" vert="horz"/>
          <a:lstStyle/>
          <a:p>
            <a:pPr>
              <a:defRPr sz="1600"/>
            </a:pPr>
            <a:endParaRPr lang="th-TH"/>
          </a:p>
        </c:txPr>
        <c:crossAx val="175477504"/>
        <c:crosses val="autoZero"/>
        <c:auto val="1"/>
        <c:lblAlgn val="ctr"/>
        <c:lblOffset val="100"/>
      </c:catAx>
      <c:valAx>
        <c:axId val="175477504"/>
        <c:scaling>
          <c:orientation val="minMax"/>
        </c:scaling>
        <c:delete val="1"/>
        <c:axPos val="l"/>
        <c:numFmt formatCode="General" sourceLinked="1"/>
        <c:majorTickMark val="none"/>
        <c:tickLblPos val="none"/>
        <c:crossAx val="175471616"/>
        <c:crosses val="autoZero"/>
        <c:crossBetween val="between"/>
      </c:valAx>
    </c:plotArea>
    <c:legend>
      <c:legendPos val="t"/>
      <c:layout>
        <c:manualLayout>
          <c:xMode val="edge"/>
          <c:yMode val="edge"/>
          <c:x val="0.36790283267340557"/>
          <c:y val="0.3621780511485243"/>
          <c:w val="0.60786023979526249"/>
          <c:h val="5.9584043938560122E-2"/>
        </c:manualLayout>
      </c:layout>
      <c:txPr>
        <a:bodyPr/>
        <a:lstStyle/>
        <a:p>
          <a:pPr>
            <a:defRPr sz="16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ทั้งหมดถึง</a:t>
            </a:r>
            <a:r>
              <a:rPr lang="th-TH" sz="1800" b="1">
                <a:latin typeface="TH SarabunPSK" pitchFamily="34" charset="-34"/>
                <a:cs typeface="TH SarabunPSK" pitchFamily="34" charset="-34"/>
              </a:rPr>
              <a:t>สัปดาห์ปัจจุบัน </a:t>
            </a:r>
            <a:r>
              <a:rPr lang="th-TH" sz="1800" b="1" baseline="0">
                <a:latin typeface="TH SarabunPSK" pitchFamily="34" charset="-34"/>
                <a:cs typeface="TH SarabunPSK" pitchFamily="34" charset="-34"/>
              </a:rPr>
              <a:t>เทียบกับอัตราป่วยสัปดาห์ที่ 20 ถึงสัปดาห์ปัจจุบัน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cluster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54.396839257339998</c:v>
                </c:pt>
                <c:pt idx="1">
                  <c:v>92.557303860184021</c:v>
                </c:pt>
                <c:pt idx="2">
                  <c:v>39.953254692010354</c:v>
                </c:pt>
                <c:pt idx="3">
                  <c:v>30.130747687094654</c:v>
                </c:pt>
                <c:pt idx="4">
                  <c:v>60.676810246466566</c:v>
                </c:pt>
                <c:pt idx="5">
                  <c:v>22.756894304569986</c:v>
                </c:pt>
                <c:pt idx="6">
                  <c:v>44.230825936956336</c:v>
                </c:pt>
                <c:pt idx="7">
                  <c:v>36.095402926504207</c:v>
                </c:pt>
                <c:pt idx="8">
                  <c:v>89.334458285771007</c:v>
                </c:pt>
                <c:pt idx="9">
                  <c:v>36.427150369408665</c:v>
                </c:pt>
                <c:pt idx="10">
                  <c:v>18.811136192626034</c:v>
                </c:pt>
                <c:pt idx="11">
                  <c:v>32.971432608746852</c:v>
                </c:pt>
                <c:pt idx="12">
                  <c:v>40.442849198726051</c:v>
                </c:pt>
                <c:pt idx="13">
                  <c:v>11.234692731153807</c:v>
                </c:pt>
                <c:pt idx="14">
                  <c:v>33.673812998091819</c:v>
                </c:pt>
                <c:pt idx="15">
                  <c:v>25.89744611339097</c:v>
                </c:pt>
                <c:pt idx="16">
                  <c:v>27.585192268790113</c:v>
                </c:pt>
                <c:pt idx="17">
                  <c:v>0</c:v>
                </c:pt>
                <c:pt idx="18">
                  <c:v>40.265213539849142</c:v>
                </c:pt>
                <c:pt idx="19">
                  <c:v>44.31764673295848</c:v>
                </c:pt>
                <c:pt idx="20">
                  <c:v>58.759338537731892</c:v>
                </c:pt>
                <c:pt idx="21">
                  <c:v>29.835902536051712</c:v>
                </c:pt>
              </c:numCache>
            </c:numRef>
          </c:val>
        </c:ser>
        <c:gapWidth val="95"/>
        <c:axId val="175629824"/>
        <c:axId val="175631360"/>
      </c:barChart>
      <c:catAx>
        <c:axId val="175629824"/>
        <c:scaling>
          <c:orientation val="minMax"/>
        </c:scaling>
        <c:axPos val="b"/>
        <c:majorTickMark val="none"/>
        <c:tickLblPos val="nextTo"/>
        <c:crossAx val="175631360"/>
        <c:crosses val="autoZero"/>
        <c:auto val="1"/>
        <c:lblAlgn val="ctr"/>
        <c:lblOffset val="100"/>
      </c:catAx>
      <c:valAx>
        <c:axId val="175631360"/>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8428259492773491"/>
              <c:y val="0.26174071950612665"/>
            </c:manualLayout>
          </c:layout>
        </c:title>
        <c:numFmt formatCode="0.00" sourceLinked="1"/>
        <c:majorTickMark val="none"/>
        <c:tickLblPos val="nextTo"/>
        <c:crossAx val="175629824"/>
        <c:crosses val="autoZero"/>
        <c:crossBetween val="between"/>
      </c:valAx>
      <c:dTable>
        <c:showHorzBorder val="1"/>
        <c:showVertBorder val="1"/>
        <c:showOutline val="1"/>
        <c:showKeys val="1"/>
        <c:txPr>
          <a:bodyPr/>
          <a:lstStyle/>
          <a:p>
            <a:pPr rtl="0">
              <a:defRPr sz="9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กราฟแท่งจำนวนผู้ป่วย</a:t>
            </a:r>
            <a:r>
              <a:rPr lang="th-TH" sz="2000" b="1" i="0" u="none" strike="noStrike" baseline="0">
                <a:effectLst/>
                <a:latin typeface="TH SarabunPSK" pitchFamily="34" charset="-34"/>
                <a:cs typeface="TH SarabunPSK" pitchFamily="34" charset="-34"/>
              </a:rPr>
              <a:t>โรคไข้เลือดออก </a:t>
            </a:r>
            <a:r>
              <a:rPr lang="th-TH" sz="1800" b="1">
                <a:latin typeface="TH SarabunPSK" pitchFamily="34" charset="-34"/>
                <a:cs typeface="TH SarabunPSK" pitchFamily="34" charset="-34"/>
              </a:rPr>
              <a:t>ทั้งหมด</a:t>
            </a:r>
            <a:r>
              <a:rPr lang="th-TH" sz="1800" b="1" baseline="0">
                <a:latin typeface="TH SarabunPSK" pitchFamily="34" charset="-34"/>
                <a:cs typeface="TH SarabunPSK" pitchFamily="34" charset="-34"/>
              </a:rPr>
              <a:t>เทียบกับจำนวนผู้ป่วยสัปดาห์ที่ 20 จังหวัดศรีสะเกษ ปี 2563</a:t>
            </a:r>
            <a:endParaRPr lang="th-TH" sz="1800" b="1">
              <a:latin typeface="TH SarabunPSK" pitchFamily="34" charset="-34"/>
              <a:cs typeface="TH SarabunPSK" pitchFamily="34" charset="-34"/>
            </a:endParaRPr>
          </a:p>
        </c:rich>
      </c:tx>
    </c:title>
    <c:plotArea>
      <c:layout/>
      <c:barChart>
        <c:barDir val="col"/>
        <c:grouping val="stacked"/>
        <c:ser>
          <c:idx val="0"/>
          <c:order val="0"/>
          <c:tx>
            <c:v>ผู้ป่วยทั้งหมด</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อัตราป่วยเทียบรายสัปดาห์!$B$6:$B$27</c:f>
              <c:numCache>
                <c:formatCode>General</c:formatCode>
                <c:ptCount val="22"/>
                <c:pt idx="0">
                  <c:v>86</c:v>
                </c:pt>
                <c:pt idx="1">
                  <c:v>39</c:v>
                </c:pt>
                <c:pt idx="2">
                  <c:v>86</c:v>
                </c:pt>
                <c:pt idx="3">
                  <c:v>72</c:v>
                </c:pt>
                <c:pt idx="4">
                  <c:v>114</c:v>
                </c:pt>
                <c:pt idx="5">
                  <c:v>18</c:v>
                </c:pt>
                <c:pt idx="6">
                  <c:v>42</c:v>
                </c:pt>
                <c:pt idx="7">
                  <c:v>55</c:v>
                </c:pt>
                <c:pt idx="8">
                  <c:v>98</c:v>
                </c:pt>
                <c:pt idx="9">
                  <c:v>56</c:v>
                </c:pt>
                <c:pt idx="10">
                  <c:v>2</c:v>
                </c:pt>
                <c:pt idx="11">
                  <c:v>20</c:v>
                </c:pt>
                <c:pt idx="12">
                  <c:v>38</c:v>
                </c:pt>
                <c:pt idx="13">
                  <c:v>24</c:v>
                </c:pt>
                <c:pt idx="14">
                  <c:v>20</c:v>
                </c:pt>
                <c:pt idx="15">
                  <c:v>14</c:v>
                </c:pt>
                <c:pt idx="16">
                  <c:v>16</c:v>
                </c:pt>
                <c:pt idx="17">
                  <c:v>0</c:v>
                </c:pt>
                <c:pt idx="18">
                  <c:v>19</c:v>
                </c:pt>
                <c:pt idx="19">
                  <c:v>18</c:v>
                </c:pt>
                <c:pt idx="20">
                  <c:v>14</c:v>
                </c:pt>
                <c:pt idx="21">
                  <c:v>8</c:v>
                </c:pt>
              </c:numCache>
            </c:numRef>
          </c:val>
        </c:ser>
        <c:ser>
          <c:idx val="1"/>
          <c:order val="1"/>
          <c:tx>
            <c:v>สัปดาห์ที่ 20 ถึงปัจจุบัน</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อัตราป่วยเทียบรายสัปดาห์!$E$6:$E$27</c:f>
              <c:numCache>
                <c:formatCode>0</c:formatCode>
                <c:ptCount val="22"/>
                <c:pt idx="0">
                  <c:v>76</c:v>
                </c:pt>
                <c:pt idx="1">
                  <c:v>34</c:v>
                </c:pt>
                <c:pt idx="2">
                  <c:v>40</c:v>
                </c:pt>
                <c:pt idx="3">
                  <c:v>61</c:v>
                </c:pt>
                <c:pt idx="4">
                  <c:v>92</c:v>
                </c:pt>
                <c:pt idx="5">
                  <c:v>12</c:v>
                </c:pt>
                <c:pt idx="6">
                  <c:v>30</c:v>
                </c:pt>
                <c:pt idx="7">
                  <c:v>39</c:v>
                </c:pt>
                <c:pt idx="8">
                  <c:v>72</c:v>
                </c:pt>
                <c:pt idx="9">
                  <c:v>39</c:v>
                </c:pt>
                <c:pt idx="10">
                  <c:v>2</c:v>
                </c:pt>
                <c:pt idx="11">
                  <c:v>14</c:v>
                </c:pt>
                <c:pt idx="12">
                  <c:v>16</c:v>
                </c:pt>
                <c:pt idx="13">
                  <c:v>6</c:v>
                </c:pt>
                <c:pt idx="14">
                  <c:v>13</c:v>
                </c:pt>
                <c:pt idx="15">
                  <c:v>13</c:v>
                </c:pt>
                <c:pt idx="16">
                  <c:v>15</c:v>
                </c:pt>
                <c:pt idx="17">
                  <c:v>0</c:v>
                </c:pt>
                <c:pt idx="18">
                  <c:v>15</c:v>
                </c:pt>
                <c:pt idx="19">
                  <c:v>16</c:v>
                </c:pt>
                <c:pt idx="20">
                  <c:v>14</c:v>
                </c:pt>
                <c:pt idx="21">
                  <c:v>6</c:v>
                </c:pt>
              </c:numCache>
            </c:numRef>
          </c:val>
        </c:ser>
        <c:gapWidth val="95"/>
        <c:overlap val="100"/>
        <c:axId val="175738880"/>
        <c:axId val="175740416"/>
      </c:barChart>
      <c:catAx>
        <c:axId val="175738880"/>
        <c:scaling>
          <c:orientation val="minMax"/>
        </c:scaling>
        <c:axPos val="b"/>
        <c:majorTickMark val="none"/>
        <c:tickLblPos val="nextTo"/>
        <c:crossAx val="175740416"/>
        <c:crosses val="autoZero"/>
        <c:auto val="1"/>
        <c:lblAlgn val="ctr"/>
        <c:lblOffset val="100"/>
      </c:catAx>
      <c:valAx>
        <c:axId val="175740416"/>
        <c:scaling>
          <c:orientation val="minMax"/>
        </c:scaling>
        <c:axPos val="l"/>
        <c:majorGridlines/>
        <c:title>
          <c:tx>
            <c:rich>
              <a:bodyPr/>
              <a:lstStyle/>
              <a:p>
                <a:pPr>
                  <a:defRPr/>
                </a:pPr>
                <a:r>
                  <a:rPr lang="th-TH"/>
                  <a:t>จำนวนผู้ป่วย</a:t>
                </a:r>
                <a:r>
                  <a:rPr lang="th-TH" baseline="0"/>
                  <a:t> (ราย)</a:t>
                </a:r>
                <a:endParaRPr lang="th-TH"/>
              </a:p>
            </c:rich>
          </c:tx>
          <c:layout>
            <c:manualLayout>
              <c:xMode val="edge"/>
              <c:yMode val="edge"/>
              <c:x val="0.10910258961312159"/>
              <c:y val="0.2945724521369063"/>
            </c:manualLayout>
          </c:layout>
        </c:title>
        <c:numFmt formatCode="General" sourceLinked="1"/>
        <c:majorTickMark val="none"/>
        <c:tickLblPos val="nextTo"/>
        <c:crossAx val="175738880"/>
        <c:crosses val="autoZero"/>
        <c:crossBetween val="between"/>
      </c:valAx>
      <c:dTable>
        <c:showHorzBorder val="1"/>
        <c:showVertBorder val="1"/>
        <c:showOutline val="1"/>
        <c:showKeys val="1"/>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อำเภอราษีไศล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11"/>
          <c:h val="0.480944579987377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กราฟเทียบอำเภอ!$AC$15:$AN$15</c:f>
              <c:numCache>
                <c:formatCode>General</c:formatCode>
                <c:ptCount val="12"/>
                <c:pt idx="0">
                  <c:v>3</c:v>
                </c:pt>
                <c:pt idx="1">
                  <c:v>3</c:v>
                </c:pt>
                <c:pt idx="2">
                  <c:v>4</c:v>
                </c:pt>
                <c:pt idx="3">
                  <c:v>5</c:v>
                </c:pt>
                <c:pt idx="4">
                  <c:v>13</c:v>
                </c:pt>
                <c:pt idx="5">
                  <c:v>22</c:v>
                </c:pt>
                <c:pt idx="6">
                  <c:v>19</c:v>
                </c:pt>
              </c:numCache>
            </c:numRef>
          </c:val>
        </c:ser>
        <c:dLbls>
          <c:showVal val="1"/>
        </c:dLbls>
        <c:marker val="1"/>
        <c:axId val="171301888"/>
        <c:axId val="171193088"/>
      </c:lineChart>
      <c:catAx>
        <c:axId val="171301888"/>
        <c:scaling>
          <c:orientation val="minMax"/>
        </c:scaling>
        <c:axPos val="b"/>
        <c:numFmt formatCode="General" sourceLinked="1"/>
        <c:majorTickMark val="none"/>
        <c:tickLblPos val="nextTo"/>
        <c:txPr>
          <a:bodyPr rot="-5400000" vert="horz"/>
          <a:lstStyle/>
          <a:p>
            <a:pPr>
              <a:defRPr sz="1400"/>
            </a:pPr>
            <a:endParaRPr lang="th-TH"/>
          </a:p>
        </c:txPr>
        <c:crossAx val="171193088"/>
        <c:crosses val="autoZero"/>
        <c:auto val="1"/>
        <c:lblAlgn val="ctr"/>
        <c:lblOffset val="100"/>
      </c:catAx>
      <c:valAx>
        <c:axId val="171193088"/>
        <c:scaling>
          <c:orientation val="minMax"/>
        </c:scaling>
        <c:delete val="1"/>
        <c:axPos val="l"/>
        <c:numFmt formatCode="0" sourceLinked="1"/>
        <c:majorTickMark val="none"/>
        <c:tickLblPos val="none"/>
        <c:crossAx val="171301888"/>
        <c:crosses val="autoZero"/>
        <c:crossBetween val="between"/>
      </c:valAx>
    </c:plotArea>
    <c:legend>
      <c:legendPos val="t"/>
      <c:layout>
        <c:manualLayout>
          <c:xMode val="edge"/>
          <c:yMode val="edge"/>
          <c:x val="0.38293384274086284"/>
          <c:y val="0.2422254685471770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สัปดาห์ปัจจุบันเทียบกับอัตราป่วยสัปดาห์ที่ 20 ถึงสัปดาห์ปัจจุบัน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stack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54.396839257339998</c:v>
                </c:pt>
                <c:pt idx="1">
                  <c:v>92.557303860184021</c:v>
                </c:pt>
                <c:pt idx="2">
                  <c:v>39.953254692010354</c:v>
                </c:pt>
                <c:pt idx="3">
                  <c:v>30.130747687094654</c:v>
                </c:pt>
                <c:pt idx="4">
                  <c:v>60.676810246466566</c:v>
                </c:pt>
                <c:pt idx="5">
                  <c:v>22.756894304569986</c:v>
                </c:pt>
                <c:pt idx="6">
                  <c:v>44.230825936956336</c:v>
                </c:pt>
                <c:pt idx="7">
                  <c:v>36.095402926504207</c:v>
                </c:pt>
                <c:pt idx="8">
                  <c:v>89.334458285771007</c:v>
                </c:pt>
                <c:pt idx="9">
                  <c:v>36.427150369408665</c:v>
                </c:pt>
                <c:pt idx="10">
                  <c:v>18.811136192626034</c:v>
                </c:pt>
                <c:pt idx="11">
                  <c:v>32.971432608746852</c:v>
                </c:pt>
                <c:pt idx="12">
                  <c:v>40.442849198726051</c:v>
                </c:pt>
                <c:pt idx="13">
                  <c:v>11.234692731153807</c:v>
                </c:pt>
                <c:pt idx="14">
                  <c:v>33.673812998091819</c:v>
                </c:pt>
                <c:pt idx="15">
                  <c:v>25.89744611339097</c:v>
                </c:pt>
                <c:pt idx="16">
                  <c:v>27.585192268790113</c:v>
                </c:pt>
                <c:pt idx="17">
                  <c:v>0</c:v>
                </c:pt>
                <c:pt idx="18">
                  <c:v>40.265213539849142</c:v>
                </c:pt>
                <c:pt idx="19">
                  <c:v>44.31764673295848</c:v>
                </c:pt>
                <c:pt idx="20">
                  <c:v>58.759338537731892</c:v>
                </c:pt>
                <c:pt idx="21">
                  <c:v>29.835902536051712</c:v>
                </c:pt>
              </c:numCache>
            </c:numRef>
          </c:val>
        </c:ser>
        <c:gapWidth val="95"/>
        <c:overlap val="100"/>
        <c:axId val="175760128"/>
        <c:axId val="175761664"/>
      </c:barChart>
      <c:catAx>
        <c:axId val="175760128"/>
        <c:scaling>
          <c:orientation val="minMax"/>
        </c:scaling>
        <c:axPos val="b"/>
        <c:majorTickMark val="none"/>
        <c:tickLblPos val="nextTo"/>
        <c:crossAx val="175761664"/>
        <c:crosses val="autoZero"/>
        <c:auto val="1"/>
        <c:lblAlgn val="ctr"/>
        <c:lblOffset val="100"/>
      </c:catAx>
      <c:valAx>
        <c:axId val="175761664"/>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8428259492773491"/>
              <c:y val="0.26174071950612665"/>
            </c:manualLayout>
          </c:layout>
        </c:title>
        <c:numFmt formatCode="0.00" sourceLinked="1"/>
        <c:majorTickMark val="none"/>
        <c:tickLblPos val="nextTo"/>
        <c:crossAx val="175760128"/>
        <c:crosses val="autoZero"/>
        <c:crossBetween val="between"/>
      </c:valAx>
      <c:dTable>
        <c:showHorzBorder val="1"/>
        <c:showVertBorder val="1"/>
        <c:showOutline val="1"/>
        <c:showKeys val="1"/>
        <c:txPr>
          <a:bodyPr/>
          <a:lstStyle/>
          <a:p>
            <a:pPr rtl="0">
              <a:defRPr sz="8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สัปดาห์ 2</a:t>
            </a:r>
            <a:r>
              <a:rPr lang="en-US" sz="1800" b="1" baseline="0">
                <a:latin typeface="TH SarabunPSK" pitchFamily="34" charset="-34"/>
                <a:cs typeface="TH SarabunPSK" pitchFamily="34" charset="-34"/>
              </a:rPr>
              <a:t>3</a:t>
            </a:r>
            <a:r>
              <a:rPr lang="th-TH" sz="1800" b="1" baseline="0">
                <a:latin typeface="TH SarabunPSK" pitchFamily="34" charset="-34"/>
                <a:cs typeface="TH SarabunPSK" pitchFamily="34" charset="-34"/>
              </a:rPr>
              <a:t> เทียบกับสัปดาห์ที่ 2</a:t>
            </a:r>
            <a:r>
              <a:rPr lang="en-US" sz="1800" b="1" baseline="0">
                <a:latin typeface="TH SarabunPSK" pitchFamily="34" charset="-34"/>
                <a:cs typeface="TH SarabunPSK" pitchFamily="34" charset="-34"/>
              </a:rPr>
              <a:t>2</a:t>
            </a:r>
            <a:r>
              <a:rPr lang="th-TH" sz="1800" b="1" baseline="0">
                <a:latin typeface="TH SarabunPSK" pitchFamily="34" charset="-34"/>
                <a:cs typeface="TH SarabunPSK" pitchFamily="34" charset="-34"/>
              </a:rPr>
              <a:t>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stacked"/>
        <c:ser>
          <c:idx val="1"/>
          <c:order val="0"/>
          <c:tx>
            <c:v>อัตราป่วยสัปดาห์ปัจจุบัน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61.554318106989996</c:v>
                </c:pt>
                <c:pt idx="1">
                  <c:v>106.16867207491697</c:v>
                </c:pt>
                <c:pt idx="2">
                  <c:v>85.899497587822253</c:v>
                </c:pt>
                <c:pt idx="3">
                  <c:v>35.564161204439593</c:v>
                </c:pt>
                <c:pt idx="4">
                  <c:v>75.18648226192596</c:v>
                </c:pt>
                <c:pt idx="5">
                  <c:v>37.238554316569086</c:v>
                </c:pt>
                <c:pt idx="6">
                  <c:v>61.923156311738865</c:v>
                </c:pt>
                <c:pt idx="7">
                  <c:v>50.90377335789055</c:v>
                </c:pt>
                <c:pt idx="8">
                  <c:v>121.59412377785497</c:v>
                </c:pt>
                <c:pt idx="9">
                  <c:v>52.305651812484236</c:v>
                </c:pt>
                <c:pt idx="10">
                  <c:v>18.811136192626034</c:v>
                </c:pt>
                <c:pt idx="11">
                  <c:v>47.102046583924071</c:v>
                </c:pt>
                <c:pt idx="12">
                  <c:v>96.051766846974374</c:v>
                </c:pt>
                <c:pt idx="13">
                  <c:v>44.938770924615213</c:v>
                </c:pt>
                <c:pt idx="14">
                  <c:v>44.898417330789087</c:v>
                </c:pt>
                <c:pt idx="15">
                  <c:v>27.889557352882584</c:v>
                </c:pt>
                <c:pt idx="16">
                  <c:v>29.424205086709453</c:v>
                </c:pt>
                <c:pt idx="17">
                  <c:v>0</c:v>
                </c:pt>
                <c:pt idx="18">
                  <c:v>51.002603817142244</c:v>
                </c:pt>
                <c:pt idx="19">
                  <c:v>49.857352574578293</c:v>
                </c:pt>
                <c:pt idx="20">
                  <c:v>58.759338537731892</c:v>
                </c:pt>
                <c:pt idx="21">
                  <c:v>39.781203381402285</c:v>
                </c:pt>
              </c:numCache>
            </c:numRef>
          </c:val>
        </c:ser>
        <c:ser>
          <c:idx val="0"/>
          <c:order val="1"/>
          <c:tx>
            <c:v>อัตราป่วยเปลี่ยนใน1สัปดาห์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อัตราป่วยเทียบรายสัปดาห์!$BC$6:$BC$27</c:f>
              <c:numCache>
                <c:formatCode>0.00</c:formatCode>
                <c:ptCount val="22"/>
                <c:pt idx="0">
                  <c:v>2.147243654895</c:v>
                </c:pt>
                <c:pt idx="1">
                  <c:v>5.4445472858931723</c:v>
                </c:pt>
                <c:pt idx="2">
                  <c:v>-9.9883136730025797</c:v>
                </c:pt>
                <c:pt idx="3">
                  <c:v>5.4334135173449347</c:v>
                </c:pt>
                <c:pt idx="4">
                  <c:v>4.6167138231007172</c:v>
                </c:pt>
                <c:pt idx="5">
                  <c:v>4.1376171462854536</c:v>
                </c:pt>
                <c:pt idx="6">
                  <c:v>0</c:v>
                </c:pt>
                <c:pt idx="7">
                  <c:v>4.6276157598082293</c:v>
                </c:pt>
                <c:pt idx="8">
                  <c:v>11.166807285721376</c:v>
                </c:pt>
                <c:pt idx="9">
                  <c:v>4.6701474832575194</c:v>
                </c:pt>
                <c:pt idx="10">
                  <c:v>0</c:v>
                </c:pt>
                <c:pt idx="11">
                  <c:v>2.3551023291962068</c:v>
                </c:pt>
                <c:pt idx="12">
                  <c:v>0</c:v>
                </c:pt>
                <c:pt idx="13">
                  <c:v>3.7448975770512689</c:v>
                </c:pt>
                <c:pt idx="14">
                  <c:v>2.2449208665394558</c:v>
                </c:pt>
                <c:pt idx="15">
                  <c:v>0</c:v>
                </c:pt>
                <c:pt idx="16">
                  <c:v>-1.8390128179193415</c:v>
                </c:pt>
                <c:pt idx="17">
                  <c:v>0</c:v>
                </c:pt>
                <c:pt idx="18">
                  <c:v>0</c:v>
                </c:pt>
                <c:pt idx="19">
                  <c:v>0</c:v>
                </c:pt>
                <c:pt idx="20">
                  <c:v>4.1970956098379943</c:v>
                </c:pt>
                <c:pt idx="21">
                  <c:v>0</c:v>
                </c:pt>
              </c:numCache>
            </c:numRef>
          </c:val>
        </c:ser>
        <c:gapWidth val="95"/>
        <c:overlap val="100"/>
        <c:axId val="175804800"/>
        <c:axId val="175806336"/>
      </c:barChart>
      <c:catAx>
        <c:axId val="175804800"/>
        <c:scaling>
          <c:orientation val="minMax"/>
        </c:scaling>
        <c:axPos val="b"/>
        <c:majorTickMark val="none"/>
        <c:tickLblPos val="nextTo"/>
        <c:crossAx val="175806336"/>
        <c:crosses val="autoZero"/>
        <c:auto val="1"/>
        <c:lblAlgn val="ctr"/>
        <c:lblOffset val="100"/>
      </c:catAx>
      <c:valAx>
        <c:axId val="175806336"/>
        <c:scaling>
          <c:orientation val="minMax"/>
        </c:scaling>
        <c:axPos val="l"/>
        <c:majorGridlines/>
        <c:title>
          <c:tx>
            <c:rich>
              <a:bodyPr/>
              <a:lstStyle/>
              <a:p>
                <a:pPr>
                  <a:defRPr/>
                </a:pPr>
                <a:r>
                  <a:rPr lang="th-TH"/>
                  <a:t>อัตราป่วยต่อแสนประชากร</a:t>
                </a:r>
              </a:p>
            </c:rich>
          </c:tx>
          <c:layout>
            <c:manualLayout>
              <c:xMode val="edge"/>
              <c:yMode val="edge"/>
              <c:x val="9.9448661354305495E-2"/>
              <c:y val="0.27268463038305535"/>
            </c:manualLayout>
          </c:layout>
        </c:title>
        <c:numFmt formatCode="0.00" sourceLinked="1"/>
        <c:majorTickMark val="none"/>
        <c:tickLblPos val="nextTo"/>
        <c:crossAx val="175804800"/>
        <c:crosses val="autoZero"/>
        <c:crossBetween val="between"/>
      </c:valAx>
      <c:dTable>
        <c:showHorzBorder val="1"/>
        <c:showVertBorder val="1"/>
        <c:showOutline val="1"/>
        <c:showKeys val="1"/>
        <c:txPr>
          <a:bodyPr/>
          <a:lstStyle/>
          <a:p>
            <a:pPr rtl="0">
              <a:defRPr sz="800"/>
            </a:pPr>
            <a:endParaRPr lang="th-TH"/>
          </a:p>
        </c:txPr>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กราฟแท่งอัตราจำนวนผู้ป่วยโรคไข้เลือดออก</a:t>
            </a:r>
            <a:r>
              <a:rPr lang="th-TH" sz="1800" b="1" baseline="0">
                <a:latin typeface="TH SarabunPSK" pitchFamily="34" charset="-34"/>
                <a:cs typeface="TH SarabunPSK" pitchFamily="34" charset="-34"/>
              </a:rPr>
              <a:t>  สัปดาห์ 2</a:t>
            </a:r>
            <a:r>
              <a:rPr lang="en-US" sz="1800" b="1" baseline="0">
                <a:latin typeface="TH SarabunPSK" pitchFamily="34" charset="-34"/>
                <a:cs typeface="TH SarabunPSK" pitchFamily="34" charset="-34"/>
              </a:rPr>
              <a:t>3</a:t>
            </a:r>
            <a:r>
              <a:rPr lang="th-TH" sz="1800" b="1" baseline="0">
                <a:latin typeface="TH SarabunPSK" pitchFamily="34" charset="-34"/>
                <a:cs typeface="TH SarabunPSK" pitchFamily="34" charset="-34"/>
              </a:rPr>
              <a:t> เทียบกับสัปดาห์ที่ 2</a:t>
            </a:r>
            <a:r>
              <a:rPr lang="en-US" sz="1800" b="1" baseline="0">
                <a:latin typeface="TH SarabunPSK" pitchFamily="34" charset="-34"/>
                <a:cs typeface="TH SarabunPSK" pitchFamily="34" charset="-34"/>
              </a:rPr>
              <a:t>2</a:t>
            </a:r>
            <a:r>
              <a:rPr lang="th-TH" sz="1800" b="1" baseline="0">
                <a:latin typeface="TH SarabunPSK" pitchFamily="34" charset="-34"/>
                <a:cs typeface="TH SarabunPSK" pitchFamily="34" charset="-34"/>
              </a:rPr>
              <a:t>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23"/>
          <c:y val="2.1887821753852201E-2"/>
        </c:manualLayout>
      </c:layout>
    </c:title>
    <c:plotArea>
      <c:layout/>
      <c:barChart>
        <c:barDir val="col"/>
        <c:grouping val="stacked"/>
        <c:ser>
          <c:idx val="1"/>
          <c:order val="0"/>
          <c:tx>
            <c:v>จำนวนป่วยสัปดาห์ปัจจุบัน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อัตราป่วยเทียบรายสัปดาห์!$BE$6:$BE$27</c:f>
              <c:numCache>
                <c:formatCode>General</c:formatCode>
                <c:ptCount val="22"/>
                <c:pt idx="0">
                  <c:v>86</c:v>
                </c:pt>
                <c:pt idx="1">
                  <c:v>39</c:v>
                </c:pt>
                <c:pt idx="2">
                  <c:v>86</c:v>
                </c:pt>
                <c:pt idx="3">
                  <c:v>72</c:v>
                </c:pt>
                <c:pt idx="4">
                  <c:v>114</c:v>
                </c:pt>
                <c:pt idx="5">
                  <c:v>18</c:v>
                </c:pt>
                <c:pt idx="6">
                  <c:v>42</c:v>
                </c:pt>
                <c:pt idx="7">
                  <c:v>55</c:v>
                </c:pt>
                <c:pt idx="8">
                  <c:v>98</c:v>
                </c:pt>
                <c:pt idx="9">
                  <c:v>56</c:v>
                </c:pt>
                <c:pt idx="10">
                  <c:v>2</c:v>
                </c:pt>
                <c:pt idx="11">
                  <c:v>20</c:v>
                </c:pt>
                <c:pt idx="12">
                  <c:v>38</c:v>
                </c:pt>
                <c:pt idx="13">
                  <c:v>24</c:v>
                </c:pt>
                <c:pt idx="14">
                  <c:v>20</c:v>
                </c:pt>
                <c:pt idx="15">
                  <c:v>14</c:v>
                </c:pt>
                <c:pt idx="16">
                  <c:v>16</c:v>
                </c:pt>
                <c:pt idx="17">
                  <c:v>0</c:v>
                </c:pt>
                <c:pt idx="18">
                  <c:v>19</c:v>
                </c:pt>
                <c:pt idx="19">
                  <c:v>18</c:v>
                </c:pt>
                <c:pt idx="20">
                  <c:v>14</c:v>
                </c:pt>
                <c:pt idx="21">
                  <c:v>8</c:v>
                </c:pt>
              </c:numCache>
            </c:numRef>
          </c:val>
        </c:ser>
        <c:ser>
          <c:idx val="0"/>
          <c:order val="1"/>
          <c:tx>
            <c:v>จำนวนผู้ป่วยใน1สัปดาห์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175975040"/>
        <c:axId val="175980928"/>
      </c:barChart>
      <c:catAx>
        <c:axId val="175975040"/>
        <c:scaling>
          <c:orientation val="minMax"/>
        </c:scaling>
        <c:axPos val="b"/>
        <c:majorTickMark val="none"/>
        <c:tickLblPos val="nextTo"/>
        <c:crossAx val="175980928"/>
        <c:crosses val="autoZero"/>
        <c:auto val="1"/>
        <c:lblAlgn val="ctr"/>
        <c:lblOffset val="100"/>
      </c:catAx>
      <c:valAx>
        <c:axId val="175980928"/>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4106530801296974"/>
              <c:y val="0.27268463038305552"/>
            </c:manualLayout>
          </c:layout>
        </c:title>
        <c:numFmt formatCode="General" sourceLinked="1"/>
        <c:majorTickMark val="none"/>
        <c:tickLblPos val="nextTo"/>
        <c:crossAx val="175975040"/>
        <c:crosses val="autoZero"/>
        <c:crossBetween val="between"/>
      </c:valAx>
      <c:dTable>
        <c:showHorzBorder val="1"/>
        <c:showVertBorder val="1"/>
        <c:showOutline val="1"/>
        <c:showKeys val="1"/>
      </c:dTable>
    </c:plotArea>
    <c:plotVisOnly val="1"/>
    <c:dispBlanksAs val="gap"/>
  </c:chart>
  <c:printSettings>
    <c:headerFooter/>
    <c:pageMargins b="0.75000000000000278" l="0.70000000000000062" r="0.70000000000000062" t="0.75000000000000278"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89"/>
          <c:h val="0.480944579987375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กราฟเทียบอำเภอ!$AC$7:$AN$7</c:f>
              <c:numCache>
                <c:formatCode>General</c:formatCode>
                <c:ptCount val="12"/>
                <c:pt idx="0">
                  <c:v>5</c:v>
                </c:pt>
                <c:pt idx="1">
                  <c:v>1</c:v>
                </c:pt>
                <c:pt idx="2">
                  <c:v>0</c:v>
                </c:pt>
                <c:pt idx="3">
                  <c:v>1</c:v>
                </c:pt>
                <c:pt idx="4">
                  <c:v>1</c:v>
                </c:pt>
                <c:pt idx="5">
                  <c:v>5</c:v>
                </c:pt>
                <c:pt idx="6">
                  <c:v>16</c:v>
                </c:pt>
              </c:numCache>
            </c:numRef>
          </c:val>
        </c:ser>
        <c:dLbls>
          <c:showVal val="1"/>
        </c:dLbls>
        <c:marker val="1"/>
        <c:axId val="182329344"/>
        <c:axId val="182330880"/>
      </c:lineChart>
      <c:catAx>
        <c:axId val="182329344"/>
        <c:scaling>
          <c:orientation val="minMax"/>
        </c:scaling>
        <c:axPos val="b"/>
        <c:numFmt formatCode="General" sourceLinked="1"/>
        <c:majorTickMark val="none"/>
        <c:tickLblPos val="nextTo"/>
        <c:txPr>
          <a:bodyPr rot="-5400000" vert="horz"/>
          <a:lstStyle/>
          <a:p>
            <a:pPr>
              <a:defRPr sz="1400"/>
            </a:pPr>
            <a:endParaRPr lang="th-TH"/>
          </a:p>
        </c:txPr>
        <c:crossAx val="182330880"/>
        <c:crosses val="autoZero"/>
        <c:auto val="1"/>
        <c:lblAlgn val="ctr"/>
        <c:lblOffset val="100"/>
      </c:catAx>
      <c:valAx>
        <c:axId val="182330880"/>
        <c:scaling>
          <c:orientation val="minMax"/>
        </c:scaling>
        <c:delete val="1"/>
        <c:axPos val="l"/>
        <c:numFmt formatCode="General" sourceLinked="1"/>
        <c:majorTickMark val="none"/>
        <c:tickLblPos val="none"/>
        <c:crossAx val="182329344"/>
        <c:crosses val="autoZero"/>
        <c:crossBetween val="between"/>
      </c:valAx>
    </c:plotArea>
    <c:legend>
      <c:legendPos val="t"/>
      <c:layout>
        <c:manualLayout>
          <c:xMode val="edge"/>
          <c:yMode val="edge"/>
          <c:x val="0.38293384274086195"/>
          <c:y val="0.2422254685471764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อำเภอยางชุมน้อย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33"/>
          <c:h val="0.480944579987375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กราฟเทียบอำเภอ!$AC$8:$AN$8</c:f>
              <c:numCache>
                <c:formatCode>General</c:formatCode>
                <c:ptCount val="12"/>
                <c:pt idx="0">
                  <c:v>0</c:v>
                </c:pt>
                <c:pt idx="1">
                  <c:v>0</c:v>
                </c:pt>
                <c:pt idx="2">
                  <c:v>4</c:v>
                </c:pt>
                <c:pt idx="3">
                  <c:v>1</c:v>
                </c:pt>
                <c:pt idx="4">
                  <c:v>0</c:v>
                </c:pt>
                <c:pt idx="5">
                  <c:v>5</c:v>
                </c:pt>
                <c:pt idx="6">
                  <c:v>10</c:v>
                </c:pt>
              </c:numCache>
            </c:numRef>
          </c:val>
        </c:ser>
        <c:dLbls>
          <c:showVal val="1"/>
        </c:dLbls>
        <c:marker val="1"/>
        <c:axId val="182352512"/>
        <c:axId val="182366592"/>
      </c:lineChart>
      <c:catAx>
        <c:axId val="182352512"/>
        <c:scaling>
          <c:orientation val="minMax"/>
        </c:scaling>
        <c:axPos val="b"/>
        <c:numFmt formatCode="General" sourceLinked="1"/>
        <c:majorTickMark val="none"/>
        <c:tickLblPos val="nextTo"/>
        <c:txPr>
          <a:bodyPr rot="-5400000" vert="horz"/>
          <a:lstStyle/>
          <a:p>
            <a:pPr>
              <a:defRPr sz="1400"/>
            </a:pPr>
            <a:endParaRPr lang="th-TH"/>
          </a:p>
        </c:txPr>
        <c:crossAx val="182366592"/>
        <c:crosses val="autoZero"/>
        <c:auto val="1"/>
        <c:lblAlgn val="ctr"/>
        <c:lblOffset val="100"/>
      </c:catAx>
      <c:valAx>
        <c:axId val="182366592"/>
        <c:scaling>
          <c:orientation val="minMax"/>
        </c:scaling>
        <c:delete val="1"/>
        <c:axPos val="l"/>
        <c:numFmt formatCode="General" sourceLinked="1"/>
        <c:majorTickMark val="none"/>
        <c:tickLblPos val="none"/>
        <c:crossAx val="182352512"/>
        <c:crosses val="autoZero"/>
        <c:crossBetween val="between"/>
      </c:valAx>
    </c:plotArea>
    <c:legend>
      <c:legendPos val="t"/>
      <c:layout>
        <c:manualLayout>
          <c:xMode val="edge"/>
          <c:yMode val="edge"/>
          <c:x val="0.38293384274086206"/>
          <c:y val="0.2422254685471764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อำเภอกันทรารมย์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89"/>
          <c:h val="0.480944579987376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กราฟเทียบอำเภอ!$AC$9:$AN$9</c:f>
              <c:numCache>
                <c:formatCode>General</c:formatCode>
                <c:ptCount val="12"/>
                <c:pt idx="0">
                  <c:v>7</c:v>
                </c:pt>
                <c:pt idx="1">
                  <c:v>4</c:v>
                </c:pt>
                <c:pt idx="2">
                  <c:v>9</c:v>
                </c:pt>
                <c:pt idx="3">
                  <c:v>3</c:v>
                </c:pt>
                <c:pt idx="4">
                  <c:v>17</c:v>
                </c:pt>
                <c:pt idx="5">
                  <c:v>27</c:v>
                </c:pt>
                <c:pt idx="6">
                  <c:v>8</c:v>
                </c:pt>
              </c:numCache>
            </c:numRef>
          </c:val>
        </c:ser>
        <c:dLbls>
          <c:showVal val="1"/>
        </c:dLbls>
        <c:marker val="1"/>
        <c:axId val="182547968"/>
        <c:axId val="182549504"/>
      </c:lineChart>
      <c:catAx>
        <c:axId val="182547968"/>
        <c:scaling>
          <c:orientation val="minMax"/>
        </c:scaling>
        <c:axPos val="b"/>
        <c:numFmt formatCode="General" sourceLinked="1"/>
        <c:majorTickMark val="none"/>
        <c:tickLblPos val="nextTo"/>
        <c:txPr>
          <a:bodyPr rot="-5400000" vert="horz"/>
          <a:lstStyle/>
          <a:p>
            <a:pPr>
              <a:defRPr sz="1400"/>
            </a:pPr>
            <a:endParaRPr lang="th-TH"/>
          </a:p>
        </c:txPr>
        <c:crossAx val="182549504"/>
        <c:crosses val="autoZero"/>
        <c:auto val="1"/>
        <c:lblAlgn val="ctr"/>
        <c:lblOffset val="100"/>
      </c:catAx>
      <c:valAx>
        <c:axId val="182549504"/>
        <c:scaling>
          <c:orientation val="minMax"/>
        </c:scaling>
        <c:delete val="1"/>
        <c:axPos val="l"/>
        <c:numFmt formatCode="General" sourceLinked="1"/>
        <c:majorTickMark val="none"/>
        <c:tickLblPos val="none"/>
        <c:crossAx val="182547968"/>
        <c:crosses val="autoZero"/>
        <c:crossBetween val="between"/>
      </c:valAx>
    </c:plotArea>
    <c:legend>
      <c:legendPos val="t"/>
      <c:layout>
        <c:manualLayout>
          <c:xMode val="edge"/>
          <c:yMode val="edge"/>
          <c:x val="0.38293384274086217"/>
          <c:y val="0.2422254685471765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33"/>
          <c:h val="0.480944579987376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กราฟเทียบอำเภอ!$AC$10:$AN$10</c:f>
              <c:numCache>
                <c:formatCode>General</c:formatCode>
                <c:ptCount val="12"/>
                <c:pt idx="0">
                  <c:v>2</c:v>
                </c:pt>
                <c:pt idx="1">
                  <c:v>0</c:v>
                </c:pt>
                <c:pt idx="2">
                  <c:v>1</c:v>
                </c:pt>
                <c:pt idx="3">
                  <c:v>3</c:v>
                </c:pt>
                <c:pt idx="4">
                  <c:v>4</c:v>
                </c:pt>
                <c:pt idx="5">
                  <c:v>17</c:v>
                </c:pt>
                <c:pt idx="6">
                  <c:v>15</c:v>
                </c:pt>
              </c:numCache>
            </c:numRef>
          </c:val>
        </c:ser>
        <c:dLbls>
          <c:showVal val="1"/>
        </c:dLbls>
        <c:marker val="1"/>
        <c:axId val="182669696"/>
        <c:axId val="182671232"/>
      </c:lineChart>
      <c:catAx>
        <c:axId val="182669696"/>
        <c:scaling>
          <c:orientation val="minMax"/>
        </c:scaling>
        <c:axPos val="b"/>
        <c:numFmt formatCode="General" sourceLinked="1"/>
        <c:majorTickMark val="none"/>
        <c:tickLblPos val="nextTo"/>
        <c:txPr>
          <a:bodyPr rot="-5400000" vert="horz"/>
          <a:lstStyle/>
          <a:p>
            <a:pPr>
              <a:defRPr sz="1400"/>
            </a:pPr>
            <a:endParaRPr lang="th-TH"/>
          </a:p>
        </c:txPr>
        <c:crossAx val="182671232"/>
        <c:crosses val="autoZero"/>
        <c:auto val="1"/>
        <c:lblAlgn val="ctr"/>
        <c:lblOffset val="100"/>
      </c:catAx>
      <c:valAx>
        <c:axId val="182671232"/>
        <c:scaling>
          <c:orientation val="minMax"/>
        </c:scaling>
        <c:delete val="1"/>
        <c:axPos val="l"/>
        <c:numFmt formatCode="0" sourceLinked="1"/>
        <c:majorTickMark val="none"/>
        <c:tickLblPos val="none"/>
        <c:crossAx val="182669696"/>
        <c:crosses val="autoZero"/>
        <c:crossBetween val="between"/>
      </c:valAx>
    </c:plotArea>
    <c:legend>
      <c:legendPos val="t"/>
      <c:layout>
        <c:manualLayout>
          <c:xMode val="edge"/>
          <c:yMode val="edge"/>
          <c:x val="0.38293384274086234"/>
          <c:y val="0.24222546854717669"/>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อำเภอขุขันธ์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78"/>
          <c:h val="0.480944579987376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กราฟเทียบอำเภอ!$AC$11:$AN$11</c:f>
              <c:numCache>
                <c:formatCode>General</c:formatCode>
                <c:ptCount val="12"/>
                <c:pt idx="0">
                  <c:v>1</c:v>
                </c:pt>
                <c:pt idx="1">
                  <c:v>1</c:v>
                </c:pt>
                <c:pt idx="2">
                  <c:v>17</c:v>
                </c:pt>
                <c:pt idx="3">
                  <c:v>2</c:v>
                </c:pt>
                <c:pt idx="4">
                  <c:v>0</c:v>
                </c:pt>
                <c:pt idx="5">
                  <c:v>12</c:v>
                </c:pt>
                <c:pt idx="6">
                  <c:v>29</c:v>
                </c:pt>
              </c:numCache>
            </c:numRef>
          </c:val>
        </c:ser>
        <c:dLbls>
          <c:showVal val="1"/>
        </c:dLbls>
        <c:marker val="1"/>
        <c:axId val="182586368"/>
        <c:axId val="182588160"/>
      </c:lineChart>
      <c:catAx>
        <c:axId val="182586368"/>
        <c:scaling>
          <c:orientation val="minMax"/>
        </c:scaling>
        <c:axPos val="b"/>
        <c:numFmt formatCode="General" sourceLinked="1"/>
        <c:majorTickMark val="none"/>
        <c:tickLblPos val="nextTo"/>
        <c:txPr>
          <a:bodyPr rot="-5400000" vert="horz"/>
          <a:lstStyle/>
          <a:p>
            <a:pPr>
              <a:defRPr sz="1400"/>
            </a:pPr>
            <a:endParaRPr lang="th-TH"/>
          </a:p>
        </c:txPr>
        <c:crossAx val="182588160"/>
        <c:crosses val="autoZero"/>
        <c:auto val="1"/>
        <c:lblAlgn val="ctr"/>
        <c:lblOffset val="100"/>
      </c:catAx>
      <c:valAx>
        <c:axId val="182588160"/>
        <c:scaling>
          <c:orientation val="minMax"/>
        </c:scaling>
        <c:delete val="1"/>
        <c:axPos val="l"/>
        <c:numFmt formatCode="0" sourceLinked="1"/>
        <c:majorTickMark val="none"/>
        <c:tickLblPos val="none"/>
        <c:crossAx val="182586368"/>
        <c:crosses val="autoZero"/>
        <c:crossBetween val="between"/>
      </c:valAx>
    </c:plotArea>
    <c:legend>
      <c:legendPos val="t"/>
      <c:layout>
        <c:manualLayout>
          <c:xMode val="edge"/>
          <c:yMode val="edge"/>
          <c:x val="0.38293384274086245"/>
          <c:y val="0.2422254685471768"/>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อำเภอไพรบึง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22"/>
          <c:h val="0.480944579987376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กราฟเทียบอำเภอ!$AC$12:$AN$12</c:f>
              <c:numCache>
                <c:formatCode>General</c:formatCode>
                <c:ptCount val="12"/>
                <c:pt idx="0">
                  <c:v>3</c:v>
                </c:pt>
                <c:pt idx="1">
                  <c:v>2</c:v>
                </c:pt>
                <c:pt idx="2">
                  <c:v>0</c:v>
                </c:pt>
                <c:pt idx="3">
                  <c:v>1</c:v>
                </c:pt>
                <c:pt idx="4">
                  <c:v>0</c:v>
                </c:pt>
                <c:pt idx="5">
                  <c:v>2</c:v>
                </c:pt>
                <c:pt idx="6">
                  <c:v>2</c:v>
                </c:pt>
              </c:numCache>
            </c:numRef>
          </c:val>
        </c:ser>
        <c:dLbls>
          <c:showVal val="1"/>
        </c:dLbls>
        <c:marker val="1"/>
        <c:axId val="182622080"/>
        <c:axId val="182623616"/>
      </c:lineChart>
      <c:catAx>
        <c:axId val="182622080"/>
        <c:scaling>
          <c:orientation val="minMax"/>
        </c:scaling>
        <c:axPos val="b"/>
        <c:numFmt formatCode="General" sourceLinked="1"/>
        <c:majorTickMark val="none"/>
        <c:tickLblPos val="nextTo"/>
        <c:txPr>
          <a:bodyPr rot="-5400000" vert="horz"/>
          <a:lstStyle/>
          <a:p>
            <a:pPr>
              <a:defRPr sz="1400"/>
            </a:pPr>
            <a:endParaRPr lang="th-TH"/>
          </a:p>
        </c:txPr>
        <c:crossAx val="182623616"/>
        <c:crosses val="autoZero"/>
        <c:auto val="1"/>
        <c:lblAlgn val="ctr"/>
        <c:lblOffset val="100"/>
      </c:catAx>
      <c:valAx>
        <c:axId val="182623616"/>
        <c:scaling>
          <c:orientation val="minMax"/>
        </c:scaling>
        <c:delete val="1"/>
        <c:axPos val="l"/>
        <c:numFmt formatCode="0" sourceLinked="1"/>
        <c:majorTickMark val="none"/>
        <c:tickLblPos val="none"/>
        <c:crossAx val="182622080"/>
        <c:crosses val="autoZero"/>
        <c:crossBetween val="between"/>
      </c:valAx>
    </c:plotArea>
    <c:legend>
      <c:legendPos val="t"/>
      <c:layout>
        <c:manualLayout>
          <c:xMode val="edge"/>
          <c:yMode val="edge"/>
          <c:x val="0.38293384274086256"/>
          <c:y val="0.24222546854717691"/>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อำเภอปรางค์กู่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67"/>
          <c:h val="0.480944579987377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กราฟเทียบอำเภอ!$AC$13:$AN$13</c:f>
              <c:numCache>
                <c:formatCode>General</c:formatCode>
                <c:ptCount val="12"/>
                <c:pt idx="0">
                  <c:v>0</c:v>
                </c:pt>
                <c:pt idx="1">
                  <c:v>1</c:v>
                </c:pt>
                <c:pt idx="2">
                  <c:v>1</c:v>
                </c:pt>
                <c:pt idx="3">
                  <c:v>3</c:v>
                </c:pt>
                <c:pt idx="4">
                  <c:v>3</c:v>
                </c:pt>
                <c:pt idx="5">
                  <c:v>3</c:v>
                </c:pt>
                <c:pt idx="6">
                  <c:v>12</c:v>
                </c:pt>
              </c:numCache>
            </c:numRef>
          </c:val>
        </c:ser>
        <c:dLbls>
          <c:showVal val="1"/>
        </c:dLbls>
        <c:marker val="1"/>
        <c:axId val="182801152"/>
        <c:axId val="182802688"/>
      </c:lineChart>
      <c:catAx>
        <c:axId val="182801152"/>
        <c:scaling>
          <c:orientation val="minMax"/>
        </c:scaling>
        <c:axPos val="b"/>
        <c:numFmt formatCode="General" sourceLinked="1"/>
        <c:majorTickMark val="none"/>
        <c:tickLblPos val="nextTo"/>
        <c:txPr>
          <a:bodyPr rot="-5400000" vert="horz"/>
          <a:lstStyle/>
          <a:p>
            <a:pPr>
              <a:defRPr sz="1400"/>
            </a:pPr>
            <a:endParaRPr lang="th-TH"/>
          </a:p>
        </c:txPr>
        <c:crossAx val="182802688"/>
        <c:crosses val="autoZero"/>
        <c:auto val="1"/>
        <c:lblAlgn val="ctr"/>
        <c:lblOffset val="100"/>
      </c:catAx>
      <c:valAx>
        <c:axId val="182802688"/>
        <c:scaling>
          <c:orientation val="minMax"/>
        </c:scaling>
        <c:delete val="1"/>
        <c:axPos val="l"/>
        <c:numFmt formatCode="0" sourceLinked="1"/>
        <c:majorTickMark val="none"/>
        <c:tickLblPos val="none"/>
        <c:crossAx val="182801152"/>
        <c:crosses val="autoZero"/>
        <c:crossBetween val="between"/>
      </c:valAx>
    </c:plotArea>
    <c:legend>
      <c:legendPos val="t"/>
      <c:layout>
        <c:manualLayout>
          <c:xMode val="edge"/>
          <c:yMode val="edge"/>
          <c:x val="0.38293384274086267"/>
          <c:y val="0.24222546854717697"/>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6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6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6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6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6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8.xml"/><Relationship Id="rId2" Type="http://schemas.openxmlformats.org/officeDocument/2006/relationships/chart" Target="../charts/chart567.xml"/><Relationship Id="rId1" Type="http://schemas.openxmlformats.org/officeDocument/2006/relationships/chart" Target="../charts/chart56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6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7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576.xml"/><Relationship Id="rId13" Type="http://schemas.openxmlformats.org/officeDocument/2006/relationships/chart" Target="../charts/chart581.xml"/><Relationship Id="rId3" Type="http://schemas.openxmlformats.org/officeDocument/2006/relationships/chart" Target="../charts/chart571.xml"/><Relationship Id="rId7" Type="http://schemas.openxmlformats.org/officeDocument/2006/relationships/chart" Target="../charts/chart575.xml"/><Relationship Id="rId12" Type="http://schemas.openxmlformats.org/officeDocument/2006/relationships/chart" Target="../charts/chart58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chart" Target="../charts/chart574.xml"/><Relationship Id="rId11" Type="http://schemas.openxmlformats.org/officeDocument/2006/relationships/chart" Target="../charts/chart579.xml"/><Relationship Id="rId5" Type="http://schemas.openxmlformats.org/officeDocument/2006/relationships/chart" Target="../charts/chart573.xml"/><Relationship Id="rId10" Type="http://schemas.openxmlformats.org/officeDocument/2006/relationships/chart" Target="../charts/chart578.xml"/><Relationship Id="rId4" Type="http://schemas.openxmlformats.org/officeDocument/2006/relationships/chart" Target="../charts/chart572.xml"/><Relationship Id="rId9" Type="http://schemas.openxmlformats.org/officeDocument/2006/relationships/chart" Target="../charts/chart577.xml"/><Relationship Id="rId14" Type="http://schemas.openxmlformats.org/officeDocument/2006/relationships/chart" Target="../charts/chart58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0.xml"/><Relationship Id="rId13" Type="http://schemas.openxmlformats.org/officeDocument/2006/relationships/chart" Target="../charts/chart105.xml"/><Relationship Id="rId18" Type="http://schemas.openxmlformats.org/officeDocument/2006/relationships/chart" Target="../charts/chart110.xml"/><Relationship Id="rId26" Type="http://schemas.openxmlformats.org/officeDocument/2006/relationships/chart" Target="../charts/chart118.xml"/><Relationship Id="rId3" Type="http://schemas.openxmlformats.org/officeDocument/2006/relationships/chart" Target="../charts/chart95.xml"/><Relationship Id="rId21" Type="http://schemas.openxmlformats.org/officeDocument/2006/relationships/chart" Target="../charts/chart113.xml"/><Relationship Id="rId7" Type="http://schemas.openxmlformats.org/officeDocument/2006/relationships/chart" Target="../charts/chart99.xml"/><Relationship Id="rId12" Type="http://schemas.openxmlformats.org/officeDocument/2006/relationships/chart" Target="../charts/chart104.xml"/><Relationship Id="rId17" Type="http://schemas.openxmlformats.org/officeDocument/2006/relationships/chart" Target="../charts/chart109.xml"/><Relationship Id="rId25" Type="http://schemas.openxmlformats.org/officeDocument/2006/relationships/chart" Target="../charts/chart117.xml"/><Relationship Id="rId2" Type="http://schemas.openxmlformats.org/officeDocument/2006/relationships/chart" Target="../charts/chart94.xml"/><Relationship Id="rId16" Type="http://schemas.openxmlformats.org/officeDocument/2006/relationships/chart" Target="../charts/chart108.xml"/><Relationship Id="rId20" Type="http://schemas.openxmlformats.org/officeDocument/2006/relationships/chart" Target="../charts/chart112.xml"/><Relationship Id="rId29" Type="http://schemas.openxmlformats.org/officeDocument/2006/relationships/chart" Target="../charts/chart121.xml"/><Relationship Id="rId1" Type="http://schemas.openxmlformats.org/officeDocument/2006/relationships/chart" Target="../charts/chart93.xml"/><Relationship Id="rId6" Type="http://schemas.openxmlformats.org/officeDocument/2006/relationships/chart" Target="../charts/chart98.xml"/><Relationship Id="rId11" Type="http://schemas.openxmlformats.org/officeDocument/2006/relationships/chart" Target="../charts/chart103.xml"/><Relationship Id="rId24" Type="http://schemas.openxmlformats.org/officeDocument/2006/relationships/chart" Target="../charts/chart116.xml"/><Relationship Id="rId5" Type="http://schemas.openxmlformats.org/officeDocument/2006/relationships/chart" Target="../charts/chart97.xml"/><Relationship Id="rId15" Type="http://schemas.openxmlformats.org/officeDocument/2006/relationships/chart" Target="../charts/chart107.xml"/><Relationship Id="rId23" Type="http://schemas.openxmlformats.org/officeDocument/2006/relationships/chart" Target="../charts/chart115.xml"/><Relationship Id="rId28" Type="http://schemas.openxmlformats.org/officeDocument/2006/relationships/chart" Target="../charts/chart120.xml"/><Relationship Id="rId10" Type="http://schemas.openxmlformats.org/officeDocument/2006/relationships/chart" Target="../charts/chart102.xml"/><Relationship Id="rId19" Type="http://schemas.openxmlformats.org/officeDocument/2006/relationships/chart" Target="../charts/chart111.xml"/><Relationship Id="rId4" Type="http://schemas.openxmlformats.org/officeDocument/2006/relationships/chart" Target="../charts/chart96.xml"/><Relationship Id="rId9" Type="http://schemas.openxmlformats.org/officeDocument/2006/relationships/chart" Target="../charts/chart101.xml"/><Relationship Id="rId14" Type="http://schemas.openxmlformats.org/officeDocument/2006/relationships/chart" Target="../charts/chart106.xml"/><Relationship Id="rId22" Type="http://schemas.openxmlformats.org/officeDocument/2006/relationships/chart" Target="../charts/chart114.xml"/><Relationship Id="rId27" Type="http://schemas.openxmlformats.org/officeDocument/2006/relationships/chart" Target="../charts/chart119.xml"/><Relationship Id="rId30" Type="http://schemas.openxmlformats.org/officeDocument/2006/relationships/chart" Target="../charts/chart1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4" Type="http://schemas.openxmlformats.org/officeDocument/2006/relationships/chart" Target="../charts/chart12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4" Type="http://schemas.openxmlformats.org/officeDocument/2006/relationships/chart" Target="../charts/chart130.xml"/></Relationships>
</file>

<file path=xl/drawings/_rels/drawing6.xml.rels><?xml version="1.0" encoding="UTF-8" standalone="yes"?>
<Relationships xmlns="http://schemas.openxmlformats.org/package/2006/relationships"><Relationship Id="rId117" Type="http://schemas.openxmlformats.org/officeDocument/2006/relationships/chart" Target="../charts/chart247.xml"/><Relationship Id="rId299" Type="http://schemas.openxmlformats.org/officeDocument/2006/relationships/chart" Target="../charts/chart429.xml"/><Relationship Id="rId21" Type="http://schemas.openxmlformats.org/officeDocument/2006/relationships/chart" Target="../charts/chart151.xml"/><Relationship Id="rId63" Type="http://schemas.openxmlformats.org/officeDocument/2006/relationships/chart" Target="../charts/chart193.xml"/><Relationship Id="rId159" Type="http://schemas.openxmlformats.org/officeDocument/2006/relationships/chart" Target="../charts/chart289.xml"/><Relationship Id="rId324" Type="http://schemas.openxmlformats.org/officeDocument/2006/relationships/chart" Target="../charts/chart454.xml"/><Relationship Id="rId366" Type="http://schemas.openxmlformats.org/officeDocument/2006/relationships/chart" Target="../charts/chart496.xml"/><Relationship Id="rId170" Type="http://schemas.openxmlformats.org/officeDocument/2006/relationships/chart" Target="../charts/chart300.xml"/><Relationship Id="rId226" Type="http://schemas.openxmlformats.org/officeDocument/2006/relationships/chart" Target="../charts/chart356.xml"/><Relationship Id="rId268" Type="http://schemas.openxmlformats.org/officeDocument/2006/relationships/chart" Target="../charts/chart398.xml"/><Relationship Id="rId32" Type="http://schemas.openxmlformats.org/officeDocument/2006/relationships/chart" Target="../charts/chart162.xml"/><Relationship Id="rId74" Type="http://schemas.openxmlformats.org/officeDocument/2006/relationships/chart" Target="../charts/chart204.xml"/><Relationship Id="rId128" Type="http://schemas.openxmlformats.org/officeDocument/2006/relationships/chart" Target="../charts/chart258.xml"/><Relationship Id="rId335" Type="http://schemas.openxmlformats.org/officeDocument/2006/relationships/chart" Target="../charts/chart465.xml"/><Relationship Id="rId377" Type="http://schemas.openxmlformats.org/officeDocument/2006/relationships/chart" Target="../charts/chart507.xml"/><Relationship Id="rId5" Type="http://schemas.openxmlformats.org/officeDocument/2006/relationships/chart" Target="../charts/chart135.xml"/><Relationship Id="rId181" Type="http://schemas.openxmlformats.org/officeDocument/2006/relationships/chart" Target="../charts/chart311.xml"/><Relationship Id="rId237" Type="http://schemas.openxmlformats.org/officeDocument/2006/relationships/chart" Target="../charts/chart367.xml"/><Relationship Id="rId402" Type="http://schemas.openxmlformats.org/officeDocument/2006/relationships/chart" Target="../charts/chart532.xml"/><Relationship Id="rId258" Type="http://schemas.openxmlformats.org/officeDocument/2006/relationships/chart" Target="../charts/chart388.xml"/><Relationship Id="rId279" Type="http://schemas.openxmlformats.org/officeDocument/2006/relationships/chart" Target="../charts/chart409.xml"/><Relationship Id="rId22" Type="http://schemas.openxmlformats.org/officeDocument/2006/relationships/chart" Target="../charts/chart152.xml"/><Relationship Id="rId43" Type="http://schemas.openxmlformats.org/officeDocument/2006/relationships/chart" Target="../charts/chart173.xml"/><Relationship Id="rId64" Type="http://schemas.openxmlformats.org/officeDocument/2006/relationships/chart" Target="../charts/chart194.xml"/><Relationship Id="rId118" Type="http://schemas.openxmlformats.org/officeDocument/2006/relationships/chart" Target="../charts/chart248.xml"/><Relationship Id="rId139" Type="http://schemas.openxmlformats.org/officeDocument/2006/relationships/chart" Target="../charts/chart269.xml"/><Relationship Id="rId290" Type="http://schemas.openxmlformats.org/officeDocument/2006/relationships/chart" Target="../charts/chart420.xml"/><Relationship Id="rId304" Type="http://schemas.openxmlformats.org/officeDocument/2006/relationships/chart" Target="../charts/chart434.xml"/><Relationship Id="rId325" Type="http://schemas.openxmlformats.org/officeDocument/2006/relationships/chart" Target="../charts/chart455.xml"/><Relationship Id="rId346" Type="http://schemas.openxmlformats.org/officeDocument/2006/relationships/chart" Target="../charts/chart476.xml"/><Relationship Id="rId367" Type="http://schemas.openxmlformats.org/officeDocument/2006/relationships/chart" Target="../charts/chart497.xml"/><Relationship Id="rId388" Type="http://schemas.openxmlformats.org/officeDocument/2006/relationships/chart" Target="../charts/chart518.xml"/><Relationship Id="rId85" Type="http://schemas.openxmlformats.org/officeDocument/2006/relationships/chart" Target="../charts/chart215.xml"/><Relationship Id="rId150" Type="http://schemas.openxmlformats.org/officeDocument/2006/relationships/chart" Target="../charts/chart280.xml"/><Relationship Id="rId171" Type="http://schemas.openxmlformats.org/officeDocument/2006/relationships/chart" Target="../charts/chart301.xml"/><Relationship Id="rId192" Type="http://schemas.openxmlformats.org/officeDocument/2006/relationships/chart" Target="../charts/chart322.xml"/><Relationship Id="rId206" Type="http://schemas.openxmlformats.org/officeDocument/2006/relationships/chart" Target="../charts/chart336.xml"/><Relationship Id="rId227" Type="http://schemas.openxmlformats.org/officeDocument/2006/relationships/chart" Target="../charts/chart357.xml"/><Relationship Id="rId413" Type="http://schemas.openxmlformats.org/officeDocument/2006/relationships/chart" Target="../charts/chart543.xml"/><Relationship Id="rId248" Type="http://schemas.openxmlformats.org/officeDocument/2006/relationships/chart" Target="../charts/chart378.xml"/><Relationship Id="rId269" Type="http://schemas.openxmlformats.org/officeDocument/2006/relationships/chart" Target="../charts/chart399.xml"/><Relationship Id="rId12" Type="http://schemas.openxmlformats.org/officeDocument/2006/relationships/chart" Target="../charts/chart142.xml"/><Relationship Id="rId33" Type="http://schemas.openxmlformats.org/officeDocument/2006/relationships/chart" Target="../charts/chart163.xml"/><Relationship Id="rId108" Type="http://schemas.openxmlformats.org/officeDocument/2006/relationships/chart" Target="../charts/chart238.xml"/><Relationship Id="rId129" Type="http://schemas.openxmlformats.org/officeDocument/2006/relationships/chart" Target="../charts/chart259.xml"/><Relationship Id="rId280" Type="http://schemas.openxmlformats.org/officeDocument/2006/relationships/chart" Target="../charts/chart410.xml"/><Relationship Id="rId315" Type="http://schemas.openxmlformats.org/officeDocument/2006/relationships/chart" Target="../charts/chart445.xml"/><Relationship Id="rId336" Type="http://schemas.openxmlformats.org/officeDocument/2006/relationships/chart" Target="../charts/chart466.xml"/><Relationship Id="rId357" Type="http://schemas.openxmlformats.org/officeDocument/2006/relationships/chart" Target="../charts/chart487.xml"/><Relationship Id="rId54" Type="http://schemas.openxmlformats.org/officeDocument/2006/relationships/chart" Target="../charts/chart184.xml"/><Relationship Id="rId75" Type="http://schemas.openxmlformats.org/officeDocument/2006/relationships/chart" Target="../charts/chart205.xml"/><Relationship Id="rId96" Type="http://schemas.openxmlformats.org/officeDocument/2006/relationships/chart" Target="../charts/chart226.xml"/><Relationship Id="rId140" Type="http://schemas.openxmlformats.org/officeDocument/2006/relationships/chart" Target="../charts/chart270.xml"/><Relationship Id="rId161" Type="http://schemas.openxmlformats.org/officeDocument/2006/relationships/chart" Target="../charts/chart291.xml"/><Relationship Id="rId182" Type="http://schemas.openxmlformats.org/officeDocument/2006/relationships/chart" Target="../charts/chart312.xml"/><Relationship Id="rId217" Type="http://schemas.openxmlformats.org/officeDocument/2006/relationships/chart" Target="../charts/chart347.xml"/><Relationship Id="rId378" Type="http://schemas.openxmlformats.org/officeDocument/2006/relationships/chart" Target="../charts/chart508.xml"/><Relationship Id="rId399" Type="http://schemas.openxmlformats.org/officeDocument/2006/relationships/chart" Target="../charts/chart529.xml"/><Relationship Id="rId403" Type="http://schemas.openxmlformats.org/officeDocument/2006/relationships/chart" Target="../charts/chart533.xml"/><Relationship Id="rId6" Type="http://schemas.openxmlformats.org/officeDocument/2006/relationships/chart" Target="../charts/chart136.xml"/><Relationship Id="rId238" Type="http://schemas.openxmlformats.org/officeDocument/2006/relationships/chart" Target="../charts/chart368.xml"/><Relationship Id="rId259" Type="http://schemas.openxmlformats.org/officeDocument/2006/relationships/chart" Target="../charts/chart389.xml"/><Relationship Id="rId23" Type="http://schemas.openxmlformats.org/officeDocument/2006/relationships/chart" Target="../charts/chart153.xml"/><Relationship Id="rId119" Type="http://schemas.openxmlformats.org/officeDocument/2006/relationships/chart" Target="../charts/chart249.xml"/><Relationship Id="rId270" Type="http://schemas.openxmlformats.org/officeDocument/2006/relationships/chart" Target="../charts/chart400.xml"/><Relationship Id="rId291" Type="http://schemas.openxmlformats.org/officeDocument/2006/relationships/chart" Target="../charts/chart421.xml"/><Relationship Id="rId305" Type="http://schemas.openxmlformats.org/officeDocument/2006/relationships/chart" Target="../charts/chart435.xml"/><Relationship Id="rId326" Type="http://schemas.openxmlformats.org/officeDocument/2006/relationships/chart" Target="../charts/chart456.xml"/><Relationship Id="rId347" Type="http://schemas.openxmlformats.org/officeDocument/2006/relationships/chart" Target="../charts/chart477.xml"/><Relationship Id="rId44" Type="http://schemas.openxmlformats.org/officeDocument/2006/relationships/chart" Target="../charts/chart174.xml"/><Relationship Id="rId65" Type="http://schemas.openxmlformats.org/officeDocument/2006/relationships/chart" Target="../charts/chart195.xml"/><Relationship Id="rId86" Type="http://schemas.openxmlformats.org/officeDocument/2006/relationships/chart" Target="../charts/chart216.xml"/><Relationship Id="rId130" Type="http://schemas.openxmlformats.org/officeDocument/2006/relationships/chart" Target="../charts/chart260.xml"/><Relationship Id="rId151" Type="http://schemas.openxmlformats.org/officeDocument/2006/relationships/chart" Target="../charts/chart281.xml"/><Relationship Id="rId368" Type="http://schemas.openxmlformats.org/officeDocument/2006/relationships/chart" Target="../charts/chart498.xml"/><Relationship Id="rId389" Type="http://schemas.openxmlformats.org/officeDocument/2006/relationships/chart" Target="../charts/chart519.xml"/><Relationship Id="rId172" Type="http://schemas.openxmlformats.org/officeDocument/2006/relationships/chart" Target="../charts/chart302.xml"/><Relationship Id="rId193" Type="http://schemas.openxmlformats.org/officeDocument/2006/relationships/chart" Target="../charts/chart323.xml"/><Relationship Id="rId207" Type="http://schemas.openxmlformats.org/officeDocument/2006/relationships/chart" Target="../charts/chart337.xml"/><Relationship Id="rId228" Type="http://schemas.openxmlformats.org/officeDocument/2006/relationships/chart" Target="../charts/chart358.xml"/><Relationship Id="rId249" Type="http://schemas.openxmlformats.org/officeDocument/2006/relationships/chart" Target="../charts/chart379.xml"/><Relationship Id="rId414" Type="http://schemas.openxmlformats.org/officeDocument/2006/relationships/chart" Target="../charts/chart544.xml"/><Relationship Id="rId13" Type="http://schemas.openxmlformats.org/officeDocument/2006/relationships/chart" Target="../charts/chart143.xml"/><Relationship Id="rId109" Type="http://schemas.openxmlformats.org/officeDocument/2006/relationships/chart" Target="../charts/chart239.xml"/><Relationship Id="rId260" Type="http://schemas.openxmlformats.org/officeDocument/2006/relationships/chart" Target="../charts/chart390.xml"/><Relationship Id="rId281" Type="http://schemas.openxmlformats.org/officeDocument/2006/relationships/chart" Target="../charts/chart411.xml"/><Relationship Id="rId316" Type="http://schemas.openxmlformats.org/officeDocument/2006/relationships/chart" Target="../charts/chart446.xml"/><Relationship Id="rId337" Type="http://schemas.openxmlformats.org/officeDocument/2006/relationships/chart" Target="../charts/chart467.xml"/><Relationship Id="rId34" Type="http://schemas.openxmlformats.org/officeDocument/2006/relationships/chart" Target="../charts/chart164.xml"/><Relationship Id="rId55" Type="http://schemas.openxmlformats.org/officeDocument/2006/relationships/chart" Target="../charts/chart185.xml"/><Relationship Id="rId76" Type="http://schemas.openxmlformats.org/officeDocument/2006/relationships/chart" Target="../charts/chart206.xml"/><Relationship Id="rId97" Type="http://schemas.openxmlformats.org/officeDocument/2006/relationships/chart" Target="../charts/chart227.xml"/><Relationship Id="rId120" Type="http://schemas.openxmlformats.org/officeDocument/2006/relationships/chart" Target="../charts/chart250.xml"/><Relationship Id="rId141" Type="http://schemas.openxmlformats.org/officeDocument/2006/relationships/chart" Target="../charts/chart271.xml"/><Relationship Id="rId358" Type="http://schemas.openxmlformats.org/officeDocument/2006/relationships/chart" Target="../charts/chart488.xml"/><Relationship Id="rId379" Type="http://schemas.openxmlformats.org/officeDocument/2006/relationships/chart" Target="../charts/chart509.xml"/><Relationship Id="rId7" Type="http://schemas.openxmlformats.org/officeDocument/2006/relationships/chart" Target="../charts/chart137.xml"/><Relationship Id="rId162" Type="http://schemas.openxmlformats.org/officeDocument/2006/relationships/chart" Target="../charts/chart292.xml"/><Relationship Id="rId183" Type="http://schemas.openxmlformats.org/officeDocument/2006/relationships/chart" Target="../charts/chart313.xml"/><Relationship Id="rId218" Type="http://schemas.openxmlformats.org/officeDocument/2006/relationships/chart" Target="../charts/chart348.xml"/><Relationship Id="rId239" Type="http://schemas.openxmlformats.org/officeDocument/2006/relationships/chart" Target="../charts/chart369.xml"/><Relationship Id="rId390" Type="http://schemas.openxmlformats.org/officeDocument/2006/relationships/chart" Target="../charts/chart520.xml"/><Relationship Id="rId404" Type="http://schemas.openxmlformats.org/officeDocument/2006/relationships/chart" Target="../charts/chart534.xml"/><Relationship Id="rId250" Type="http://schemas.openxmlformats.org/officeDocument/2006/relationships/chart" Target="../charts/chart380.xml"/><Relationship Id="rId271" Type="http://schemas.openxmlformats.org/officeDocument/2006/relationships/chart" Target="../charts/chart401.xml"/><Relationship Id="rId292" Type="http://schemas.openxmlformats.org/officeDocument/2006/relationships/chart" Target="../charts/chart422.xml"/><Relationship Id="rId306" Type="http://schemas.openxmlformats.org/officeDocument/2006/relationships/chart" Target="../charts/chart436.xml"/><Relationship Id="rId24" Type="http://schemas.openxmlformats.org/officeDocument/2006/relationships/chart" Target="../charts/chart154.xml"/><Relationship Id="rId45" Type="http://schemas.openxmlformats.org/officeDocument/2006/relationships/chart" Target="../charts/chart175.xml"/><Relationship Id="rId66" Type="http://schemas.openxmlformats.org/officeDocument/2006/relationships/chart" Target="../charts/chart196.xml"/><Relationship Id="rId87" Type="http://schemas.openxmlformats.org/officeDocument/2006/relationships/chart" Target="../charts/chart217.xml"/><Relationship Id="rId110" Type="http://schemas.openxmlformats.org/officeDocument/2006/relationships/chart" Target="../charts/chart240.xml"/><Relationship Id="rId131" Type="http://schemas.openxmlformats.org/officeDocument/2006/relationships/chart" Target="../charts/chart261.xml"/><Relationship Id="rId327" Type="http://schemas.openxmlformats.org/officeDocument/2006/relationships/chart" Target="../charts/chart457.xml"/><Relationship Id="rId348" Type="http://schemas.openxmlformats.org/officeDocument/2006/relationships/chart" Target="../charts/chart478.xml"/><Relationship Id="rId369" Type="http://schemas.openxmlformats.org/officeDocument/2006/relationships/chart" Target="../charts/chart499.xml"/><Relationship Id="rId152" Type="http://schemas.openxmlformats.org/officeDocument/2006/relationships/chart" Target="../charts/chart282.xml"/><Relationship Id="rId173" Type="http://schemas.openxmlformats.org/officeDocument/2006/relationships/chart" Target="../charts/chart303.xml"/><Relationship Id="rId194" Type="http://schemas.openxmlformats.org/officeDocument/2006/relationships/chart" Target="../charts/chart324.xml"/><Relationship Id="rId208" Type="http://schemas.openxmlformats.org/officeDocument/2006/relationships/chart" Target="../charts/chart338.xml"/><Relationship Id="rId229" Type="http://schemas.openxmlformats.org/officeDocument/2006/relationships/chart" Target="../charts/chart359.xml"/><Relationship Id="rId380" Type="http://schemas.openxmlformats.org/officeDocument/2006/relationships/chart" Target="../charts/chart510.xml"/><Relationship Id="rId415" Type="http://schemas.openxmlformats.org/officeDocument/2006/relationships/chart" Target="../charts/chart545.xml"/><Relationship Id="rId240" Type="http://schemas.openxmlformats.org/officeDocument/2006/relationships/chart" Target="../charts/chart370.xml"/><Relationship Id="rId261" Type="http://schemas.openxmlformats.org/officeDocument/2006/relationships/chart" Target="../charts/chart391.xml"/><Relationship Id="rId14" Type="http://schemas.openxmlformats.org/officeDocument/2006/relationships/chart" Target="../charts/chart144.xml"/><Relationship Id="rId35" Type="http://schemas.openxmlformats.org/officeDocument/2006/relationships/chart" Target="../charts/chart165.xml"/><Relationship Id="rId56" Type="http://schemas.openxmlformats.org/officeDocument/2006/relationships/chart" Target="../charts/chart186.xml"/><Relationship Id="rId77" Type="http://schemas.openxmlformats.org/officeDocument/2006/relationships/chart" Target="../charts/chart207.xml"/><Relationship Id="rId100" Type="http://schemas.openxmlformats.org/officeDocument/2006/relationships/chart" Target="../charts/chart230.xml"/><Relationship Id="rId282" Type="http://schemas.openxmlformats.org/officeDocument/2006/relationships/chart" Target="../charts/chart412.xml"/><Relationship Id="rId317" Type="http://schemas.openxmlformats.org/officeDocument/2006/relationships/chart" Target="../charts/chart447.xml"/><Relationship Id="rId338" Type="http://schemas.openxmlformats.org/officeDocument/2006/relationships/chart" Target="../charts/chart468.xml"/><Relationship Id="rId359" Type="http://schemas.openxmlformats.org/officeDocument/2006/relationships/chart" Target="../charts/chart489.xml"/><Relationship Id="rId8" Type="http://schemas.openxmlformats.org/officeDocument/2006/relationships/chart" Target="../charts/chart138.xml"/><Relationship Id="rId98" Type="http://schemas.openxmlformats.org/officeDocument/2006/relationships/chart" Target="../charts/chart228.xml"/><Relationship Id="rId121" Type="http://schemas.openxmlformats.org/officeDocument/2006/relationships/chart" Target="../charts/chart251.xml"/><Relationship Id="rId142" Type="http://schemas.openxmlformats.org/officeDocument/2006/relationships/chart" Target="../charts/chart272.xml"/><Relationship Id="rId163" Type="http://schemas.openxmlformats.org/officeDocument/2006/relationships/chart" Target="../charts/chart293.xml"/><Relationship Id="rId184" Type="http://schemas.openxmlformats.org/officeDocument/2006/relationships/chart" Target="../charts/chart314.xml"/><Relationship Id="rId219" Type="http://schemas.openxmlformats.org/officeDocument/2006/relationships/chart" Target="../charts/chart349.xml"/><Relationship Id="rId370" Type="http://schemas.openxmlformats.org/officeDocument/2006/relationships/chart" Target="../charts/chart500.xml"/><Relationship Id="rId391" Type="http://schemas.openxmlformats.org/officeDocument/2006/relationships/chart" Target="../charts/chart521.xml"/><Relationship Id="rId405" Type="http://schemas.openxmlformats.org/officeDocument/2006/relationships/chart" Target="../charts/chart535.xml"/><Relationship Id="rId230" Type="http://schemas.openxmlformats.org/officeDocument/2006/relationships/chart" Target="../charts/chart360.xml"/><Relationship Id="rId251" Type="http://schemas.openxmlformats.org/officeDocument/2006/relationships/chart" Target="../charts/chart381.xml"/><Relationship Id="rId25" Type="http://schemas.openxmlformats.org/officeDocument/2006/relationships/chart" Target="../charts/chart155.xml"/><Relationship Id="rId46" Type="http://schemas.openxmlformats.org/officeDocument/2006/relationships/chart" Target="../charts/chart176.xml"/><Relationship Id="rId67" Type="http://schemas.openxmlformats.org/officeDocument/2006/relationships/chart" Target="../charts/chart197.xml"/><Relationship Id="rId272" Type="http://schemas.openxmlformats.org/officeDocument/2006/relationships/chart" Target="../charts/chart402.xml"/><Relationship Id="rId293" Type="http://schemas.openxmlformats.org/officeDocument/2006/relationships/chart" Target="../charts/chart423.xml"/><Relationship Id="rId307" Type="http://schemas.openxmlformats.org/officeDocument/2006/relationships/chart" Target="../charts/chart437.xml"/><Relationship Id="rId328" Type="http://schemas.openxmlformats.org/officeDocument/2006/relationships/chart" Target="../charts/chart458.xml"/><Relationship Id="rId349" Type="http://schemas.openxmlformats.org/officeDocument/2006/relationships/chart" Target="../charts/chart479.xml"/><Relationship Id="rId88" Type="http://schemas.openxmlformats.org/officeDocument/2006/relationships/chart" Target="../charts/chart218.xml"/><Relationship Id="rId111" Type="http://schemas.openxmlformats.org/officeDocument/2006/relationships/chart" Target="../charts/chart241.xml"/><Relationship Id="rId132" Type="http://schemas.openxmlformats.org/officeDocument/2006/relationships/chart" Target="../charts/chart262.xml"/><Relationship Id="rId153" Type="http://schemas.openxmlformats.org/officeDocument/2006/relationships/chart" Target="../charts/chart283.xml"/><Relationship Id="rId174" Type="http://schemas.openxmlformats.org/officeDocument/2006/relationships/chart" Target="../charts/chart304.xml"/><Relationship Id="rId195" Type="http://schemas.openxmlformats.org/officeDocument/2006/relationships/chart" Target="../charts/chart325.xml"/><Relationship Id="rId209" Type="http://schemas.openxmlformats.org/officeDocument/2006/relationships/chart" Target="../charts/chart339.xml"/><Relationship Id="rId360" Type="http://schemas.openxmlformats.org/officeDocument/2006/relationships/chart" Target="../charts/chart490.xml"/><Relationship Id="rId381" Type="http://schemas.openxmlformats.org/officeDocument/2006/relationships/chart" Target="../charts/chart511.xml"/><Relationship Id="rId416" Type="http://schemas.openxmlformats.org/officeDocument/2006/relationships/chart" Target="../charts/chart546.xml"/><Relationship Id="rId220" Type="http://schemas.openxmlformats.org/officeDocument/2006/relationships/chart" Target="../charts/chart350.xml"/><Relationship Id="rId241" Type="http://schemas.openxmlformats.org/officeDocument/2006/relationships/chart" Target="../charts/chart371.xml"/><Relationship Id="rId15" Type="http://schemas.openxmlformats.org/officeDocument/2006/relationships/chart" Target="../charts/chart145.xml"/><Relationship Id="rId36" Type="http://schemas.openxmlformats.org/officeDocument/2006/relationships/chart" Target="../charts/chart166.xml"/><Relationship Id="rId57" Type="http://schemas.openxmlformats.org/officeDocument/2006/relationships/chart" Target="../charts/chart187.xml"/><Relationship Id="rId262" Type="http://schemas.openxmlformats.org/officeDocument/2006/relationships/chart" Target="../charts/chart392.xml"/><Relationship Id="rId283" Type="http://schemas.openxmlformats.org/officeDocument/2006/relationships/chart" Target="../charts/chart413.xml"/><Relationship Id="rId318" Type="http://schemas.openxmlformats.org/officeDocument/2006/relationships/chart" Target="../charts/chart448.xml"/><Relationship Id="rId339" Type="http://schemas.openxmlformats.org/officeDocument/2006/relationships/chart" Target="../charts/chart469.xml"/><Relationship Id="rId78" Type="http://schemas.openxmlformats.org/officeDocument/2006/relationships/chart" Target="../charts/chart208.xml"/><Relationship Id="rId99" Type="http://schemas.openxmlformats.org/officeDocument/2006/relationships/chart" Target="../charts/chart229.xml"/><Relationship Id="rId101" Type="http://schemas.openxmlformats.org/officeDocument/2006/relationships/chart" Target="../charts/chart231.xml"/><Relationship Id="rId122" Type="http://schemas.openxmlformats.org/officeDocument/2006/relationships/chart" Target="../charts/chart252.xml"/><Relationship Id="rId143" Type="http://schemas.openxmlformats.org/officeDocument/2006/relationships/chart" Target="../charts/chart273.xml"/><Relationship Id="rId164" Type="http://schemas.openxmlformats.org/officeDocument/2006/relationships/chart" Target="../charts/chart294.xml"/><Relationship Id="rId185" Type="http://schemas.openxmlformats.org/officeDocument/2006/relationships/chart" Target="../charts/chart315.xml"/><Relationship Id="rId350" Type="http://schemas.openxmlformats.org/officeDocument/2006/relationships/chart" Target="../charts/chart480.xml"/><Relationship Id="rId371" Type="http://schemas.openxmlformats.org/officeDocument/2006/relationships/chart" Target="../charts/chart501.xml"/><Relationship Id="rId406" Type="http://schemas.openxmlformats.org/officeDocument/2006/relationships/chart" Target="../charts/chart536.xml"/><Relationship Id="rId9" Type="http://schemas.openxmlformats.org/officeDocument/2006/relationships/chart" Target="../charts/chart139.xml"/><Relationship Id="rId210" Type="http://schemas.openxmlformats.org/officeDocument/2006/relationships/chart" Target="../charts/chart340.xml"/><Relationship Id="rId392" Type="http://schemas.openxmlformats.org/officeDocument/2006/relationships/chart" Target="../charts/chart522.xml"/><Relationship Id="rId26" Type="http://schemas.openxmlformats.org/officeDocument/2006/relationships/chart" Target="../charts/chart156.xml"/><Relationship Id="rId231" Type="http://schemas.openxmlformats.org/officeDocument/2006/relationships/chart" Target="../charts/chart361.xml"/><Relationship Id="rId252" Type="http://schemas.openxmlformats.org/officeDocument/2006/relationships/chart" Target="../charts/chart382.xml"/><Relationship Id="rId273" Type="http://schemas.openxmlformats.org/officeDocument/2006/relationships/chart" Target="../charts/chart403.xml"/><Relationship Id="rId294" Type="http://schemas.openxmlformats.org/officeDocument/2006/relationships/chart" Target="../charts/chart424.xml"/><Relationship Id="rId308" Type="http://schemas.openxmlformats.org/officeDocument/2006/relationships/chart" Target="../charts/chart438.xml"/><Relationship Id="rId329" Type="http://schemas.openxmlformats.org/officeDocument/2006/relationships/chart" Target="../charts/chart459.xml"/><Relationship Id="rId47" Type="http://schemas.openxmlformats.org/officeDocument/2006/relationships/chart" Target="../charts/chart177.xml"/><Relationship Id="rId68" Type="http://schemas.openxmlformats.org/officeDocument/2006/relationships/chart" Target="../charts/chart198.xml"/><Relationship Id="rId89" Type="http://schemas.openxmlformats.org/officeDocument/2006/relationships/chart" Target="../charts/chart219.xml"/><Relationship Id="rId112" Type="http://schemas.openxmlformats.org/officeDocument/2006/relationships/chart" Target="../charts/chart242.xml"/><Relationship Id="rId133" Type="http://schemas.openxmlformats.org/officeDocument/2006/relationships/chart" Target="../charts/chart263.xml"/><Relationship Id="rId154" Type="http://schemas.openxmlformats.org/officeDocument/2006/relationships/chart" Target="../charts/chart284.xml"/><Relationship Id="rId175" Type="http://schemas.openxmlformats.org/officeDocument/2006/relationships/chart" Target="../charts/chart305.xml"/><Relationship Id="rId340" Type="http://schemas.openxmlformats.org/officeDocument/2006/relationships/chart" Target="../charts/chart470.xml"/><Relationship Id="rId361" Type="http://schemas.openxmlformats.org/officeDocument/2006/relationships/chart" Target="../charts/chart491.xml"/><Relationship Id="rId196" Type="http://schemas.openxmlformats.org/officeDocument/2006/relationships/chart" Target="../charts/chart326.xml"/><Relationship Id="rId200" Type="http://schemas.openxmlformats.org/officeDocument/2006/relationships/chart" Target="../charts/chart330.xml"/><Relationship Id="rId382" Type="http://schemas.openxmlformats.org/officeDocument/2006/relationships/chart" Target="../charts/chart512.xml"/><Relationship Id="rId417" Type="http://schemas.openxmlformats.org/officeDocument/2006/relationships/chart" Target="../charts/chart547.xml"/><Relationship Id="rId16" Type="http://schemas.openxmlformats.org/officeDocument/2006/relationships/chart" Target="../charts/chart146.xml"/><Relationship Id="rId221" Type="http://schemas.openxmlformats.org/officeDocument/2006/relationships/chart" Target="../charts/chart351.xml"/><Relationship Id="rId242" Type="http://schemas.openxmlformats.org/officeDocument/2006/relationships/chart" Target="../charts/chart372.xml"/><Relationship Id="rId263" Type="http://schemas.openxmlformats.org/officeDocument/2006/relationships/chart" Target="../charts/chart393.xml"/><Relationship Id="rId284" Type="http://schemas.openxmlformats.org/officeDocument/2006/relationships/chart" Target="../charts/chart414.xml"/><Relationship Id="rId319" Type="http://schemas.openxmlformats.org/officeDocument/2006/relationships/chart" Target="../charts/chart449.xml"/><Relationship Id="rId37" Type="http://schemas.openxmlformats.org/officeDocument/2006/relationships/chart" Target="../charts/chart167.xml"/><Relationship Id="rId58" Type="http://schemas.openxmlformats.org/officeDocument/2006/relationships/chart" Target="../charts/chart188.xml"/><Relationship Id="rId79" Type="http://schemas.openxmlformats.org/officeDocument/2006/relationships/chart" Target="../charts/chart209.xml"/><Relationship Id="rId102" Type="http://schemas.openxmlformats.org/officeDocument/2006/relationships/chart" Target="../charts/chart232.xml"/><Relationship Id="rId123" Type="http://schemas.openxmlformats.org/officeDocument/2006/relationships/chart" Target="../charts/chart253.xml"/><Relationship Id="rId144" Type="http://schemas.openxmlformats.org/officeDocument/2006/relationships/chart" Target="../charts/chart274.xml"/><Relationship Id="rId330" Type="http://schemas.openxmlformats.org/officeDocument/2006/relationships/chart" Target="../charts/chart460.xml"/><Relationship Id="rId90" Type="http://schemas.openxmlformats.org/officeDocument/2006/relationships/chart" Target="../charts/chart220.xml"/><Relationship Id="rId165" Type="http://schemas.openxmlformats.org/officeDocument/2006/relationships/chart" Target="../charts/chart295.xml"/><Relationship Id="rId186" Type="http://schemas.openxmlformats.org/officeDocument/2006/relationships/chart" Target="../charts/chart316.xml"/><Relationship Id="rId351" Type="http://schemas.openxmlformats.org/officeDocument/2006/relationships/chart" Target="../charts/chart481.xml"/><Relationship Id="rId372" Type="http://schemas.openxmlformats.org/officeDocument/2006/relationships/chart" Target="../charts/chart502.xml"/><Relationship Id="rId393" Type="http://schemas.openxmlformats.org/officeDocument/2006/relationships/chart" Target="../charts/chart523.xml"/><Relationship Id="rId407" Type="http://schemas.openxmlformats.org/officeDocument/2006/relationships/chart" Target="../charts/chart537.xml"/><Relationship Id="rId211" Type="http://schemas.openxmlformats.org/officeDocument/2006/relationships/chart" Target="../charts/chart341.xml"/><Relationship Id="rId232" Type="http://schemas.openxmlformats.org/officeDocument/2006/relationships/chart" Target="../charts/chart362.xml"/><Relationship Id="rId253" Type="http://schemas.openxmlformats.org/officeDocument/2006/relationships/chart" Target="../charts/chart383.xml"/><Relationship Id="rId274" Type="http://schemas.openxmlformats.org/officeDocument/2006/relationships/chart" Target="../charts/chart404.xml"/><Relationship Id="rId295" Type="http://schemas.openxmlformats.org/officeDocument/2006/relationships/chart" Target="../charts/chart425.xml"/><Relationship Id="rId309" Type="http://schemas.openxmlformats.org/officeDocument/2006/relationships/chart" Target="../charts/chart439.xml"/><Relationship Id="rId27" Type="http://schemas.openxmlformats.org/officeDocument/2006/relationships/chart" Target="../charts/chart157.xml"/><Relationship Id="rId48" Type="http://schemas.openxmlformats.org/officeDocument/2006/relationships/chart" Target="../charts/chart178.xml"/><Relationship Id="rId69" Type="http://schemas.openxmlformats.org/officeDocument/2006/relationships/chart" Target="../charts/chart199.xml"/><Relationship Id="rId113" Type="http://schemas.openxmlformats.org/officeDocument/2006/relationships/chart" Target="../charts/chart243.xml"/><Relationship Id="rId134" Type="http://schemas.openxmlformats.org/officeDocument/2006/relationships/chart" Target="../charts/chart264.xml"/><Relationship Id="rId320" Type="http://schemas.openxmlformats.org/officeDocument/2006/relationships/chart" Target="../charts/chart450.xml"/><Relationship Id="rId80" Type="http://schemas.openxmlformats.org/officeDocument/2006/relationships/chart" Target="../charts/chart210.xml"/><Relationship Id="rId155" Type="http://schemas.openxmlformats.org/officeDocument/2006/relationships/chart" Target="../charts/chart285.xml"/><Relationship Id="rId176" Type="http://schemas.openxmlformats.org/officeDocument/2006/relationships/chart" Target="../charts/chart306.xml"/><Relationship Id="rId197" Type="http://schemas.openxmlformats.org/officeDocument/2006/relationships/chart" Target="../charts/chart327.xml"/><Relationship Id="rId341" Type="http://schemas.openxmlformats.org/officeDocument/2006/relationships/chart" Target="../charts/chart471.xml"/><Relationship Id="rId362" Type="http://schemas.openxmlformats.org/officeDocument/2006/relationships/chart" Target="../charts/chart492.xml"/><Relationship Id="rId383" Type="http://schemas.openxmlformats.org/officeDocument/2006/relationships/chart" Target="../charts/chart513.xml"/><Relationship Id="rId418" Type="http://schemas.openxmlformats.org/officeDocument/2006/relationships/chart" Target="../charts/chart548.xml"/><Relationship Id="rId201" Type="http://schemas.openxmlformats.org/officeDocument/2006/relationships/chart" Target="../charts/chart331.xml"/><Relationship Id="rId222" Type="http://schemas.openxmlformats.org/officeDocument/2006/relationships/chart" Target="../charts/chart352.xml"/><Relationship Id="rId243" Type="http://schemas.openxmlformats.org/officeDocument/2006/relationships/chart" Target="../charts/chart373.xml"/><Relationship Id="rId264" Type="http://schemas.openxmlformats.org/officeDocument/2006/relationships/chart" Target="../charts/chart394.xml"/><Relationship Id="rId285" Type="http://schemas.openxmlformats.org/officeDocument/2006/relationships/chart" Target="../charts/chart415.xml"/><Relationship Id="rId17" Type="http://schemas.openxmlformats.org/officeDocument/2006/relationships/chart" Target="../charts/chart147.xml"/><Relationship Id="rId38" Type="http://schemas.openxmlformats.org/officeDocument/2006/relationships/chart" Target="../charts/chart168.xml"/><Relationship Id="rId59" Type="http://schemas.openxmlformats.org/officeDocument/2006/relationships/chart" Target="../charts/chart189.xml"/><Relationship Id="rId103" Type="http://schemas.openxmlformats.org/officeDocument/2006/relationships/chart" Target="../charts/chart233.xml"/><Relationship Id="rId124" Type="http://schemas.openxmlformats.org/officeDocument/2006/relationships/chart" Target="../charts/chart254.xml"/><Relationship Id="rId310" Type="http://schemas.openxmlformats.org/officeDocument/2006/relationships/chart" Target="../charts/chart440.xml"/><Relationship Id="rId70" Type="http://schemas.openxmlformats.org/officeDocument/2006/relationships/chart" Target="../charts/chart200.xml"/><Relationship Id="rId91" Type="http://schemas.openxmlformats.org/officeDocument/2006/relationships/chart" Target="../charts/chart221.xml"/><Relationship Id="rId145" Type="http://schemas.openxmlformats.org/officeDocument/2006/relationships/chart" Target="../charts/chart275.xml"/><Relationship Id="rId166" Type="http://schemas.openxmlformats.org/officeDocument/2006/relationships/chart" Target="../charts/chart296.xml"/><Relationship Id="rId187" Type="http://schemas.openxmlformats.org/officeDocument/2006/relationships/chart" Target="../charts/chart317.xml"/><Relationship Id="rId331" Type="http://schemas.openxmlformats.org/officeDocument/2006/relationships/chart" Target="../charts/chart461.xml"/><Relationship Id="rId352" Type="http://schemas.openxmlformats.org/officeDocument/2006/relationships/chart" Target="../charts/chart482.xml"/><Relationship Id="rId373" Type="http://schemas.openxmlformats.org/officeDocument/2006/relationships/chart" Target="../charts/chart503.xml"/><Relationship Id="rId394" Type="http://schemas.openxmlformats.org/officeDocument/2006/relationships/chart" Target="../charts/chart524.xml"/><Relationship Id="rId408" Type="http://schemas.openxmlformats.org/officeDocument/2006/relationships/chart" Target="../charts/chart538.xml"/><Relationship Id="rId1" Type="http://schemas.openxmlformats.org/officeDocument/2006/relationships/chart" Target="../charts/chart131.xml"/><Relationship Id="rId212" Type="http://schemas.openxmlformats.org/officeDocument/2006/relationships/chart" Target="../charts/chart342.xml"/><Relationship Id="rId233" Type="http://schemas.openxmlformats.org/officeDocument/2006/relationships/chart" Target="../charts/chart363.xml"/><Relationship Id="rId254" Type="http://schemas.openxmlformats.org/officeDocument/2006/relationships/chart" Target="../charts/chart384.xml"/><Relationship Id="rId28" Type="http://schemas.openxmlformats.org/officeDocument/2006/relationships/chart" Target="../charts/chart158.xml"/><Relationship Id="rId49" Type="http://schemas.openxmlformats.org/officeDocument/2006/relationships/chart" Target="../charts/chart179.xml"/><Relationship Id="rId114" Type="http://schemas.openxmlformats.org/officeDocument/2006/relationships/chart" Target="../charts/chart244.xml"/><Relationship Id="rId275" Type="http://schemas.openxmlformats.org/officeDocument/2006/relationships/chart" Target="../charts/chart405.xml"/><Relationship Id="rId296" Type="http://schemas.openxmlformats.org/officeDocument/2006/relationships/chart" Target="../charts/chart426.xml"/><Relationship Id="rId300" Type="http://schemas.openxmlformats.org/officeDocument/2006/relationships/chart" Target="../charts/chart430.xml"/><Relationship Id="rId60" Type="http://schemas.openxmlformats.org/officeDocument/2006/relationships/chart" Target="../charts/chart190.xml"/><Relationship Id="rId81" Type="http://schemas.openxmlformats.org/officeDocument/2006/relationships/chart" Target="../charts/chart211.xml"/><Relationship Id="rId135" Type="http://schemas.openxmlformats.org/officeDocument/2006/relationships/chart" Target="../charts/chart265.xml"/><Relationship Id="rId156" Type="http://schemas.openxmlformats.org/officeDocument/2006/relationships/chart" Target="../charts/chart286.xml"/><Relationship Id="rId177" Type="http://schemas.openxmlformats.org/officeDocument/2006/relationships/chart" Target="../charts/chart307.xml"/><Relationship Id="rId198" Type="http://schemas.openxmlformats.org/officeDocument/2006/relationships/chart" Target="../charts/chart328.xml"/><Relationship Id="rId321" Type="http://schemas.openxmlformats.org/officeDocument/2006/relationships/chart" Target="../charts/chart451.xml"/><Relationship Id="rId342" Type="http://schemas.openxmlformats.org/officeDocument/2006/relationships/chart" Target="../charts/chart472.xml"/><Relationship Id="rId363" Type="http://schemas.openxmlformats.org/officeDocument/2006/relationships/chart" Target="../charts/chart493.xml"/><Relationship Id="rId384" Type="http://schemas.openxmlformats.org/officeDocument/2006/relationships/chart" Target="../charts/chart514.xml"/><Relationship Id="rId419" Type="http://schemas.openxmlformats.org/officeDocument/2006/relationships/chart" Target="../charts/chart549.xml"/><Relationship Id="rId202" Type="http://schemas.openxmlformats.org/officeDocument/2006/relationships/chart" Target="../charts/chart332.xml"/><Relationship Id="rId223" Type="http://schemas.openxmlformats.org/officeDocument/2006/relationships/chart" Target="../charts/chart353.xml"/><Relationship Id="rId244" Type="http://schemas.openxmlformats.org/officeDocument/2006/relationships/chart" Target="../charts/chart374.xml"/><Relationship Id="rId18" Type="http://schemas.openxmlformats.org/officeDocument/2006/relationships/chart" Target="../charts/chart148.xml"/><Relationship Id="rId39" Type="http://schemas.openxmlformats.org/officeDocument/2006/relationships/chart" Target="../charts/chart169.xml"/><Relationship Id="rId265" Type="http://schemas.openxmlformats.org/officeDocument/2006/relationships/chart" Target="../charts/chart395.xml"/><Relationship Id="rId286" Type="http://schemas.openxmlformats.org/officeDocument/2006/relationships/chart" Target="../charts/chart416.xml"/><Relationship Id="rId50" Type="http://schemas.openxmlformats.org/officeDocument/2006/relationships/chart" Target="../charts/chart180.xml"/><Relationship Id="rId104" Type="http://schemas.openxmlformats.org/officeDocument/2006/relationships/chart" Target="../charts/chart234.xml"/><Relationship Id="rId125" Type="http://schemas.openxmlformats.org/officeDocument/2006/relationships/chart" Target="../charts/chart255.xml"/><Relationship Id="rId146" Type="http://schemas.openxmlformats.org/officeDocument/2006/relationships/chart" Target="../charts/chart276.xml"/><Relationship Id="rId167" Type="http://schemas.openxmlformats.org/officeDocument/2006/relationships/chart" Target="../charts/chart297.xml"/><Relationship Id="rId188" Type="http://schemas.openxmlformats.org/officeDocument/2006/relationships/chart" Target="../charts/chart318.xml"/><Relationship Id="rId311" Type="http://schemas.openxmlformats.org/officeDocument/2006/relationships/chart" Target="../charts/chart441.xml"/><Relationship Id="rId332" Type="http://schemas.openxmlformats.org/officeDocument/2006/relationships/chart" Target="../charts/chart462.xml"/><Relationship Id="rId353" Type="http://schemas.openxmlformats.org/officeDocument/2006/relationships/chart" Target="../charts/chart483.xml"/><Relationship Id="rId374" Type="http://schemas.openxmlformats.org/officeDocument/2006/relationships/chart" Target="../charts/chart504.xml"/><Relationship Id="rId395" Type="http://schemas.openxmlformats.org/officeDocument/2006/relationships/chart" Target="../charts/chart525.xml"/><Relationship Id="rId409" Type="http://schemas.openxmlformats.org/officeDocument/2006/relationships/chart" Target="../charts/chart539.xml"/><Relationship Id="rId71" Type="http://schemas.openxmlformats.org/officeDocument/2006/relationships/chart" Target="../charts/chart201.xml"/><Relationship Id="rId92" Type="http://schemas.openxmlformats.org/officeDocument/2006/relationships/chart" Target="../charts/chart222.xml"/><Relationship Id="rId213" Type="http://schemas.openxmlformats.org/officeDocument/2006/relationships/chart" Target="../charts/chart343.xml"/><Relationship Id="rId234" Type="http://schemas.openxmlformats.org/officeDocument/2006/relationships/chart" Target="../charts/chart364.xml"/><Relationship Id="rId420" Type="http://schemas.openxmlformats.org/officeDocument/2006/relationships/chart" Target="../charts/chart550.xml"/><Relationship Id="rId2" Type="http://schemas.openxmlformats.org/officeDocument/2006/relationships/chart" Target="../charts/chart132.xml"/><Relationship Id="rId29" Type="http://schemas.openxmlformats.org/officeDocument/2006/relationships/chart" Target="../charts/chart159.xml"/><Relationship Id="rId255" Type="http://schemas.openxmlformats.org/officeDocument/2006/relationships/chart" Target="../charts/chart385.xml"/><Relationship Id="rId276" Type="http://schemas.openxmlformats.org/officeDocument/2006/relationships/chart" Target="../charts/chart406.xml"/><Relationship Id="rId297" Type="http://schemas.openxmlformats.org/officeDocument/2006/relationships/chart" Target="../charts/chart427.xml"/><Relationship Id="rId40" Type="http://schemas.openxmlformats.org/officeDocument/2006/relationships/chart" Target="../charts/chart170.xml"/><Relationship Id="rId115" Type="http://schemas.openxmlformats.org/officeDocument/2006/relationships/chart" Target="../charts/chart245.xml"/><Relationship Id="rId136" Type="http://schemas.openxmlformats.org/officeDocument/2006/relationships/chart" Target="../charts/chart266.xml"/><Relationship Id="rId157" Type="http://schemas.openxmlformats.org/officeDocument/2006/relationships/chart" Target="../charts/chart287.xml"/><Relationship Id="rId178" Type="http://schemas.openxmlformats.org/officeDocument/2006/relationships/chart" Target="../charts/chart308.xml"/><Relationship Id="rId301" Type="http://schemas.openxmlformats.org/officeDocument/2006/relationships/chart" Target="../charts/chart431.xml"/><Relationship Id="rId322" Type="http://schemas.openxmlformats.org/officeDocument/2006/relationships/chart" Target="../charts/chart452.xml"/><Relationship Id="rId343" Type="http://schemas.openxmlformats.org/officeDocument/2006/relationships/chart" Target="../charts/chart473.xml"/><Relationship Id="rId364" Type="http://schemas.openxmlformats.org/officeDocument/2006/relationships/chart" Target="../charts/chart494.xml"/><Relationship Id="rId61" Type="http://schemas.openxmlformats.org/officeDocument/2006/relationships/chart" Target="../charts/chart191.xml"/><Relationship Id="rId82" Type="http://schemas.openxmlformats.org/officeDocument/2006/relationships/chart" Target="../charts/chart212.xml"/><Relationship Id="rId199" Type="http://schemas.openxmlformats.org/officeDocument/2006/relationships/chart" Target="../charts/chart329.xml"/><Relationship Id="rId203" Type="http://schemas.openxmlformats.org/officeDocument/2006/relationships/chart" Target="../charts/chart333.xml"/><Relationship Id="rId385" Type="http://schemas.openxmlformats.org/officeDocument/2006/relationships/chart" Target="../charts/chart515.xml"/><Relationship Id="rId19" Type="http://schemas.openxmlformats.org/officeDocument/2006/relationships/chart" Target="../charts/chart149.xml"/><Relationship Id="rId224" Type="http://schemas.openxmlformats.org/officeDocument/2006/relationships/chart" Target="../charts/chart354.xml"/><Relationship Id="rId245" Type="http://schemas.openxmlformats.org/officeDocument/2006/relationships/chart" Target="../charts/chart375.xml"/><Relationship Id="rId266" Type="http://schemas.openxmlformats.org/officeDocument/2006/relationships/chart" Target="../charts/chart396.xml"/><Relationship Id="rId287" Type="http://schemas.openxmlformats.org/officeDocument/2006/relationships/chart" Target="../charts/chart417.xml"/><Relationship Id="rId410" Type="http://schemas.openxmlformats.org/officeDocument/2006/relationships/chart" Target="../charts/chart540.xml"/><Relationship Id="rId30" Type="http://schemas.openxmlformats.org/officeDocument/2006/relationships/chart" Target="../charts/chart160.xml"/><Relationship Id="rId105" Type="http://schemas.openxmlformats.org/officeDocument/2006/relationships/chart" Target="../charts/chart235.xml"/><Relationship Id="rId126" Type="http://schemas.openxmlformats.org/officeDocument/2006/relationships/chart" Target="../charts/chart256.xml"/><Relationship Id="rId147" Type="http://schemas.openxmlformats.org/officeDocument/2006/relationships/chart" Target="../charts/chart277.xml"/><Relationship Id="rId168" Type="http://schemas.openxmlformats.org/officeDocument/2006/relationships/chart" Target="../charts/chart298.xml"/><Relationship Id="rId312" Type="http://schemas.openxmlformats.org/officeDocument/2006/relationships/chart" Target="../charts/chart442.xml"/><Relationship Id="rId333" Type="http://schemas.openxmlformats.org/officeDocument/2006/relationships/chart" Target="../charts/chart463.xml"/><Relationship Id="rId354" Type="http://schemas.openxmlformats.org/officeDocument/2006/relationships/chart" Target="../charts/chart484.xml"/><Relationship Id="rId51" Type="http://schemas.openxmlformats.org/officeDocument/2006/relationships/chart" Target="../charts/chart181.xml"/><Relationship Id="rId72" Type="http://schemas.openxmlformats.org/officeDocument/2006/relationships/chart" Target="../charts/chart202.xml"/><Relationship Id="rId93" Type="http://schemas.openxmlformats.org/officeDocument/2006/relationships/chart" Target="../charts/chart223.xml"/><Relationship Id="rId189" Type="http://schemas.openxmlformats.org/officeDocument/2006/relationships/chart" Target="../charts/chart319.xml"/><Relationship Id="rId375" Type="http://schemas.openxmlformats.org/officeDocument/2006/relationships/chart" Target="../charts/chart505.xml"/><Relationship Id="rId396" Type="http://schemas.openxmlformats.org/officeDocument/2006/relationships/chart" Target="../charts/chart526.xml"/><Relationship Id="rId3" Type="http://schemas.openxmlformats.org/officeDocument/2006/relationships/chart" Target="../charts/chart133.xml"/><Relationship Id="rId214" Type="http://schemas.openxmlformats.org/officeDocument/2006/relationships/chart" Target="../charts/chart344.xml"/><Relationship Id="rId235" Type="http://schemas.openxmlformats.org/officeDocument/2006/relationships/chart" Target="../charts/chart365.xml"/><Relationship Id="rId256" Type="http://schemas.openxmlformats.org/officeDocument/2006/relationships/chart" Target="../charts/chart386.xml"/><Relationship Id="rId277" Type="http://schemas.openxmlformats.org/officeDocument/2006/relationships/chart" Target="../charts/chart407.xml"/><Relationship Id="rId298" Type="http://schemas.openxmlformats.org/officeDocument/2006/relationships/chart" Target="../charts/chart428.xml"/><Relationship Id="rId400" Type="http://schemas.openxmlformats.org/officeDocument/2006/relationships/chart" Target="../charts/chart530.xml"/><Relationship Id="rId116" Type="http://schemas.openxmlformats.org/officeDocument/2006/relationships/chart" Target="../charts/chart246.xml"/><Relationship Id="rId137" Type="http://schemas.openxmlformats.org/officeDocument/2006/relationships/chart" Target="../charts/chart267.xml"/><Relationship Id="rId158" Type="http://schemas.openxmlformats.org/officeDocument/2006/relationships/chart" Target="../charts/chart288.xml"/><Relationship Id="rId302" Type="http://schemas.openxmlformats.org/officeDocument/2006/relationships/chart" Target="../charts/chart432.xml"/><Relationship Id="rId323" Type="http://schemas.openxmlformats.org/officeDocument/2006/relationships/chart" Target="../charts/chart453.xml"/><Relationship Id="rId344" Type="http://schemas.openxmlformats.org/officeDocument/2006/relationships/chart" Target="../charts/chart474.xml"/><Relationship Id="rId20" Type="http://schemas.openxmlformats.org/officeDocument/2006/relationships/chart" Target="../charts/chart150.xml"/><Relationship Id="rId41" Type="http://schemas.openxmlformats.org/officeDocument/2006/relationships/chart" Target="../charts/chart171.xml"/><Relationship Id="rId62" Type="http://schemas.openxmlformats.org/officeDocument/2006/relationships/chart" Target="../charts/chart192.xml"/><Relationship Id="rId83" Type="http://schemas.openxmlformats.org/officeDocument/2006/relationships/chart" Target="../charts/chart213.xml"/><Relationship Id="rId179" Type="http://schemas.openxmlformats.org/officeDocument/2006/relationships/chart" Target="../charts/chart309.xml"/><Relationship Id="rId365" Type="http://schemas.openxmlformats.org/officeDocument/2006/relationships/chart" Target="../charts/chart495.xml"/><Relationship Id="rId386" Type="http://schemas.openxmlformats.org/officeDocument/2006/relationships/chart" Target="../charts/chart516.xml"/><Relationship Id="rId190" Type="http://schemas.openxmlformats.org/officeDocument/2006/relationships/chart" Target="../charts/chart320.xml"/><Relationship Id="rId204" Type="http://schemas.openxmlformats.org/officeDocument/2006/relationships/chart" Target="../charts/chart334.xml"/><Relationship Id="rId225" Type="http://schemas.openxmlformats.org/officeDocument/2006/relationships/chart" Target="../charts/chart355.xml"/><Relationship Id="rId246" Type="http://schemas.openxmlformats.org/officeDocument/2006/relationships/chart" Target="../charts/chart376.xml"/><Relationship Id="rId267" Type="http://schemas.openxmlformats.org/officeDocument/2006/relationships/chart" Target="../charts/chart397.xml"/><Relationship Id="rId288" Type="http://schemas.openxmlformats.org/officeDocument/2006/relationships/chart" Target="../charts/chart418.xml"/><Relationship Id="rId411" Type="http://schemas.openxmlformats.org/officeDocument/2006/relationships/chart" Target="../charts/chart541.xml"/><Relationship Id="rId106" Type="http://schemas.openxmlformats.org/officeDocument/2006/relationships/chart" Target="../charts/chart236.xml"/><Relationship Id="rId127" Type="http://schemas.openxmlformats.org/officeDocument/2006/relationships/chart" Target="../charts/chart257.xml"/><Relationship Id="rId313" Type="http://schemas.openxmlformats.org/officeDocument/2006/relationships/chart" Target="../charts/chart443.xml"/><Relationship Id="rId10" Type="http://schemas.openxmlformats.org/officeDocument/2006/relationships/chart" Target="../charts/chart140.xml"/><Relationship Id="rId31" Type="http://schemas.openxmlformats.org/officeDocument/2006/relationships/chart" Target="../charts/chart161.xml"/><Relationship Id="rId52" Type="http://schemas.openxmlformats.org/officeDocument/2006/relationships/chart" Target="../charts/chart182.xml"/><Relationship Id="rId73" Type="http://schemas.openxmlformats.org/officeDocument/2006/relationships/chart" Target="../charts/chart203.xml"/><Relationship Id="rId94" Type="http://schemas.openxmlformats.org/officeDocument/2006/relationships/chart" Target="../charts/chart224.xml"/><Relationship Id="rId148" Type="http://schemas.openxmlformats.org/officeDocument/2006/relationships/chart" Target="../charts/chart278.xml"/><Relationship Id="rId169" Type="http://schemas.openxmlformats.org/officeDocument/2006/relationships/chart" Target="../charts/chart299.xml"/><Relationship Id="rId334" Type="http://schemas.openxmlformats.org/officeDocument/2006/relationships/chart" Target="../charts/chart464.xml"/><Relationship Id="rId355" Type="http://schemas.openxmlformats.org/officeDocument/2006/relationships/chart" Target="../charts/chart485.xml"/><Relationship Id="rId376" Type="http://schemas.openxmlformats.org/officeDocument/2006/relationships/chart" Target="../charts/chart506.xml"/><Relationship Id="rId397" Type="http://schemas.openxmlformats.org/officeDocument/2006/relationships/chart" Target="../charts/chart527.xml"/><Relationship Id="rId4" Type="http://schemas.openxmlformats.org/officeDocument/2006/relationships/chart" Target="../charts/chart134.xml"/><Relationship Id="rId180" Type="http://schemas.openxmlformats.org/officeDocument/2006/relationships/chart" Target="../charts/chart310.xml"/><Relationship Id="rId215" Type="http://schemas.openxmlformats.org/officeDocument/2006/relationships/chart" Target="../charts/chart345.xml"/><Relationship Id="rId236" Type="http://schemas.openxmlformats.org/officeDocument/2006/relationships/chart" Target="../charts/chart366.xml"/><Relationship Id="rId257" Type="http://schemas.openxmlformats.org/officeDocument/2006/relationships/chart" Target="../charts/chart387.xml"/><Relationship Id="rId278" Type="http://schemas.openxmlformats.org/officeDocument/2006/relationships/chart" Target="../charts/chart408.xml"/><Relationship Id="rId401" Type="http://schemas.openxmlformats.org/officeDocument/2006/relationships/chart" Target="../charts/chart531.xml"/><Relationship Id="rId303" Type="http://schemas.openxmlformats.org/officeDocument/2006/relationships/chart" Target="../charts/chart433.xml"/><Relationship Id="rId42" Type="http://schemas.openxmlformats.org/officeDocument/2006/relationships/chart" Target="../charts/chart172.xml"/><Relationship Id="rId84" Type="http://schemas.openxmlformats.org/officeDocument/2006/relationships/chart" Target="../charts/chart214.xml"/><Relationship Id="rId138" Type="http://schemas.openxmlformats.org/officeDocument/2006/relationships/chart" Target="../charts/chart268.xml"/><Relationship Id="rId345" Type="http://schemas.openxmlformats.org/officeDocument/2006/relationships/chart" Target="../charts/chart475.xml"/><Relationship Id="rId387" Type="http://schemas.openxmlformats.org/officeDocument/2006/relationships/chart" Target="../charts/chart517.xml"/><Relationship Id="rId191" Type="http://schemas.openxmlformats.org/officeDocument/2006/relationships/chart" Target="../charts/chart321.xml"/><Relationship Id="rId205" Type="http://schemas.openxmlformats.org/officeDocument/2006/relationships/chart" Target="../charts/chart335.xml"/><Relationship Id="rId247" Type="http://schemas.openxmlformats.org/officeDocument/2006/relationships/chart" Target="../charts/chart377.xml"/><Relationship Id="rId412" Type="http://schemas.openxmlformats.org/officeDocument/2006/relationships/chart" Target="../charts/chart542.xml"/><Relationship Id="rId107" Type="http://schemas.openxmlformats.org/officeDocument/2006/relationships/chart" Target="../charts/chart237.xml"/><Relationship Id="rId289" Type="http://schemas.openxmlformats.org/officeDocument/2006/relationships/chart" Target="../charts/chart419.xml"/><Relationship Id="rId11" Type="http://schemas.openxmlformats.org/officeDocument/2006/relationships/chart" Target="../charts/chart141.xml"/><Relationship Id="rId53" Type="http://schemas.openxmlformats.org/officeDocument/2006/relationships/chart" Target="../charts/chart183.xml"/><Relationship Id="rId149" Type="http://schemas.openxmlformats.org/officeDocument/2006/relationships/chart" Target="../charts/chart279.xml"/><Relationship Id="rId314" Type="http://schemas.openxmlformats.org/officeDocument/2006/relationships/chart" Target="../charts/chart444.xml"/><Relationship Id="rId356" Type="http://schemas.openxmlformats.org/officeDocument/2006/relationships/chart" Target="../charts/chart486.xml"/><Relationship Id="rId398" Type="http://schemas.openxmlformats.org/officeDocument/2006/relationships/chart" Target="../charts/chart528.xml"/><Relationship Id="rId95" Type="http://schemas.openxmlformats.org/officeDocument/2006/relationships/chart" Target="../charts/chart225.xml"/><Relationship Id="rId160" Type="http://schemas.openxmlformats.org/officeDocument/2006/relationships/chart" Target="../charts/chart290.xml"/><Relationship Id="rId216" Type="http://schemas.openxmlformats.org/officeDocument/2006/relationships/chart" Target="../charts/chart34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53.xml"/><Relationship Id="rId2" Type="http://schemas.openxmlformats.org/officeDocument/2006/relationships/chart" Target="../charts/chart552.xml"/><Relationship Id="rId1" Type="http://schemas.openxmlformats.org/officeDocument/2006/relationships/chart" Target="../charts/chart55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56.xml"/><Relationship Id="rId2" Type="http://schemas.openxmlformats.org/officeDocument/2006/relationships/chart" Target="../charts/chart555.xml"/><Relationship Id="rId1" Type="http://schemas.openxmlformats.org/officeDocument/2006/relationships/chart" Target="../charts/chart554.xml"/><Relationship Id="rId4" Type="http://schemas.openxmlformats.org/officeDocument/2006/relationships/chart" Target="../charts/chart55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559.xml"/><Relationship Id="rId1" Type="http://schemas.openxmlformats.org/officeDocument/2006/relationships/chart" Target="../charts/chart55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58</xdr:col>
      <xdr:colOff>0</xdr:colOff>
      <xdr:row>0</xdr:row>
      <xdr:rowOff>0</xdr:rowOff>
    </xdr:from>
    <xdr:to>
      <xdr:col>68</xdr:col>
      <xdr:colOff>423333</xdr:colOff>
      <xdr:row>22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23</xdr:row>
      <xdr:rowOff>66675</xdr:rowOff>
    </xdr:from>
    <xdr:to>
      <xdr:col>68</xdr:col>
      <xdr:colOff>432858</xdr:colOff>
      <xdr:row>45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0</xdr:colOff>
      <xdr:row>47</xdr:row>
      <xdr:rowOff>0</xdr:rowOff>
    </xdr:from>
    <xdr:to>
      <xdr:col>68</xdr:col>
      <xdr:colOff>423333</xdr:colOff>
      <xdr:row>69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0</xdr:colOff>
      <xdr:row>71</xdr:row>
      <xdr:rowOff>0</xdr:rowOff>
    </xdr:from>
    <xdr:to>
      <xdr:col>68</xdr:col>
      <xdr:colOff>423333</xdr:colOff>
      <xdr:row>93</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0</xdr:colOff>
      <xdr:row>95</xdr:row>
      <xdr:rowOff>0</xdr:rowOff>
    </xdr:from>
    <xdr:to>
      <xdr:col>68</xdr:col>
      <xdr:colOff>423333</xdr:colOff>
      <xdr:row>117</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0</xdr:colOff>
      <xdr:row>119</xdr:row>
      <xdr:rowOff>0</xdr:rowOff>
    </xdr:from>
    <xdr:to>
      <xdr:col>68</xdr:col>
      <xdr:colOff>423333</xdr:colOff>
      <xdr:row>141</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143</xdr:row>
      <xdr:rowOff>0</xdr:rowOff>
    </xdr:from>
    <xdr:to>
      <xdr:col>68</xdr:col>
      <xdr:colOff>423333</xdr:colOff>
      <xdr:row>165</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58</xdr:col>
      <xdr:colOff>0</xdr:colOff>
      <xdr:row>167</xdr:row>
      <xdr:rowOff>0</xdr:rowOff>
    </xdr:from>
    <xdr:to>
      <xdr:col>68</xdr:col>
      <xdr:colOff>423333</xdr:colOff>
      <xdr:row>189</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58</xdr:col>
      <xdr:colOff>0</xdr:colOff>
      <xdr:row>191</xdr:row>
      <xdr:rowOff>0</xdr:rowOff>
    </xdr:from>
    <xdr:to>
      <xdr:col>68</xdr:col>
      <xdr:colOff>423333</xdr:colOff>
      <xdr:row>213</xdr:row>
      <xdr:rowOff>76200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58</xdr:col>
      <xdr:colOff>0</xdr:colOff>
      <xdr:row>215</xdr:row>
      <xdr:rowOff>0</xdr:rowOff>
    </xdr:from>
    <xdr:to>
      <xdr:col>68</xdr:col>
      <xdr:colOff>423333</xdr:colOff>
      <xdr:row>237</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58</xdr:col>
      <xdr:colOff>0</xdr:colOff>
      <xdr:row>239</xdr:row>
      <xdr:rowOff>0</xdr:rowOff>
    </xdr:from>
    <xdr:to>
      <xdr:col>68</xdr:col>
      <xdr:colOff>423333</xdr:colOff>
      <xdr:row>261</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0</xdr:colOff>
      <xdr:row>0</xdr:row>
      <xdr:rowOff>0</xdr:rowOff>
    </xdr:from>
    <xdr:to>
      <xdr:col>79</xdr:col>
      <xdr:colOff>423333</xdr:colOff>
      <xdr:row>22</xdr:row>
      <xdr:rowOff>76200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0</xdr:colOff>
      <xdr:row>23</xdr:row>
      <xdr:rowOff>95250</xdr:rowOff>
    </xdr:from>
    <xdr:to>
      <xdr:col>79</xdr:col>
      <xdr:colOff>423333</xdr:colOff>
      <xdr:row>46</xdr:row>
      <xdr:rowOff>9525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69</xdr:col>
      <xdr:colOff>0</xdr:colOff>
      <xdr:row>47</xdr:row>
      <xdr:rowOff>0</xdr:rowOff>
    </xdr:from>
    <xdr:to>
      <xdr:col>79</xdr:col>
      <xdr:colOff>423333</xdr:colOff>
      <xdr:row>69</xdr:row>
      <xdr:rowOff>76200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69</xdr:col>
      <xdr:colOff>0</xdr:colOff>
      <xdr:row>71</xdr:row>
      <xdr:rowOff>0</xdr:rowOff>
    </xdr:from>
    <xdr:to>
      <xdr:col>79</xdr:col>
      <xdr:colOff>423333</xdr:colOff>
      <xdr:row>93</xdr:row>
      <xdr:rowOff>76200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0</xdr:colOff>
      <xdr:row>95</xdr:row>
      <xdr:rowOff>0</xdr:rowOff>
    </xdr:from>
    <xdr:to>
      <xdr:col>79</xdr:col>
      <xdr:colOff>423333</xdr:colOff>
      <xdr:row>117</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69</xdr:col>
      <xdr:colOff>0</xdr:colOff>
      <xdr:row>119</xdr:row>
      <xdr:rowOff>0</xdr:rowOff>
    </xdr:from>
    <xdr:to>
      <xdr:col>79</xdr:col>
      <xdr:colOff>423333</xdr:colOff>
      <xdr:row>141</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0</xdr:colOff>
      <xdr:row>143</xdr:row>
      <xdr:rowOff>0</xdr:rowOff>
    </xdr:from>
    <xdr:to>
      <xdr:col>79</xdr:col>
      <xdr:colOff>423333</xdr:colOff>
      <xdr:row>165</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69</xdr:col>
      <xdr:colOff>0</xdr:colOff>
      <xdr:row>167</xdr:row>
      <xdr:rowOff>0</xdr:rowOff>
    </xdr:from>
    <xdr:to>
      <xdr:col>79</xdr:col>
      <xdr:colOff>423333</xdr:colOff>
      <xdr:row>189</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69</xdr:col>
      <xdr:colOff>0</xdr:colOff>
      <xdr:row>191</xdr:row>
      <xdr:rowOff>0</xdr:rowOff>
    </xdr:from>
    <xdr:to>
      <xdr:col>79</xdr:col>
      <xdr:colOff>423333</xdr:colOff>
      <xdr:row>213</xdr:row>
      <xdr:rowOff>76200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69</xdr:col>
      <xdr:colOff>0</xdr:colOff>
      <xdr:row>215</xdr:row>
      <xdr:rowOff>0</xdr:rowOff>
    </xdr:from>
    <xdr:to>
      <xdr:col>79</xdr:col>
      <xdr:colOff>423333</xdr:colOff>
      <xdr:row>237</xdr:row>
      <xdr:rowOff>76200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69</xdr:col>
      <xdr:colOff>0</xdr:colOff>
      <xdr:row>239</xdr:row>
      <xdr:rowOff>0</xdr:rowOff>
    </xdr:from>
    <xdr:to>
      <xdr:col>79</xdr:col>
      <xdr:colOff>423333</xdr:colOff>
      <xdr:row>261</xdr:row>
      <xdr:rowOff>76200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80</xdr:col>
      <xdr:colOff>0</xdr:colOff>
      <xdr:row>0</xdr:row>
      <xdr:rowOff>0</xdr:rowOff>
    </xdr:from>
    <xdr:to>
      <xdr:col>90</xdr:col>
      <xdr:colOff>423333</xdr:colOff>
      <xdr:row>22</xdr:row>
      <xdr:rowOff>76200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0</xdr:colOff>
      <xdr:row>24</xdr:row>
      <xdr:rowOff>0</xdr:rowOff>
    </xdr:from>
    <xdr:to>
      <xdr:col>90</xdr:col>
      <xdr:colOff>423333</xdr:colOff>
      <xdr:row>46</xdr:row>
      <xdr:rowOff>76200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0</xdr:colOff>
      <xdr:row>48</xdr:row>
      <xdr:rowOff>0</xdr:rowOff>
    </xdr:from>
    <xdr:to>
      <xdr:col>90</xdr:col>
      <xdr:colOff>423333</xdr:colOff>
      <xdr:row>70</xdr:row>
      <xdr:rowOff>76200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91</xdr:col>
      <xdr:colOff>0</xdr:colOff>
      <xdr:row>24</xdr:row>
      <xdr:rowOff>0</xdr:rowOff>
    </xdr:from>
    <xdr:to>
      <xdr:col>101</xdr:col>
      <xdr:colOff>423333</xdr:colOff>
      <xdr:row>46</xdr:row>
      <xdr:rowOff>76200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91</xdr:col>
      <xdr:colOff>0</xdr:colOff>
      <xdr:row>48</xdr:row>
      <xdr:rowOff>0</xdr:rowOff>
    </xdr:from>
    <xdr:to>
      <xdr:col>101</xdr:col>
      <xdr:colOff>423333</xdr:colOff>
      <xdr:row>70</xdr:row>
      <xdr:rowOff>76200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102</xdr:col>
      <xdr:colOff>0</xdr:colOff>
      <xdr:row>24</xdr:row>
      <xdr:rowOff>0</xdr:rowOff>
    </xdr:from>
    <xdr:to>
      <xdr:col>112</xdr:col>
      <xdr:colOff>423332</xdr:colOff>
      <xdr:row>46</xdr:row>
      <xdr:rowOff>76200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113</xdr:col>
      <xdr:colOff>608134</xdr:colOff>
      <xdr:row>0</xdr:row>
      <xdr:rowOff>14656</xdr:rowOff>
    </xdr:from>
    <xdr:to>
      <xdr:col>124</xdr:col>
      <xdr:colOff>423332</xdr:colOff>
      <xdr:row>22</xdr:row>
      <xdr:rowOff>90856</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114</xdr:col>
      <xdr:colOff>14654</xdr:colOff>
      <xdr:row>79</xdr:row>
      <xdr:rowOff>14708</xdr:rowOff>
    </xdr:from>
    <xdr:to>
      <xdr:col>124</xdr:col>
      <xdr:colOff>437987</xdr:colOff>
      <xdr:row>101</xdr:row>
      <xdr:rowOff>90908</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114</xdr:col>
      <xdr:colOff>7327</xdr:colOff>
      <xdr:row>39</xdr:row>
      <xdr:rowOff>65970</xdr:rowOff>
    </xdr:from>
    <xdr:to>
      <xdr:col>124</xdr:col>
      <xdr:colOff>430660</xdr:colOff>
      <xdr:row>61</xdr:row>
      <xdr:rowOff>142170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114</xdr:col>
      <xdr:colOff>21981</xdr:colOff>
      <xdr:row>117</xdr:row>
      <xdr:rowOff>102632</xdr:rowOff>
    </xdr:from>
    <xdr:to>
      <xdr:col>124</xdr:col>
      <xdr:colOff>445314</xdr:colOff>
      <xdr:row>140</xdr:row>
      <xdr:rowOff>17640</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114</xdr:col>
      <xdr:colOff>43962</xdr:colOff>
      <xdr:row>156</xdr:row>
      <xdr:rowOff>146594</xdr:rowOff>
    </xdr:from>
    <xdr:to>
      <xdr:col>124</xdr:col>
      <xdr:colOff>467295</xdr:colOff>
      <xdr:row>179</xdr:row>
      <xdr:rowOff>61602</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114</xdr:col>
      <xdr:colOff>58616</xdr:colOff>
      <xdr:row>195</xdr:row>
      <xdr:rowOff>131940</xdr:rowOff>
    </xdr:from>
    <xdr:to>
      <xdr:col>124</xdr:col>
      <xdr:colOff>481948</xdr:colOff>
      <xdr:row>218</xdr:row>
      <xdr:rowOff>46948</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125</xdr:col>
      <xdr:colOff>124559</xdr:colOff>
      <xdr:row>0</xdr:row>
      <xdr:rowOff>0</xdr:rowOff>
    </xdr:from>
    <xdr:to>
      <xdr:col>135</xdr:col>
      <xdr:colOff>547892</xdr:colOff>
      <xdr:row>22</xdr:row>
      <xdr:rowOff>76200</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125</xdr:col>
      <xdr:colOff>131886</xdr:colOff>
      <xdr:row>39</xdr:row>
      <xdr:rowOff>65969</xdr:rowOff>
    </xdr:from>
    <xdr:to>
      <xdr:col>135</xdr:col>
      <xdr:colOff>555219</xdr:colOff>
      <xdr:row>61</xdr:row>
      <xdr:rowOff>142169</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125</xdr:col>
      <xdr:colOff>124559</xdr:colOff>
      <xdr:row>78</xdr:row>
      <xdr:rowOff>153919</xdr:rowOff>
    </xdr:from>
    <xdr:to>
      <xdr:col>135</xdr:col>
      <xdr:colOff>547892</xdr:colOff>
      <xdr:row>101</xdr:row>
      <xdr:rowOff>68927</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125</xdr:col>
      <xdr:colOff>146540</xdr:colOff>
      <xdr:row>117</xdr:row>
      <xdr:rowOff>102632</xdr:rowOff>
    </xdr:from>
    <xdr:to>
      <xdr:col>135</xdr:col>
      <xdr:colOff>569873</xdr:colOff>
      <xdr:row>140</xdr:row>
      <xdr:rowOff>17640</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125</xdr:col>
      <xdr:colOff>168521</xdr:colOff>
      <xdr:row>156</xdr:row>
      <xdr:rowOff>146594</xdr:rowOff>
    </xdr:from>
    <xdr:to>
      <xdr:col>135</xdr:col>
      <xdr:colOff>591854</xdr:colOff>
      <xdr:row>179</xdr:row>
      <xdr:rowOff>61602</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125</xdr:col>
      <xdr:colOff>183175</xdr:colOff>
      <xdr:row>195</xdr:row>
      <xdr:rowOff>131940</xdr:rowOff>
    </xdr:from>
    <xdr:to>
      <xdr:col>135</xdr:col>
      <xdr:colOff>606507</xdr:colOff>
      <xdr:row>218</xdr:row>
      <xdr:rowOff>46948</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139</xdr:col>
      <xdr:colOff>227137</xdr:colOff>
      <xdr:row>0</xdr:row>
      <xdr:rowOff>61754</xdr:rowOff>
    </xdr:from>
    <xdr:to>
      <xdr:col>152</xdr:col>
      <xdr:colOff>388328</xdr:colOff>
      <xdr:row>18</xdr:row>
      <xdr:rowOff>76408</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139</xdr:col>
      <xdr:colOff>219809</xdr:colOff>
      <xdr:row>19</xdr:row>
      <xdr:rowOff>54428</xdr:rowOff>
    </xdr:from>
    <xdr:to>
      <xdr:col>152</xdr:col>
      <xdr:colOff>417636</xdr:colOff>
      <xdr:row>38</xdr:row>
      <xdr:rowOff>37681</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139</xdr:col>
      <xdr:colOff>231844</xdr:colOff>
      <xdr:row>39</xdr:row>
      <xdr:rowOff>110219</xdr:rowOff>
    </xdr:from>
    <xdr:to>
      <xdr:col>152</xdr:col>
      <xdr:colOff>393035</xdr:colOff>
      <xdr:row>57</xdr:row>
      <xdr:rowOff>124873</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139</xdr:col>
      <xdr:colOff>176891</xdr:colOff>
      <xdr:row>58</xdr:row>
      <xdr:rowOff>74319</xdr:rowOff>
    </xdr:from>
    <xdr:to>
      <xdr:col>152</xdr:col>
      <xdr:colOff>374718</xdr:colOff>
      <xdr:row>77</xdr:row>
      <xdr:rowOff>57571</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139</xdr:col>
      <xdr:colOff>170612</xdr:colOff>
      <xdr:row>78</xdr:row>
      <xdr:rowOff>122464</xdr:rowOff>
    </xdr:from>
    <xdr:to>
      <xdr:col>152</xdr:col>
      <xdr:colOff>331803</xdr:colOff>
      <xdr:row>96</xdr:row>
      <xdr:rowOff>137118</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139</xdr:col>
      <xdr:colOff>163284</xdr:colOff>
      <xdr:row>97</xdr:row>
      <xdr:rowOff>115139</xdr:rowOff>
    </xdr:from>
    <xdr:to>
      <xdr:col>152</xdr:col>
      <xdr:colOff>361111</xdr:colOff>
      <xdr:row>116</xdr:row>
      <xdr:rowOff>98391</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139</xdr:col>
      <xdr:colOff>116184</xdr:colOff>
      <xdr:row>117</xdr:row>
      <xdr:rowOff>68035</xdr:rowOff>
    </xdr:from>
    <xdr:to>
      <xdr:col>152</xdr:col>
      <xdr:colOff>277375</xdr:colOff>
      <xdr:row>135</xdr:row>
      <xdr:rowOff>82690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139</xdr:col>
      <xdr:colOff>108856</xdr:colOff>
      <xdr:row>136</xdr:row>
      <xdr:rowOff>60710</xdr:rowOff>
    </xdr:from>
    <xdr:to>
      <xdr:col>152</xdr:col>
      <xdr:colOff>306683</xdr:colOff>
      <xdr:row>155</xdr:row>
      <xdr:rowOff>43962</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139</xdr:col>
      <xdr:colOff>129791</xdr:colOff>
      <xdr:row>156</xdr:row>
      <xdr:rowOff>68035</xdr:rowOff>
    </xdr:from>
    <xdr:to>
      <xdr:col>152</xdr:col>
      <xdr:colOff>290982</xdr:colOff>
      <xdr:row>174</xdr:row>
      <xdr:rowOff>82689</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139</xdr:col>
      <xdr:colOff>122463</xdr:colOff>
      <xdr:row>175</xdr:row>
      <xdr:rowOff>60709</xdr:rowOff>
    </xdr:from>
    <xdr:to>
      <xdr:col>152</xdr:col>
      <xdr:colOff>320290</xdr:colOff>
      <xdr:row>194</xdr:row>
      <xdr:rowOff>43961</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139</xdr:col>
      <xdr:colOff>116184</xdr:colOff>
      <xdr:row>196</xdr:row>
      <xdr:rowOff>0</xdr:rowOff>
    </xdr:from>
    <xdr:to>
      <xdr:col>152</xdr:col>
      <xdr:colOff>277375</xdr:colOff>
      <xdr:row>214</xdr:row>
      <xdr:rowOff>14654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139</xdr:col>
      <xdr:colOff>108856</xdr:colOff>
      <xdr:row>214</xdr:row>
      <xdr:rowOff>155960</xdr:rowOff>
    </xdr:from>
    <xdr:to>
      <xdr:col>152</xdr:col>
      <xdr:colOff>306683</xdr:colOff>
      <xdr:row>233</xdr:row>
      <xdr:rowOff>139213</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139</xdr:col>
      <xdr:colOff>143398</xdr:colOff>
      <xdr:row>234</xdr:row>
      <xdr:rowOff>108858</xdr:rowOff>
    </xdr:from>
    <xdr:to>
      <xdr:col>152</xdr:col>
      <xdr:colOff>304589</xdr:colOff>
      <xdr:row>252</xdr:row>
      <xdr:rowOff>123512</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139</xdr:col>
      <xdr:colOff>136070</xdr:colOff>
      <xdr:row>253</xdr:row>
      <xdr:rowOff>101532</xdr:rowOff>
    </xdr:from>
    <xdr:to>
      <xdr:col>152</xdr:col>
      <xdr:colOff>333897</xdr:colOff>
      <xdr:row>272</xdr:row>
      <xdr:rowOff>84785</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139</xdr:col>
      <xdr:colOff>170612</xdr:colOff>
      <xdr:row>273</xdr:row>
      <xdr:rowOff>54428</xdr:rowOff>
    </xdr:from>
    <xdr:to>
      <xdr:col>152</xdr:col>
      <xdr:colOff>331803</xdr:colOff>
      <xdr:row>291</xdr:row>
      <xdr:rowOff>69082</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139</xdr:col>
      <xdr:colOff>163284</xdr:colOff>
      <xdr:row>292</xdr:row>
      <xdr:rowOff>47102</xdr:rowOff>
    </xdr:from>
    <xdr:to>
      <xdr:col>152</xdr:col>
      <xdr:colOff>361111</xdr:colOff>
      <xdr:row>311</xdr:row>
      <xdr:rowOff>30355</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139</xdr:col>
      <xdr:colOff>170612</xdr:colOff>
      <xdr:row>312</xdr:row>
      <xdr:rowOff>81642</xdr:rowOff>
    </xdr:from>
    <xdr:to>
      <xdr:col>152</xdr:col>
      <xdr:colOff>331803</xdr:colOff>
      <xdr:row>330</xdr:row>
      <xdr:rowOff>96296</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139</xdr:col>
      <xdr:colOff>163284</xdr:colOff>
      <xdr:row>331</xdr:row>
      <xdr:rowOff>74317</xdr:rowOff>
    </xdr:from>
    <xdr:to>
      <xdr:col>152</xdr:col>
      <xdr:colOff>361111</xdr:colOff>
      <xdr:row>350</xdr:row>
      <xdr:rowOff>57569</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139</xdr:col>
      <xdr:colOff>157005</xdr:colOff>
      <xdr:row>351</xdr:row>
      <xdr:rowOff>136071</xdr:rowOff>
    </xdr:from>
    <xdr:to>
      <xdr:col>152</xdr:col>
      <xdr:colOff>318196</xdr:colOff>
      <xdr:row>369</xdr:row>
      <xdr:rowOff>150725</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139</xdr:col>
      <xdr:colOff>149677</xdr:colOff>
      <xdr:row>370</xdr:row>
      <xdr:rowOff>128746</xdr:rowOff>
    </xdr:from>
    <xdr:to>
      <xdr:col>152</xdr:col>
      <xdr:colOff>347504</xdr:colOff>
      <xdr:row>389</xdr:row>
      <xdr:rowOff>111998</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139</xdr:col>
      <xdr:colOff>129791</xdr:colOff>
      <xdr:row>390</xdr:row>
      <xdr:rowOff>136071</xdr:rowOff>
    </xdr:from>
    <xdr:to>
      <xdr:col>152</xdr:col>
      <xdr:colOff>290982</xdr:colOff>
      <xdr:row>408</xdr:row>
      <xdr:rowOff>150726</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139</xdr:col>
      <xdr:colOff>122463</xdr:colOff>
      <xdr:row>409</xdr:row>
      <xdr:rowOff>128746</xdr:rowOff>
    </xdr:from>
    <xdr:to>
      <xdr:col>152</xdr:col>
      <xdr:colOff>320290</xdr:colOff>
      <xdr:row>428</xdr:row>
      <xdr:rowOff>111998</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139</xdr:col>
      <xdr:colOff>129791</xdr:colOff>
      <xdr:row>430</xdr:row>
      <xdr:rowOff>0</xdr:rowOff>
    </xdr:from>
    <xdr:to>
      <xdr:col>152</xdr:col>
      <xdr:colOff>290982</xdr:colOff>
      <xdr:row>448</xdr:row>
      <xdr:rowOff>14654</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139</xdr:col>
      <xdr:colOff>122463</xdr:colOff>
      <xdr:row>448</xdr:row>
      <xdr:rowOff>155960</xdr:rowOff>
    </xdr:from>
    <xdr:to>
      <xdr:col>152</xdr:col>
      <xdr:colOff>320290</xdr:colOff>
      <xdr:row>467</xdr:row>
      <xdr:rowOff>139212</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139</xdr:col>
      <xdr:colOff>143398</xdr:colOff>
      <xdr:row>468</xdr:row>
      <xdr:rowOff>108858</xdr:rowOff>
    </xdr:from>
    <xdr:to>
      <xdr:col>152</xdr:col>
      <xdr:colOff>304589</xdr:colOff>
      <xdr:row>486</xdr:row>
      <xdr:rowOff>123512</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139</xdr:col>
      <xdr:colOff>136070</xdr:colOff>
      <xdr:row>487</xdr:row>
      <xdr:rowOff>101532</xdr:rowOff>
    </xdr:from>
    <xdr:to>
      <xdr:col>152</xdr:col>
      <xdr:colOff>333897</xdr:colOff>
      <xdr:row>506</xdr:row>
      <xdr:rowOff>84785</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139</xdr:col>
      <xdr:colOff>157006</xdr:colOff>
      <xdr:row>507</xdr:row>
      <xdr:rowOff>81643</xdr:rowOff>
    </xdr:from>
    <xdr:to>
      <xdr:col>152</xdr:col>
      <xdr:colOff>318197</xdr:colOff>
      <xdr:row>525</xdr:row>
      <xdr:rowOff>96297</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139</xdr:col>
      <xdr:colOff>149678</xdr:colOff>
      <xdr:row>526</xdr:row>
      <xdr:rowOff>74317</xdr:rowOff>
    </xdr:from>
    <xdr:to>
      <xdr:col>152</xdr:col>
      <xdr:colOff>347505</xdr:colOff>
      <xdr:row>545</xdr:row>
      <xdr:rowOff>57570</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139</xdr:col>
      <xdr:colOff>184219</xdr:colOff>
      <xdr:row>546</xdr:row>
      <xdr:rowOff>40821</xdr:rowOff>
    </xdr:from>
    <xdr:to>
      <xdr:col>152</xdr:col>
      <xdr:colOff>345410</xdr:colOff>
      <xdr:row>564</xdr:row>
      <xdr:rowOff>55475</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139</xdr:col>
      <xdr:colOff>176891</xdr:colOff>
      <xdr:row>565</xdr:row>
      <xdr:rowOff>33495</xdr:rowOff>
    </xdr:from>
    <xdr:to>
      <xdr:col>152</xdr:col>
      <xdr:colOff>374718</xdr:colOff>
      <xdr:row>584</xdr:row>
      <xdr:rowOff>16748</xdr:rowOff>
    </xdr:to>
    <xdr:graphicFrame macro="">
      <xdr:nvGraphicFramePr>
        <xdr:cNvPr id="74"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139</xdr:col>
      <xdr:colOff>211433</xdr:colOff>
      <xdr:row>585</xdr:row>
      <xdr:rowOff>40821</xdr:rowOff>
    </xdr:from>
    <xdr:to>
      <xdr:col>152</xdr:col>
      <xdr:colOff>372624</xdr:colOff>
      <xdr:row>603</xdr:row>
      <xdr:rowOff>55475</xdr:rowOff>
    </xdr:to>
    <xdr:graphicFrame macro="">
      <xdr:nvGraphicFramePr>
        <xdr:cNvPr id="75"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139</xdr:col>
      <xdr:colOff>204105</xdr:colOff>
      <xdr:row>604</xdr:row>
      <xdr:rowOff>33496</xdr:rowOff>
    </xdr:from>
    <xdr:to>
      <xdr:col>152</xdr:col>
      <xdr:colOff>401932</xdr:colOff>
      <xdr:row>623</xdr:row>
      <xdr:rowOff>16748</xdr:rowOff>
    </xdr:to>
    <xdr:graphicFrame macro="">
      <xdr:nvGraphicFramePr>
        <xdr:cNvPr id="76"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139</xdr:col>
      <xdr:colOff>252254</xdr:colOff>
      <xdr:row>624</xdr:row>
      <xdr:rowOff>40821</xdr:rowOff>
    </xdr:from>
    <xdr:to>
      <xdr:col>152</xdr:col>
      <xdr:colOff>413445</xdr:colOff>
      <xdr:row>642</xdr:row>
      <xdr:rowOff>55475</xdr:rowOff>
    </xdr:to>
    <xdr:graphicFrame macro="">
      <xdr:nvGraphicFramePr>
        <xdr:cNvPr id="77"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139</xdr:col>
      <xdr:colOff>244926</xdr:colOff>
      <xdr:row>643</xdr:row>
      <xdr:rowOff>33496</xdr:rowOff>
    </xdr:from>
    <xdr:to>
      <xdr:col>152</xdr:col>
      <xdr:colOff>442753</xdr:colOff>
      <xdr:row>662</xdr:row>
      <xdr:rowOff>16748</xdr:rowOff>
    </xdr:to>
    <xdr:graphicFrame macro="">
      <xdr:nvGraphicFramePr>
        <xdr:cNvPr id="78"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139</xdr:col>
      <xdr:colOff>265861</xdr:colOff>
      <xdr:row>663</xdr:row>
      <xdr:rowOff>95250</xdr:rowOff>
    </xdr:from>
    <xdr:to>
      <xdr:col>152</xdr:col>
      <xdr:colOff>427052</xdr:colOff>
      <xdr:row>681</xdr:row>
      <xdr:rowOff>109905</xdr:rowOff>
    </xdr:to>
    <xdr:graphicFrame macro="">
      <xdr:nvGraphicFramePr>
        <xdr:cNvPr id="7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139</xdr:col>
      <xdr:colOff>258533</xdr:colOff>
      <xdr:row>682</xdr:row>
      <xdr:rowOff>87925</xdr:rowOff>
    </xdr:from>
    <xdr:to>
      <xdr:col>152</xdr:col>
      <xdr:colOff>456360</xdr:colOff>
      <xdr:row>701</xdr:row>
      <xdr:rowOff>71177</xdr:rowOff>
    </xdr:to>
    <xdr:graphicFrame macro="">
      <xdr:nvGraphicFramePr>
        <xdr:cNvPr id="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139</xdr:col>
      <xdr:colOff>279468</xdr:colOff>
      <xdr:row>702</xdr:row>
      <xdr:rowOff>108858</xdr:rowOff>
    </xdr:from>
    <xdr:to>
      <xdr:col>152</xdr:col>
      <xdr:colOff>440659</xdr:colOff>
      <xdr:row>720</xdr:row>
      <xdr:rowOff>123512</xdr:rowOff>
    </xdr:to>
    <xdr:graphicFrame macro="">
      <xdr:nvGraphicFramePr>
        <xdr:cNvPr id="81" name="Chart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139</xdr:col>
      <xdr:colOff>272140</xdr:colOff>
      <xdr:row>721</xdr:row>
      <xdr:rowOff>101532</xdr:rowOff>
    </xdr:from>
    <xdr:to>
      <xdr:col>152</xdr:col>
      <xdr:colOff>469967</xdr:colOff>
      <xdr:row>740</xdr:row>
      <xdr:rowOff>84784</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139</xdr:col>
      <xdr:colOff>306682</xdr:colOff>
      <xdr:row>741</xdr:row>
      <xdr:rowOff>68035</xdr:rowOff>
    </xdr:from>
    <xdr:to>
      <xdr:col>152</xdr:col>
      <xdr:colOff>467873</xdr:colOff>
      <xdr:row>759</xdr:row>
      <xdr:rowOff>82689</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139</xdr:col>
      <xdr:colOff>299354</xdr:colOff>
      <xdr:row>760</xdr:row>
      <xdr:rowOff>60709</xdr:rowOff>
    </xdr:from>
    <xdr:to>
      <xdr:col>152</xdr:col>
      <xdr:colOff>497181</xdr:colOff>
      <xdr:row>779</xdr:row>
      <xdr:rowOff>43962</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139</xdr:col>
      <xdr:colOff>320289</xdr:colOff>
      <xdr:row>780</xdr:row>
      <xdr:rowOff>54428</xdr:rowOff>
    </xdr:from>
    <xdr:to>
      <xdr:col>152</xdr:col>
      <xdr:colOff>481480</xdr:colOff>
      <xdr:row>798</xdr:row>
      <xdr:rowOff>69082</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139</xdr:col>
      <xdr:colOff>312961</xdr:colOff>
      <xdr:row>799</xdr:row>
      <xdr:rowOff>47102</xdr:rowOff>
    </xdr:from>
    <xdr:to>
      <xdr:col>152</xdr:col>
      <xdr:colOff>510788</xdr:colOff>
      <xdr:row>818</xdr:row>
      <xdr:rowOff>30355</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139</xdr:col>
      <xdr:colOff>347503</xdr:colOff>
      <xdr:row>819</xdr:row>
      <xdr:rowOff>68035</xdr:rowOff>
    </xdr:from>
    <xdr:to>
      <xdr:col>152</xdr:col>
      <xdr:colOff>508694</xdr:colOff>
      <xdr:row>837</xdr:row>
      <xdr:rowOff>82689</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139</xdr:col>
      <xdr:colOff>340175</xdr:colOff>
      <xdr:row>838</xdr:row>
      <xdr:rowOff>60709</xdr:rowOff>
    </xdr:from>
    <xdr:to>
      <xdr:col>152</xdr:col>
      <xdr:colOff>538002</xdr:colOff>
      <xdr:row>857</xdr:row>
      <xdr:rowOff>43962</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139</xdr:col>
      <xdr:colOff>279468</xdr:colOff>
      <xdr:row>858</xdr:row>
      <xdr:rowOff>81642</xdr:rowOff>
    </xdr:from>
    <xdr:to>
      <xdr:col>152</xdr:col>
      <xdr:colOff>440659</xdr:colOff>
      <xdr:row>876</xdr:row>
      <xdr:rowOff>96296</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139</xdr:col>
      <xdr:colOff>272140</xdr:colOff>
      <xdr:row>877</xdr:row>
      <xdr:rowOff>74317</xdr:rowOff>
    </xdr:from>
    <xdr:to>
      <xdr:col>152</xdr:col>
      <xdr:colOff>469967</xdr:colOff>
      <xdr:row>896</xdr:row>
      <xdr:rowOff>57569</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139</xdr:col>
      <xdr:colOff>272142</xdr:colOff>
      <xdr:row>898</xdr:row>
      <xdr:rowOff>0</xdr:rowOff>
    </xdr:from>
    <xdr:to>
      <xdr:col>152</xdr:col>
      <xdr:colOff>489857</xdr:colOff>
      <xdr:row>920</xdr:row>
      <xdr:rowOff>78294</xdr:rowOff>
    </xdr:to>
    <xdr:graphicFrame macro="">
      <xdr:nvGraphicFramePr>
        <xdr:cNvPr id="91"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1217084</xdr:colOff>
      <xdr:row>14</xdr:row>
      <xdr:rowOff>64558</xdr:rowOff>
    </xdr:from>
    <xdr:to>
      <xdr:col>10</xdr:col>
      <xdr:colOff>84667</xdr:colOff>
      <xdr:row>42</xdr:row>
      <xdr:rowOff>105834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560917</xdr:colOff>
      <xdr:row>19</xdr:row>
      <xdr:rowOff>158749</xdr:rowOff>
    </xdr:from>
    <xdr:to>
      <xdr:col>1</xdr:col>
      <xdr:colOff>1079500</xdr:colOff>
      <xdr:row>22</xdr:row>
      <xdr:rowOff>137583</xdr:rowOff>
    </xdr:to>
    <xdr:sp macro="" textlink="">
      <xdr:nvSpPr>
        <xdr:cNvPr id="3" name="Oval 2"/>
        <xdr:cNvSpPr/>
      </xdr:nvSpPr>
      <xdr:spPr>
        <a:xfrm>
          <a:off x="1873250" y="3174999"/>
          <a:ext cx="518583" cy="455084"/>
        </a:xfrm>
        <a:prstGeom prst="ellipse">
          <a:avLst/>
        </a:prstGeom>
        <a:solidFill>
          <a:srgbClr val="FF0000">
            <a:alpha val="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22</xdr:row>
      <xdr:rowOff>85724</xdr:rowOff>
    </xdr:from>
    <xdr:to>
      <xdr:col>12</xdr:col>
      <xdr:colOff>409574</xdr:colOff>
      <xdr:row>55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0</xdr:row>
      <xdr:rowOff>0</xdr:rowOff>
    </xdr:from>
    <xdr:to>
      <xdr:col>20</xdr:col>
      <xdr:colOff>523874</xdr:colOff>
      <xdr:row>24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390525</xdr:colOff>
      <xdr:row>0</xdr:row>
      <xdr:rowOff>0</xdr:rowOff>
    </xdr:from>
    <xdr:to>
      <xdr:col>19</xdr:col>
      <xdr:colOff>598539</xdr:colOff>
      <xdr:row>26</xdr:row>
      <xdr:rowOff>87817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46832</xdr:colOff>
      <xdr:row>18</xdr:row>
      <xdr:rowOff>134143</xdr:rowOff>
    </xdr:from>
    <xdr:to>
      <xdr:col>7</xdr:col>
      <xdr:colOff>48420</xdr:colOff>
      <xdr:row>26</xdr:row>
      <xdr:rowOff>143668</xdr:rowOff>
    </xdr:to>
    <xdr:cxnSp macro="">
      <xdr:nvCxnSpPr>
        <xdr:cNvPr id="6" name="Straight Connector 5"/>
        <xdr:cNvCxnSpPr/>
      </xdr:nvCxnSpPr>
      <xdr:spPr>
        <a:xfrm rot="5400000">
          <a:off x="3681413" y="3700462"/>
          <a:ext cx="13049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24</xdr:row>
      <xdr:rowOff>104775</xdr:rowOff>
    </xdr:from>
    <xdr:to>
      <xdr:col>19</xdr:col>
      <xdr:colOff>2631</xdr:colOff>
      <xdr:row>26</xdr:row>
      <xdr:rowOff>45502</xdr:rowOff>
    </xdr:to>
    <xdr:sp macro="" textlink="">
      <xdr:nvSpPr>
        <xdr:cNvPr id="7" name="Rectangle 6"/>
        <xdr:cNvSpPr/>
      </xdr:nvSpPr>
      <xdr:spPr>
        <a:xfrm>
          <a:off x="10991850" y="3990975"/>
          <a:ext cx="612231" cy="26457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Zone6</a:t>
          </a:r>
        </a:p>
      </xdr:txBody>
    </xdr:sp>
    <xdr:clientData/>
  </xdr:twoCellAnchor>
  <xdr:twoCellAnchor>
    <xdr:from>
      <xdr:col>7</xdr:col>
      <xdr:colOff>247650</xdr:colOff>
      <xdr:row>24</xdr:row>
      <xdr:rowOff>47625</xdr:rowOff>
    </xdr:from>
    <xdr:to>
      <xdr:col>8</xdr:col>
      <xdr:colOff>250281</xdr:colOff>
      <xdr:row>25</xdr:row>
      <xdr:rowOff>150277</xdr:rowOff>
    </xdr:to>
    <xdr:sp macro="" textlink="">
      <xdr:nvSpPr>
        <xdr:cNvPr id="8" name="Rectangle 7"/>
        <xdr:cNvSpPr/>
      </xdr:nvSpPr>
      <xdr:spPr>
        <a:xfrm>
          <a:off x="4533900" y="3933825"/>
          <a:ext cx="612231" cy="26457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Zone1</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0.00109</cdr:x>
      <cdr:y>0.30362</cdr:y>
    </cdr:to>
    <cdr:sp macro="" textlink="">
      <cdr:nvSpPr>
        <cdr:cNvPr id="4"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14"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16"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18"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20"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0.2189</cdr:x>
      <cdr:y>0.69638</cdr:y>
    </cdr:from>
    <cdr:to>
      <cdr:x>0.21908</cdr:x>
      <cdr:y>1</cdr:y>
    </cdr:to>
    <cdr:sp macro="" textlink="">
      <cdr:nvSpPr>
        <cdr:cNvPr id="22" name="Straight Connector 21"/>
        <cdr:cNvSpPr/>
      </cdr:nvSpPr>
      <cdr:spPr>
        <a:xfrm xmlns:a="http://schemas.openxmlformats.org/drawingml/2006/main" rot="5400000">
          <a:off x="1262063" y="3644609"/>
          <a:ext cx="1304926" cy="158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24"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26"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27"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28"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29"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dr:relSizeAnchor xmlns:cdr="http://schemas.openxmlformats.org/drawingml/2006/chartDrawing">
    <cdr:from>
      <cdr:x>0</cdr:x>
      <cdr:y>0</cdr:y>
    </cdr:from>
    <cdr:to>
      <cdr:x>0.00109</cdr:x>
      <cdr:y>0.30362</cdr:y>
    </cdr:to>
    <cdr:sp macro="" textlink="">
      <cdr:nvSpPr>
        <cdr:cNvPr id="30"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31"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32"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33"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34"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36"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38"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39"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40"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41"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dr:relSizeAnchor xmlns:cdr="http://schemas.openxmlformats.org/drawingml/2006/chartDrawing">
    <cdr:from>
      <cdr:x>0</cdr:x>
      <cdr:y>0</cdr:y>
    </cdr:from>
    <cdr:to>
      <cdr:x>0.00109</cdr:x>
      <cdr:y>0.30362</cdr:y>
    </cdr:to>
    <cdr:sp macro="" textlink="">
      <cdr:nvSpPr>
        <cdr:cNvPr id="42"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43"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44"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45"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46"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48"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50"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51"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52"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53"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4</xdr:row>
      <xdr:rowOff>38100</xdr:rowOff>
    </xdr:from>
    <xdr:to>
      <xdr:col>14</xdr:col>
      <xdr:colOff>208014</xdr:colOff>
      <xdr:row>30</xdr:row>
      <xdr:rowOff>125917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209086</xdr:colOff>
      <xdr:row>0</xdr:row>
      <xdr:rowOff>151005</xdr:rowOff>
    </xdr:from>
    <xdr:to>
      <xdr:col>16</xdr:col>
      <xdr:colOff>495159</xdr:colOff>
      <xdr:row>27</xdr:row>
      <xdr:rowOff>58079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104774</xdr:colOff>
      <xdr:row>8</xdr:row>
      <xdr:rowOff>47626</xdr:rowOff>
    </xdr:from>
    <xdr:to>
      <xdr:col>11</xdr:col>
      <xdr:colOff>457199</xdr:colOff>
      <xdr:row>14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66674</xdr:colOff>
      <xdr:row>17</xdr:row>
      <xdr:rowOff>9525</xdr:rowOff>
    </xdr:from>
    <xdr:to>
      <xdr:col>11</xdr:col>
      <xdr:colOff>438149</xdr:colOff>
      <xdr:row>23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600074</xdr:colOff>
      <xdr:row>25</xdr:row>
      <xdr:rowOff>257175</xdr:rowOff>
    </xdr:from>
    <xdr:to>
      <xdr:col>11</xdr:col>
      <xdr:colOff>419099</xdr:colOff>
      <xdr:row>33</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0.13645</cdr:x>
      <cdr:y>0.04701</cdr:y>
    </cdr:from>
    <cdr:to>
      <cdr:x>0.94255</cdr:x>
      <cdr:y>0.26496</cdr:y>
    </cdr:to>
    <cdr:sp macro="" textlink="">
      <cdr:nvSpPr>
        <cdr:cNvPr id="2" name="Rectangle 1"/>
        <cdr:cNvSpPr/>
      </cdr:nvSpPr>
      <cdr:spPr>
        <a:xfrm xmlns:a="http://schemas.openxmlformats.org/drawingml/2006/main">
          <a:off x="723901" y="104775"/>
          <a:ext cx="4276726" cy="4857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rtl="0"/>
          <a:r>
            <a:rPr lang="th-TH" sz="1200" b="0" i="0" baseline="0">
              <a:solidFill>
                <a:sysClr val="windowText" lastClr="000000"/>
              </a:solidFill>
              <a:latin typeface="TH SarabunPSK" pitchFamily="34" charset="-34"/>
              <a:ea typeface="+mn-ea"/>
              <a:cs typeface="TH SarabunPSK" pitchFamily="34" charset="-34"/>
            </a:rPr>
            <a:t>อัตราป่วยโรคไข้เลือดออก ปี </a:t>
          </a:r>
          <a:r>
            <a:rPr lang="en-US" sz="1200" b="0" i="0" baseline="0">
              <a:solidFill>
                <a:sysClr val="windowText" lastClr="000000"/>
              </a:solidFill>
              <a:latin typeface="TH SarabunPSK" pitchFamily="34" charset="-34"/>
              <a:ea typeface="+mn-ea"/>
              <a:cs typeface="TH SarabunPSK" pitchFamily="34" charset="-34"/>
            </a:rPr>
            <a:t>2561  </a:t>
          </a:r>
          <a:r>
            <a:rPr lang="th-TH" sz="1200" b="0" i="0" baseline="0">
              <a:solidFill>
                <a:sysClr val="windowText" lastClr="000000"/>
              </a:solidFill>
              <a:latin typeface="TH SarabunPSK" pitchFamily="34" charset="-34"/>
              <a:ea typeface="+mn-ea"/>
              <a:cs typeface="TH SarabunPSK" pitchFamily="34" charset="-34"/>
            </a:rPr>
            <a:t>ในพื้นที่จังหวัดศรีสะเกษ</a:t>
          </a:r>
          <a:r>
            <a:rPr lang="en-US" sz="1200" b="0" i="0" baseline="0">
              <a:solidFill>
                <a:sysClr val="windowText" lastClr="000000"/>
              </a:solidFill>
              <a:latin typeface="TH SarabunPSK" pitchFamily="34" charset="-34"/>
              <a:ea typeface="+mn-ea"/>
              <a:cs typeface="TH SarabunPSK" pitchFamily="34" charset="-34"/>
            </a:rPr>
            <a:t>  </a:t>
          </a:r>
          <a:r>
            <a:rPr lang="th-TH" sz="1200" b="0" i="0" baseline="0">
              <a:solidFill>
                <a:sysClr val="windowText" lastClr="000000"/>
              </a:solidFill>
              <a:latin typeface="TH SarabunPSK" pitchFamily="34" charset="-34"/>
              <a:ea typeface="+mn-ea"/>
              <a:cs typeface="TH SarabunPSK" pitchFamily="34" charset="-34"/>
            </a:rPr>
            <a:t>จำแนกรายอำเภอ</a:t>
          </a:r>
        </a:p>
      </cdr:txBody>
    </cdr:sp>
  </cdr:relSizeAnchor>
</c:userShapes>
</file>

<file path=xl/drawings/drawing19.xml><?xml version="1.0" encoding="utf-8"?>
<xdr:wsDr xmlns:xdr="http://schemas.openxmlformats.org/drawingml/2006/spreadsheetDrawing" xmlns:a="http://schemas.openxmlformats.org/drawingml/2006/main">
  <xdr:twoCellAnchor>
    <xdr:from>
      <xdr:col>3</xdr:col>
      <xdr:colOff>418636</xdr:colOff>
      <xdr:row>0</xdr:row>
      <xdr:rowOff>0</xdr:rowOff>
    </xdr:from>
    <xdr:to>
      <xdr:col>18</xdr:col>
      <xdr:colOff>95109</xdr:colOff>
      <xdr:row>26</xdr:row>
      <xdr:rowOff>68999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400050</xdr:colOff>
      <xdr:row>30</xdr:row>
      <xdr:rowOff>109537</xdr:rowOff>
    </xdr:from>
    <xdr:to>
      <xdr:col>19</xdr:col>
      <xdr:colOff>238125</xdr:colOff>
      <xdr:row>52</xdr:row>
      <xdr:rowOff>28575</xdr:rowOff>
    </xdr:to>
    <xdr:graphicFrame macro="">
      <xdr:nvGraphicFramePr>
        <xdr:cNvPr id="4" name="แผนภูมิ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390525</xdr:colOff>
      <xdr:row>75</xdr:row>
      <xdr:rowOff>47625</xdr:rowOff>
    </xdr:from>
    <xdr:to>
      <xdr:col>19</xdr:col>
      <xdr:colOff>209550</xdr:colOff>
      <xdr:row>96</xdr:row>
      <xdr:rowOff>128588</xdr:rowOff>
    </xdr:to>
    <xdr:graphicFrame macro="">
      <xdr:nvGraphicFramePr>
        <xdr:cNvPr id="5" name="แผนภูมิ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400050</xdr:colOff>
      <xdr:row>52</xdr:row>
      <xdr:rowOff>104775</xdr:rowOff>
    </xdr:from>
    <xdr:to>
      <xdr:col>19</xdr:col>
      <xdr:colOff>238125</xdr:colOff>
      <xdr:row>74</xdr:row>
      <xdr:rowOff>23813</xdr:rowOff>
    </xdr:to>
    <xdr:graphicFrame macro="">
      <xdr:nvGraphicFramePr>
        <xdr:cNvPr id="6" name="แผนภูมิ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390525</xdr:colOff>
      <xdr:row>98</xdr:row>
      <xdr:rowOff>142875</xdr:rowOff>
    </xdr:from>
    <xdr:to>
      <xdr:col>19</xdr:col>
      <xdr:colOff>228600</xdr:colOff>
      <xdr:row>120</xdr:row>
      <xdr:rowOff>61913</xdr:rowOff>
    </xdr:to>
    <xdr:graphicFrame macro="">
      <xdr:nvGraphicFramePr>
        <xdr:cNvPr id="7" name="แผนภูมิ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390525</xdr:colOff>
      <xdr:row>121</xdr:row>
      <xdr:rowOff>114300</xdr:rowOff>
    </xdr:from>
    <xdr:to>
      <xdr:col>19</xdr:col>
      <xdr:colOff>228600</xdr:colOff>
      <xdr:row>143</xdr:row>
      <xdr:rowOff>33338</xdr:rowOff>
    </xdr:to>
    <xdr:graphicFrame macro="">
      <xdr:nvGraphicFramePr>
        <xdr:cNvPr id="8" name="แผนภูมิ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418636</xdr:colOff>
      <xdr:row>0</xdr:row>
      <xdr:rowOff>0</xdr:rowOff>
    </xdr:from>
    <xdr:to>
      <xdr:col>18</xdr:col>
      <xdr:colOff>95109</xdr:colOff>
      <xdr:row>26</xdr:row>
      <xdr:rowOff>68999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352425</xdr:colOff>
      <xdr:row>4</xdr:row>
      <xdr:rowOff>0</xdr:rowOff>
    </xdr:from>
    <xdr:to>
      <xdr:col>8</xdr:col>
      <xdr:colOff>48263</xdr:colOff>
      <xdr:row>25</xdr:row>
      <xdr:rowOff>29054</xdr:rowOff>
    </xdr:to>
    <xdr:pic>
      <xdr:nvPicPr>
        <xdr:cNvPr id="2" name="รูปภาพ 1"/>
        <xdr:cNvPicPr>
          <a:picLocks noChangeAspect="1"/>
        </xdr:cNvPicPr>
      </xdr:nvPicPr>
      <xdr:blipFill>
        <a:blip xmlns:r="http://schemas.openxmlformats.org/officeDocument/2006/relationships" r:embed="rId1"/>
        <a:stretch>
          <a:fillRect/>
        </a:stretch>
      </xdr:blipFill>
      <xdr:spPr>
        <a:xfrm>
          <a:off x="352425" y="647700"/>
          <a:ext cx="4572638" cy="3429479"/>
        </a:xfrm>
        <a:prstGeom prst="rect">
          <a:avLst/>
        </a:prstGeom>
      </xdr:spPr>
    </xdr:pic>
    <xdr:clientData/>
  </xdr:twoCellAnchor>
  <xdr:twoCellAnchor>
    <xdr:from>
      <xdr:col>0</xdr:col>
      <xdr:colOff>323850</xdr:colOff>
      <xdr:row>4</xdr:row>
      <xdr:rowOff>38100</xdr:rowOff>
    </xdr:from>
    <xdr:to>
      <xdr:col>8</xdr:col>
      <xdr:colOff>57150</xdr:colOff>
      <xdr:row>25</xdr:row>
      <xdr:rowOff>76200</xdr:rowOff>
    </xdr:to>
    <xdr:sp macro="" textlink="">
      <xdr:nvSpPr>
        <xdr:cNvPr id="4" name="สี่เหลี่ยมผืนผ้า 3"/>
        <xdr:cNvSpPr/>
      </xdr:nvSpPr>
      <xdr:spPr>
        <a:xfrm>
          <a:off x="323850" y="685800"/>
          <a:ext cx="4610100" cy="3438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504825</xdr:colOff>
      <xdr:row>10</xdr:row>
      <xdr:rowOff>9525</xdr:rowOff>
    </xdr:from>
    <xdr:to>
      <xdr:col>7</xdr:col>
      <xdr:colOff>533400</xdr:colOff>
      <xdr:row>17</xdr:row>
      <xdr:rowOff>152399</xdr:rowOff>
    </xdr:to>
    <xdr:sp macro="" textlink="">
      <xdr:nvSpPr>
        <xdr:cNvPr id="5" name="ชื่อเรื่อง 1">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6C678462-A944-4CEB-A7E0-B192349A5DA9}"/>
            </a:ext>
          </a:extLst>
        </xdr:cNvPr>
        <xdr:cNvSpPr>
          <a:spLocks noGrp="1"/>
        </xdr:cNvSpPr>
      </xdr:nvSpPr>
      <xdr:spPr>
        <a:xfrm>
          <a:off x="504825" y="1628775"/>
          <a:ext cx="4295775" cy="1276349"/>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th-TH" sz="3600" b="1">
              <a:latin typeface="TH SarabunPSK" pitchFamily="34" charset="-34"/>
              <a:cs typeface="TH SarabunPSK" pitchFamily="34" charset="-34"/>
            </a:rPr>
            <a:t>สถานการณ์โรคไข้เลือดออก  สัปดาห์ที่ ๒๓</a:t>
          </a:r>
          <a:endParaRPr lang="en-US" sz="3600" b="1">
            <a:latin typeface="TH SarabunPSK" pitchFamily="34" charset="-34"/>
            <a:cs typeface="TH SarabunPSK" pitchFamily="34" charset="-34"/>
          </a:endParaRPr>
        </a:p>
      </xdr:txBody>
    </xdr:sp>
    <xdr:clientData/>
  </xdr:twoCellAnchor>
  <xdr:twoCellAnchor>
    <xdr:from>
      <xdr:col>0</xdr:col>
      <xdr:colOff>304800</xdr:colOff>
      <xdr:row>31</xdr:row>
      <xdr:rowOff>123825</xdr:rowOff>
    </xdr:from>
    <xdr:to>
      <xdr:col>8</xdr:col>
      <xdr:colOff>66674</xdr:colOff>
      <xdr:row>35</xdr:row>
      <xdr:rowOff>28575</xdr:rowOff>
    </xdr:to>
    <xdr:sp macro="" textlink="">
      <xdr:nvSpPr>
        <xdr:cNvPr id="7" name="Title 1"/>
        <xdr:cNvSpPr>
          <a:spLocks noGrp="1"/>
        </xdr:cNvSpPr>
      </xdr:nvSpPr>
      <xdr:spPr>
        <a:xfrm>
          <a:off x="304800" y="5143500"/>
          <a:ext cx="4638674" cy="552450"/>
        </a:xfrm>
        <a:prstGeom prst="rect">
          <a:avLst/>
        </a:prstGeom>
        <a:solidFill>
          <a:schemeClr val="accent1"/>
        </a:solidFill>
        <a:ln>
          <a:solidFill>
            <a:schemeClr val="accent3">
              <a:lumMod val="75000"/>
              <a:alpha val="71000"/>
            </a:schemeClr>
          </a:solidFill>
        </a:ln>
        <a:effectLst>
          <a:outerShdw blurRad="50800" dist="50800" dir="5400000" algn="ctr" rotWithShape="0">
            <a:srgbClr val="92D050"/>
          </a:outerShdw>
        </a:effectLst>
      </xdr:spPr>
      <xdr:txBody>
        <a:bodyPr vert="horz" wrap="square" lIns="91440" tIns="45720" rIns="91440" bIns="45720" rtlCol="0" anchor="ctr">
          <a:norm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th-TH" sz="2400" b="1">
              <a:solidFill>
                <a:schemeClr val="bg1"/>
              </a:solidFill>
              <a:latin typeface="TH SarabunPSK" pitchFamily="34" charset="-34"/>
              <a:cs typeface="TH SarabunPSK" pitchFamily="34" charset="-34"/>
            </a:rPr>
            <a:t>สถานการณ์โรคไข้เลือดออกปี 2563</a:t>
          </a:r>
        </a:p>
      </xdr:txBody>
    </xdr:sp>
    <xdr:clientData/>
  </xdr:twoCellAnchor>
  <xdr:twoCellAnchor editAs="oneCell">
    <xdr:from>
      <xdr:col>0</xdr:col>
      <xdr:colOff>257175</xdr:colOff>
      <xdr:row>35</xdr:row>
      <xdr:rowOff>56035</xdr:rowOff>
    </xdr:from>
    <xdr:to>
      <xdr:col>2</xdr:col>
      <xdr:colOff>590550</xdr:colOff>
      <xdr:row>50</xdr:row>
      <xdr:rowOff>57150</xdr:rowOff>
    </xdr:to>
    <xdr:pic>
      <xdr:nvPicPr>
        <xdr:cNvPr id="8" name="Picture 2"/>
        <xdr:cNvPicPr>
          <a:picLocks noChangeAspect="1" noChangeArrowheads="1"/>
        </xdr:cNvPicPr>
      </xdr:nvPicPr>
      <xdr:blipFill>
        <a:blip xmlns:r="http://schemas.openxmlformats.org/officeDocument/2006/relationships" r:embed="rId2"/>
        <a:srcRect l="51611" t="26367" r="28623" b="14062"/>
        <a:stretch>
          <a:fillRect/>
        </a:stretch>
      </xdr:blipFill>
      <xdr:spPr bwMode="auto">
        <a:xfrm>
          <a:off x="257175" y="5723410"/>
          <a:ext cx="1552575" cy="2849090"/>
        </a:xfrm>
        <a:prstGeom prst="rect">
          <a:avLst/>
        </a:prstGeom>
        <a:noFill/>
        <a:ln w="9525">
          <a:noFill/>
          <a:miter lim="800000"/>
          <a:headEnd/>
          <a:tailEnd/>
        </a:ln>
        <a:effectLst/>
      </xdr:spPr>
    </xdr:pic>
    <xdr:clientData/>
  </xdr:twoCellAnchor>
  <xdr:twoCellAnchor>
    <xdr:from>
      <xdr:col>0</xdr:col>
      <xdr:colOff>130029</xdr:colOff>
      <xdr:row>207</xdr:row>
      <xdr:rowOff>66675</xdr:rowOff>
    </xdr:from>
    <xdr:to>
      <xdr:col>7</xdr:col>
      <xdr:colOff>472929</xdr:colOff>
      <xdr:row>228</xdr:row>
      <xdr:rowOff>104775</xdr:rowOff>
    </xdr:to>
    <xdr:sp macro="" textlink="">
      <xdr:nvSpPr>
        <xdr:cNvPr id="15" name="สี่เหลี่ยมผืนผ้า 14"/>
        <xdr:cNvSpPr/>
      </xdr:nvSpPr>
      <xdr:spPr>
        <a:xfrm>
          <a:off x="130029" y="34251457"/>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323851</xdr:colOff>
      <xdr:row>63</xdr:row>
      <xdr:rowOff>133350</xdr:rowOff>
    </xdr:from>
    <xdr:to>
      <xdr:col>8</xdr:col>
      <xdr:colOff>85725</xdr:colOff>
      <xdr:row>85</xdr:row>
      <xdr:rowOff>28575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280213</xdr:colOff>
      <xdr:row>90</xdr:row>
      <xdr:rowOff>115186</xdr:rowOff>
    </xdr:from>
    <xdr:to>
      <xdr:col>8</xdr:col>
      <xdr:colOff>23037</xdr:colOff>
      <xdr:row>112</xdr:row>
      <xdr:rowOff>10411</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246098</xdr:colOff>
      <xdr:row>122</xdr:row>
      <xdr:rowOff>40538</xdr:rowOff>
    </xdr:from>
    <xdr:to>
      <xdr:col>8</xdr:col>
      <xdr:colOff>7973</xdr:colOff>
      <xdr:row>143</xdr:row>
      <xdr:rowOff>107213</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142875</xdr:colOff>
      <xdr:row>180</xdr:row>
      <xdr:rowOff>66676</xdr:rowOff>
    </xdr:from>
    <xdr:to>
      <xdr:col>7</xdr:col>
      <xdr:colOff>476250</xdr:colOff>
      <xdr:row>201</xdr:row>
      <xdr:rowOff>88605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200026</xdr:colOff>
      <xdr:row>149</xdr:row>
      <xdr:rowOff>57150</xdr:rowOff>
    </xdr:from>
    <xdr:to>
      <xdr:col>7</xdr:col>
      <xdr:colOff>581026</xdr:colOff>
      <xdr:row>170</xdr:row>
      <xdr:rowOff>85725</xdr:rowOff>
    </xdr:to>
    <xdr:graphicFrame macro="">
      <xdr:nvGraphicFramePr>
        <xdr:cNvPr id="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130029</xdr:colOff>
      <xdr:row>207</xdr:row>
      <xdr:rowOff>71991</xdr:rowOff>
    </xdr:from>
    <xdr:to>
      <xdr:col>7</xdr:col>
      <xdr:colOff>476250</xdr:colOff>
      <xdr:row>228</xdr:row>
      <xdr:rowOff>132906</xdr:rowOff>
    </xdr:to>
    <xdr:graphicFrame macro="">
      <xdr:nvGraphicFramePr>
        <xdr:cNvPr id="13" name="แผนภูมิ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182748</xdr:colOff>
      <xdr:row>235</xdr:row>
      <xdr:rowOff>71992</xdr:rowOff>
    </xdr:from>
    <xdr:to>
      <xdr:col>7</xdr:col>
      <xdr:colOff>525648</xdr:colOff>
      <xdr:row>256</xdr:row>
      <xdr:rowOff>110092</xdr:rowOff>
    </xdr:to>
    <xdr:sp macro="" textlink="">
      <xdr:nvSpPr>
        <xdr:cNvPr id="14" name="สี่เหลี่ยมผืนผ้า 13"/>
        <xdr:cNvSpPr/>
      </xdr:nvSpPr>
      <xdr:spPr>
        <a:xfrm>
          <a:off x="182748" y="38459957"/>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204906</xdr:colOff>
      <xdr:row>260</xdr:row>
      <xdr:rowOff>160596</xdr:rowOff>
    </xdr:from>
    <xdr:to>
      <xdr:col>7</xdr:col>
      <xdr:colOff>547806</xdr:colOff>
      <xdr:row>282</xdr:row>
      <xdr:rowOff>38100</xdr:rowOff>
    </xdr:to>
    <xdr:sp macro="" textlink="">
      <xdr:nvSpPr>
        <xdr:cNvPr id="18" name="สี่เหลี่ยมผืนผ้า 17"/>
        <xdr:cNvSpPr/>
      </xdr:nvSpPr>
      <xdr:spPr>
        <a:xfrm>
          <a:off x="204906" y="42563459"/>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204906</xdr:colOff>
      <xdr:row>293</xdr:row>
      <xdr:rowOff>0</xdr:rowOff>
    </xdr:from>
    <xdr:to>
      <xdr:col>7</xdr:col>
      <xdr:colOff>547806</xdr:colOff>
      <xdr:row>314</xdr:row>
      <xdr:rowOff>5538</xdr:rowOff>
    </xdr:to>
    <xdr:sp macro="" textlink="">
      <xdr:nvSpPr>
        <xdr:cNvPr id="22" name="สี่เหลี่ยมผืนผ้า 21"/>
        <xdr:cNvSpPr/>
      </xdr:nvSpPr>
      <xdr:spPr>
        <a:xfrm>
          <a:off x="204906" y="47785596"/>
          <a:ext cx="4606999" cy="3378052"/>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227064</xdr:colOff>
      <xdr:row>318</xdr:row>
      <xdr:rowOff>88604</xdr:rowOff>
    </xdr:from>
    <xdr:to>
      <xdr:col>7</xdr:col>
      <xdr:colOff>569964</xdr:colOff>
      <xdr:row>339</xdr:row>
      <xdr:rowOff>126704</xdr:rowOff>
    </xdr:to>
    <xdr:sp macro="" textlink="">
      <xdr:nvSpPr>
        <xdr:cNvPr id="23" name="สี่เหลี่ยมผืนผ้า 22"/>
        <xdr:cNvSpPr/>
      </xdr:nvSpPr>
      <xdr:spPr>
        <a:xfrm>
          <a:off x="227064" y="51806031"/>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182754</xdr:colOff>
      <xdr:row>351</xdr:row>
      <xdr:rowOff>1</xdr:rowOff>
    </xdr:from>
    <xdr:to>
      <xdr:col>7</xdr:col>
      <xdr:colOff>525654</xdr:colOff>
      <xdr:row>372</xdr:row>
      <xdr:rowOff>1</xdr:rowOff>
    </xdr:to>
    <xdr:sp macro="" textlink="">
      <xdr:nvSpPr>
        <xdr:cNvPr id="24" name="สี่เหลี่ยมผืนผ้า 23"/>
        <xdr:cNvSpPr/>
      </xdr:nvSpPr>
      <xdr:spPr>
        <a:xfrm>
          <a:off x="182754" y="57155539"/>
          <a:ext cx="4606999" cy="3372514"/>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204912</xdr:colOff>
      <xdr:row>376</xdr:row>
      <xdr:rowOff>88604</xdr:rowOff>
    </xdr:from>
    <xdr:to>
      <xdr:col>7</xdr:col>
      <xdr:colOff>547812</xdr:colOff>
      <xdr:row>397</xdr:row>
      <xdr:rowOff>126704</xdr:rowOff>
    </xdr:to>
    <xdr:sp macro="" textlink="">
      <xdr:nvSpPr>
        <xdr:cNvPr id="25" name="สี่เหลี่ยมผืนผ้า 24"/>
        <xdr:cNvSpPr/>
      </xdr:nvSpPr>
      <xdr:spPr>
        <a:xfrm>
          <a:off x="204912" y="61120595"/>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182748</xdr:colOff>
      <xdr:row>235</xdr:row>
      <xdr:rowOff>71992</xdr:rowOff>
    </xdr:from>
    <xdr:to>
      <xdr:col>7</xdr:col>
      <xdr:colOff>520552</xdr:colOff>
      <xdr:row>256</xdr:row>
      <xdr:rowOff>127369</xdr:rowOff>
    </xdr:to>
    <xdr:graphicFrame macro="">
      <xdr:nvGraphicFramePr>
        <xdr:cNvPr id="26" name="แผนภูมิ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204907</xdr:colOff>
      <xdr:row>260</xdr:row>
      <xdr:rowOff>160595</xdr:rowOff>
    </xdr:from>
    <xdr:to>
      <xdr:col>7</xdr:col>
      <xdr:colOff>542703</xdr:colOff>
      <xdr:row>282</xdr:row>
      <xdr:rowOff>44301</xdr:rowOff>
    </xdr:to>
    <xdr:graphicFrame macro="">
      <xdr:nvGraphicFramePr>
        <xdr:cNvPr id="27" name="แผนภูมิ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204906</xdr:colOff>
      <xdr:row>293</xdr:row>
      <xdr:rowOff>0</xdr:rowOff>
    </xdr:from>
    <xdr:to>
      <xdr:col>7</xdr:col>
      <xdr:colOff>570392</xdr:colOff>
      <xdr:row>314</xdr:row>
      <xdr:rowOff>16614</xdr:rowOff>
    </xdr:to>
    <xdr:graphicFrame macro="">
      <xdr:nvGraphicFramePr>
        <xdr:cNvPr id="28" name="แผนภูมิ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227064</xdr:colOff>
      <xdr:row>317</xdr:row>
      <xdr:rowOff>138443</xdr:rowOff>
    </xdr:from>
    <xdr:to>
      <xdr:col>7</xdr:col>
      <xdr:colOff>592543</xdr:colOff>
      <xdr:row>339</xdr:row>
      <xdr:rowOff>143981</xdr:rowOff>
    </xdr:to>
    <xdr:graphicFrame macro="">
      <xdr:nvGraphicFramePr>
        <xdr:cNvPr id="29" name="แผนภูมิ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174071</xdr:colOff>
      <xdr:row>351</xdr:row>
      <xdr:rowOff>0</xdr:rowOff>
    </xdr:from>
    <xdr:to>
      <xdr:col>7</xdr:col>
      <xdr:colOff>545103</xdr:colOff>
      <xdr:row>372</xdr:row>
      <xdr:rowOff>11075</xdr:rowOff>
    </xdr:to>
    <xdr:graphicFrame macro="">
      <xdr:nvGraphicFramePr>
        <xdr:cNvPr id="3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186623</xdr:colOff>
      <xdr:row>376</xdr:row>
      <xdr:rowOff>83802</xdr:rowOff>
    </xdr:from>
    <xdr:to>
      <xdr:col>7</xdr:col>
      <xdr:colOff>535505</xdr:colOff>
      <xdr:row>397</xdr:row>
      <xdr:rowOff>133644</xdr:rowOff>
    </xdr:to>
    <xdr:graphicFrame macro="">
      <xdr:nvGraphicFramePr>
        <xdr:cNvPr id="3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58</xdr:col>
      <xdr:colOff>0</xdr:colOff>
      <xdr:row>0</xdr:row>
      <xdr:rowOff>0</xdr:rowOff>
    </xdr:from>
    <xdr:to>
      <xdr:col>68</xdr:col>
      <xdr:colOff>423333</xdr:colOff>
      <xdr:row>22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23</xdr:row>
      <xdr:rowOff>66675</xdr:rowOff>
    </xdr:from>
    <xdr:to>
      <xdr:col>68</xdr:col>
      <xdr:colOff>432858</xdr:colOff>
      <xdr:row>45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0</xdr:colOff>
      <xdr:row>47</xdr:row>
      <xdr:rowOff>0</xdr:rowOff>
    </xdr:from>
    <xdr:to>
      <xdr:col>68</xdr:col>
      <xdr:colOff>423333</xdr:colOff>
      <xdr:row>69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0</xdr:colOff>
      <xdr:row>71</xdr:row>
      <xdr:rowOff>0</xdr:rowOff>
    </xdr:from>
    <xdr:to>
      <xdr:col>68</xdr:col>
      <xdr:colOff>423333</xdr:colOff>
      <xdr:row>93</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0</xdr:colOff>
      <xdr:row>95</xdr:row>
      <xdr:rowOff>0</xdr:rowOff>
    </xdr:from>
    <xdr:to>
      <xdr:col>68</xdr:col>
      <xdr:colOff>423333</xdr:colOff>
      <xdr:row>117</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0</xdr:colOff>
      <xdr:row>119</xdr:row>
      <xdr:rowOff>0</xdr:rowOff>
    </xdr:from>
    <xdr:to>
      <xdr:col>68</xdr:col>
      <xdr:colOff>423333</xdr:colOff>
      <xdr:row>141</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143</xdr:row>
      <xdr:rowOff>0</xdr:rowOff>
    </xdr:from>
    <xdr:to>
      <xdr:col>68</xdr:col>
      <xdr:colOff>423333</xdr:colOff>
      <xdr:row>165</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58</xdr:col>
      <xdr:colOff>0</xdr:colOff>
      <xdr:row>167</xdr:row>
      <xdr:rowOff>0</xdr:rowOff>
    </xdr:from>
    <xdr:to>
      <xdr:col>68</xdr:col>
      <xdr:colOff>423333</xdr:colOff>
      <xdr:row>189</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58</xdr:col>
      <xdr:colOff>0</xdr:colOff>
      <xdr:row>191</xdr:row>
      <xdr:rowOff>0</xdr:rowOff>
    </xdr:from>
    <xdr:to>
      <xdr:col>68</xdr:col>
      <xdr:colOff>423333</xdr:colOff>
      <xdr:row>213</xdr:row>
      <xdr:rowOff>76200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58</xdr:col>
      <xdr:colOff>0</xdr:colOff>
      <xdr:row>215</xdr:row>
      <xdr:rowOff>0</xdr:rowOff>
    </xdr:from>
    <xdr:to>
      <xdr:col>68</xdr:col>
      <xdr:colOff>423333</xdr:colOff>
      <xdr:row>237</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58</xdr:col>
      <xdr:colOff>0</xdr:colOff>
      <xdr:row>239</xdr:row>
      <xdr:rowOff>0</xdr:rowOff>
    </xdr:from>
    <xdr:to>
      <xdr:col>68</xdr:col>
      <xdr:colOff>423333</xdr:colOff>
      <xdr:row>261</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0</xdr:colOff>
      <xdr:row>0</xdr:row>
      <xdr:rowOff>0</xdr:rowOff>
    </xdr:from>
    <xdr:to>
      <xdr:col>79</xdr:col>
      <xdr:colOff>423333</xdr:colOff>
      <xdr:row>22</xdr:row>
      <xdr:rowOff>76200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0</xdr:colOff>
      <xdr:row>23</xdr:row>
      <xdr:rowOff>95250</xdr:rowOff>
    </xdr:from>
    <xdr:to>
      <xdr:col>79</xdr:col>
      <xdr:colOff>423333</xdr:colOff>
      <xdr:row>46</xdr:row>
      <xdr:rowOff>9525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69</xdr:col>
      <xdr:colOff>0</xdr:colOff>
      <xdr:row>47</xdr:row>
      <xdr:rowOff>0</xdr:rowOff>
    </xdr:from>
    <xdr:to>
      <xdr:col>79</xdr:col>
      <xdr:colOff>423333</xdr:colOff>
      <xdr:row>69</xdr:row>
      <xdr:rowOff>76200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69</xdr:col>
      <xdr:colOff>0</xdr:colOff>
      <xdr:row>71</xdr:row>
      <xdr:rowOff>0</xdr:rowOff>
    </xdr:from>
    <xdr:to>
      <xdr:col>79</xdr:col>
      <xdr:colOff>423333</xdr:colOff>
      <xdr:row>93</xdr:row>
      <xdr:rowOff>76200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0</xdr:colOff>
      <xdr:row>95</xdr:row>
      <xdr:rowOff>0</xdr:rowOff>
    </xdr:from>
    <xdr:to>
      <xdr:col>79</xdr:col>
      <xdr:colOff>423333</xdr:colOff>
      <xdr:row>117</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69</xdr:col>
      <xdr:colOff>0</xdr:colOff>
      <xdr:row>119</xdr:row>
      <xdr:rowOff>0</xdr:rowOff>
    </xdr:from>
    <xdr:to>
      <xdr:col>79</xdr:col>
      <xdr:colOff>423333</xdr:colOff>
      <xdr:row>141</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0</xdr:colOff>
      <xdr:row>143</xdr:row>
      <xdr:rowOff>0</xdr:rowOff>
    </xdr:from>
    <xdr:to>
      <xdr:col>79</xdr:col>
      <xdr:colOff>423333</xdr:colOff>
      <xdr:row>165</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69</xdr:col>
      <xdr:colOff>0</xdr:colOff>
      <xdr:row>167</xdr:row>
      <xdr:rowOff>0</xdr:rowOff>
    </xdr:from>
    <xdr:to>
      <xdr:col>79</xdr:col>
      <xdr:colOff>423333</xdr:colOff>
      <xdr:row>189</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69</xdr:col>
      <xdr:colOff>0</xdr:colOff>
      <xdr:row>191</xdr:row>
      <xdr:rowOff>0</xdr:rowOff>
    </xdr:from>
    <xdr:to>
      <xdr:col>79</xdr:col>
      <xdr:colOff>423333</xdr:colOff>
      <xdr:row>213</xdr:row>
      <xdr:rowOff>76200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69</xdr:col>
      <xdr:colOff>0</xdr:colOff>
      <xdr:row>215</xdr:row>
      <xdr:rowOff>0</xdr:rowOff>
    </xdr:from>
    <xdr:to>
      <xdr:col>79</xdr:col>
      <xdr:colOff>423333</xdr:colOff>
      <xdr:row>237</xdr:row>
      <xdr:rowOff>76200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69</xdr:col>
      <xdr:colOff>0</xdr:colOff>
      <xdr:row>239</xdr:row>
      <xdr:rowOff>0</xdr:rowOff>
    </xdr:from>
    <xdr:to>
      <xdr:col>79</xdr:col>
      <xdr:colOff>423333</xdr:colOff>
      <xdr:row>261</xdr:row>
      <xdr:rowOff>76200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80</xdr:col>
      <xdr:colOff>0</xdr:colOff>
      <xdr:row>0</xdr:row>
      <xdr:rowOff>0</xdr:rowOff>
    </xdr:from>
    <xdr:to>
      <xdr:col>90</xdr:col>
      <xdr:colOff>423333</xdr:colOff>
      <xdr:row>22</xdr:row>
      <xdr:rowOff>76200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0</xdr:colOff>
      <xdr:row>24</xdr:row>
      <xdr:rowOff>0</xdr:rowOff>
    </xdr:from>
    <xdr:to>
      <xdr:col>90</xdr:col>
      <xdr:colOff>423333</xdr:colOff>
      <xdr:row>46</xdr:row>
      <xdr:rowOff>76200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0</xdr:colOff>
      <xdr:row>48</xdr:row>
      <xdr:rowOff>0</xdr:rowOff>
    </xdr:from>
    <xdr:to>
      <xdr:col>90</xdr:col>
      <xdr:colOff>423333</xdr:colOff>
      <xdr:row>70</xdr:row>
      <xdr:rowOff>76200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91</xdr:col>
      <xdr:colOff>0</xdr:colOff>
      <xdr:row>24</xdr:row>
      <xdr:rowOff>0</xdr:rowOff>
    </xdr:from>
    <xdr:to>
      <xdr:col>101</xdr:col>
      <xdr:colOff>423333</xdr:colOff>
      <xdr:row>46</xdr:row>
      <xdr:rowOff>76200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91</xdr:col>
      <xdr:colOff>0</xdr:colOff>
      <xdr:row>48</xdr:row>
      <xdr:rowOff>0</xdr:rowOff>
    </xdr:from>
    <xdr:to>
      <xdr:col>101</xdr:col>
      <xdr:colOff>423333</xdr:colOff>
      <xdr:row>70</xdr:row>
      <xdr:rowOff>76200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102</xdr:col>
      <xdr:colOff>0</xdr:colOff>
      <xdr:row>24</xdr:row>
      <xdr:rowOff>0</xdr:rowOff>
    </xdr:from>
    <xdr:to>
      <xdr:col>112</xdr:col>
      <xdr:colOff>423332</xdr:colOff>
      <xdr:row>46</xdr:row>
      <xdr:rowOff>76200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115</xdr:col>
      <xdr:colOff>293078</xdr:colOff>
      <xdr:row>0</xdr:row>
      <xdr:rowOff>7327</xdr:rowOff>
    </xdr:from>
    <xdr:to>
      <xdr:col>126</xdr:col>
      <xdr:colOff>108277</xdr:colOff>
      <xdr:row>22</xdr:row>
      <xdr:rowOff>83527</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115</xdr:col>
      <xdr:colOff>307730</xdr:colOff>
      <xdr:row>24</xdr:row>
      <xdr:rowOff>0</xdr:rowOff>
    </xdr:from>
    <xdr:to>
      <xdr:col>126</xdr:col>
      <xdr:colOff>122929</xdr:colOff>
      <xdr:row>46</xdr:row>
      <xdr:rowOff>76200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133350</xdr:colOff>
      <xdr:row>21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10</xdr:col>
      <xdr:colOff>152400</xdr:colOff>
      <xdr:row>46</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10</xdr:col>
      <xdr:colOff>114300</xdr:colOff>
      <xdr:row>71</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0</xdr:rowOff>
    </xdr:from>
    <xdr:to>
      <xdr:col>10</xdr:col>
      <xdr:colOff>123825</xdr:colOff>
      <xdr:row>96</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10</xdr:row>
      <xdr:rowOff>123825</xdr:rowOff>
    </xdr:from>
    <xdr:to>
      <xdr:col>13</xdr:col>
      <xdr:colOff>571500</xdr:colOff>
      <xdr:row>31</xdr:row>
      <xdr:rowOff>133350</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36</xdr:row>
      <xdr:rowOff>142875</xdr:rowOff>
    </xdr:from>
    <xdr:to>
      <xdr:col>13</xdr:col>
      <xdr:colOff>600075</xdr:colOff>
      <xdr:row>59</xdr:row>
      <xdr:rowOff>142875</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61</xdr:row>
      <xdr:rowOff>142875</xdr:rowOff>
    </xdr:from>
    <xdr:to>
      <xdr:col>13</xdr:col>
      <xdr:colOff>190500</xdr:colOff>
      <xdr:row>85</xdr:row>
      <xdr:rowOff>114300</xdr:rowOff>
    </xdr:to>
    <xdr:graphicFrame macro="">
      <xdr:nvGraphicFramePr>
        <xdr:cNvPr id="10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90</xdr:row>
      <xdr:rowOff>47625</xdr:rowOff>
    </xdr:from>
    <xdr:to>
      <xdr:col>17</xdr:col>
      <xdr:colOff>9525</xdr:colOff>
      <xdr:row>115</xdr:row>
      <xdr:rowOff>28575</xdr:rowOff>
    </xdr:to>
    <xdr:graphicFrame macro="">
      <xdr:nvGraphicFramePr>
        <xdr:cNvPr id="10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1076325</xdr:colOff>
      <xdr:row>0</xdr:row>
      <xdr:rowOff>9525</xdr:rowOff>
    </xdr:from>
    <xdr:to>
      <xdr:col>11</xdr:col>
      <xdr:colOff>390525</xdr:colOff>
      <xdr:row>21</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1114425</xdr:colOff>
      <xdr:row>58</xdr:row>
      <xdr:rowOff>66675</xdr:rowOff>
    </xdr:from>
    <xdr:to>
      <xdr:col>11</xdr:col>
      <xdr:colOff>38100</xdr:colOff>
      <xdr:row>81</xdr:row>
      <xdr:rowOff>114300</xdr:rowOff>
    </xdr:to>
    <xdr:graphicFrame macro="">
      <xdr:nvGraphicFramePr>
        <xdr:cNvPr id="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xdr:col>
      <xdr:colOff>1085850</xdr:colOff>
      <xdr:row>0</xdr:row>
      <xdr:rowOff>0</xdr:rowOff>
    </xdr:from>
    <xdr:to>
      <xdr:col>11</xdr:col>
      <xdr:colOff>400050</xdr:colOff>
      <xdr:row>21</xdr:row>
      <xdr:rowOff>123825</xdr:rowOff>
    </xdr:to>
    <xdr:graphicFrame macro="">
      <xdr:nvGraphicFramePr>
        <xdr:cNvPr id="1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1028700</xdr:colOff>
      <xdr:row>31</xdr:row>
      <xdr:rowOff>19050</xdr:rowOff>
    </xdr:from>
    <xdr:to>
      <xdr:col>11</xdr:col>
      <xdr:colOff>361950</xdr:colOff>
      <xdr:row>54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54</xdr:row>
      <xdr:rowOff>0</xdr:rowOff>
    </xdr:from>
    <xdr:to>
      <xdr:col>9</xdr:col>
      <xdr:colOff>245110</xdr:colOff>
      <xdr:row>66</xdr:row>
      <xdr:rowOff>156210</xdr:rowOff>
    </xdr:to>
    <xdr:graphicFrame macro="">
      <xdr:nvGraphicFramePr>
        <xdr:cNvPr id="2" name="แผนภูมิ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9</xdr:col>
      <xdr:colOff>245110</xdr:colOff>
      <xdr:row>84</xdr:row>
      <xdr:rowOff>116205</xdr:rowOff>
    </xdr:to>
    <xdr:graphicFrame macro="">
      <xdr:nvGraphicFramePr>
        <xdr:cNvPr id="3" name="แผนภูมิ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0</xdr:rowOff>
    </xdr:from>
    <xdr:to>
      <xdr:col>9</xdr:col>
      <xdr:colOff>245110</xdr:colOff>
      <xdr:row>88</xdr:row>
      <xdr:rowOff>101600</xdr:rowOff>
    </xdr:to>
    <xdr:graphicFrame macro="">
      <xdr:nvGraphicFramePr>
        <xdr:cNvPr id="4" name="แผนภูมิ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9</xdr:col>
      <xdr:colOff>245110</xdr:colOff>
      <xdr:row>99</xdr:row>
      <xdr:rowOff>168910</xdr:rowOff>
    </xdr:to>
    <xdr:graphicFrame macro="">
      <xdr:nvGraphicFramePr>
        <xdr:cNvPr id="5" name="แผนภูมิ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180975</xdr:colOff>
      <xdr:row>2</xdr:row>
      <xdr:rowOff>95250</xdr:rowOff>
    </xdr:from>
    <xdr:to>
      <xdr:col>23</xdr:col>
      <xdr:colOff>76199</xdr:colOff>
      <xdr:row>24</xdr:row>
      <xdr:rowOff>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26</xdr:row>
      <xdr:rowOff>0</xdr:rowOff>
    </xdr:from>
    <xdr:to>
      <xdr:col>19</xdr:col>
      <xdr:colOff>219075</xdr:colOff>
      <xdr:row>47</xdr:row>
      <xdr:rowOff>142876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dengue/&#3652;&#3586;&#3657;&#3648;&#3621;&#3639;&#3629;&#3604;&#3629;&#3629;&#3585;&#3592;&#3619;&#3636;&#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06/REPORT/Tb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506/REPORT/Ds2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การเปลี่ยนแปลงโรค507"/>
      <sheetName val="นับจำนวนผู้ป่วย 28 วัน รายตำบล"/>
      <sheetName val="รอวาง Sheet1"/>
      <sheetName val="อัตราป่วย"/>
      <sheetName val="จำนวนป่วยรายเดือน"/>
      <sheetName val="จำนวนป่วยรายสัปดาห์"/>
      <sheetName val="สรุปพื้นที่ป่วย"/>
      <sheetName val="ทะเบียนผู้ป่วยไข้เลือดออก"/>
      <sheetName val="รายวันแยกอำเภอ"/>
      <sheetName val="รายวันแยกพื้นที่"/>
      <sheetName val="ข้อแนะนำการใช้งาน"/>
      <sheetName val="รอวางนับพื้นที่ใหม่_สัปดาห์"/>
      <sheetName val="Sheet1"/>
      <sheetName val="รอวางสรุปพื้นที่ป่วย"/>
      <sheetName val="ptหมู่บ้านสงบแล้ว"/>
      <sheetName val="ptหมู่บ้านเฝ้าระวังพิเศษ"/>
      <sheetName val="จำนวนตำบลพบ Pt รายอำเภอ"/>
      <sheetName val="รอวางตำบลที่พบผู้ป่วยทั้งหมด"/>
      <sheetName val="จำนวนหมู่บ้านเฝ้าระวังพิเศษ"/>
      <sheetName val="รอวางพื้นที่เฝ้าระวังพิเศษ"/>
      <sheetName val="จำนวนหมู่บ้านสงบแล้ว"/>
      <sheetName val="รอวางพื้นที่สงบแล้ว"/>
      <sheetName val="จำนวนหมู่บ้านพบผู้ป่วยทั้งหมด"/>
      <sheetName val="รอวางพื้นที่พบผู้ป่วยทั้งหมด"/>
      <sheetName val="รอวางอัตราป่วย"/>
      <sheetName val="จำนวนหมู่บ้านป่วยทั้งหมด"/>
      <sheetName val="รอวางข้อมูลผู้ป่วยทั้งหมด"/>
      <sheetName val="รอวางผู้ป่วยรายพื้นที่ทั้งหมด"/>
      <sheetName val="รอวางป่วยรายเดือน"/>
      <sheetName val="รอวางป่วบรายสัปดาห์"/>
      <sheetName val="รอวางผู้ป่วยในรอบ 28 วัน"/>
      <sheetName val="ไข้เลือดออกจริ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Addname</v>
          </cell>
          <cell r="D1" t="str">
            <v>W2</v>
          </cell>
          <cell r="E1" t="str">
            <v>W3</v>
          </cell>
          <cell r="F1" t="str">
            <v>W4</v>
          </cell>
          <cell r="G1" t="str">
            <v>W5</v>
          </cell>
          <cell r="H1" t="str">
            <v>W6</v>
          </cell>
          <cell r="I1" t="str">
            <v>W7</v>
          </cell>
          <cell r="J1" t="str">
            <v>W8</v>
          </cell>
          <cell r="K1" t="str">
            <v>W9</v>
          </cell>
          <cell r="L1" t="str">
            <v>W10</v>
          </cell>
          <cell r="M1" t="str">
            <v>W11</v>
          </cell>
          <cell r="N1" t="str">
            <v>W12</v>
          </cell>
          <cell r="O1" t="str">
            <v>W13</v>
          </cell>
          <cell r="P1" t="str">
            <v>W14</v>
          </cell>
          <cell r="Q1" t="str">
            <v>W15</v>
          </cell>
          <cell r="R1" t="str">
            <v>W16</v>
          </cell>
          <cell r="S1" t="str">
            <v>W17</v>
          </cell>
          <cell r="T1" t="str">
            <v>W18</v>
          </cell>
          <cell r="U1" t="str">
            <v>W19</v>
          </cell>
          <cell r="V1" t="str">
            <v>W20</v>
          </cell>
          <cell r="W1" t="str">
            <v>W21</v>
          </cell>
          <cell r="X1" t="str">
            <v>W22</v>
          </cell>
          <cell r="Y1" t="str">
            <v>W23</v>
          </cell>
          <cell r="Z1" t="str">
            <v>W24</v>
          </cell>
          <cell r="AA1" t="str">
            <v>W25</v>
          </cell>
          <cell r="AB1" t="str">
            <v>W26</v>
          </cell>
          <cell r="AC1" t="str">
            <v>W27</v>
          </cell>
          <cell r="AD1" t="str">
            <v>W28</v>
          </cell>
          <cell r="AE1" t="str">
            <v>W29</v>
          </cell>
          <cell r="AF1" t="str">
            <v>W30</v>
          </cell>
          <cell r="AG1" t="str">
            <v>W31</v>
          </cell>
          <cell r="AH1" t="str">
            <v>W32</v>
          </cell>
          <cell r="AI1" t="str">
            <v>W33</v>
          </cell>
          <cell r="AJ1" t="str">
            <v>W34</v>
          </cell>
          <cell r="AK1" t="str">
            <v>W35</v>
          </cell>
          <cell r="AL1" t="str">
            <v>W36</v>
          </cell>
          <cell r="AM1" t="str">
            <v>W37</v>
          </cell>
          <cell r="AN1" t="str">
            <v>W38</v>
          </cell>
          <cell r="AO1" t="str">
            <v>W39</v>
          </cell>
          <cell r="AP1" t="str">
            <v>W40</v>
          </cell>
          <cell r="AQ1" t="str">
            <v>W41</v>
          </cell>
          <cell r="AR1" t="str">
            <v>W42</v>
          </cell>
          <cell r="AS1" t="str">
            <v>W43</v>
          </cell>
          <cell r="AT1" t="str">
            <v>W44</v>
          </cell>
          <cell r="AU1" t="str">
            <v>W45</v>
          </cell>
          <cell r="AV1" t="str">
            <v>W46</v>
          </cell>
          <cell r="AW1" t="str">
            <v>W47</v>
          </cell>
          <cell r="AX1" t="str">
            <v>W48</v>
          </cell>
          <cell r="AY1" t="str">
            <v>W49</v>
          </cell>
          <cell r="AZ1" t="str">
            <v>W50</v>
          </cell>
          <cell r="BA1" t="str">
            <v>W51</v>
          </cell>
          <cell r="BB1" t="str">
            <v>W52</v>
          </cell>
          <cell r="BC1" t="str">
            <v>W53</v>
          </cell>
          <cell r="BD1" t="str">
            <v>totalds</v>
          </cell>
          <cell r="BE1" t="str">
            <v>totaldeath</v>
          </cell>
        </row>
      </sheetData>
      <sheetData sheetId="30"/>
      <sheetData sheetId="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blAgeBar"/>
      <sheetName val="TbTotal"/>
    </sheetNames>
    <sheetDataSet>
      <sheetData sheetId="0">
        <row r="1">
          <cell r="A1" t="str">
            <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v>
          </cell>
        </row>
        <row r="4">
          <cell r="B4" t="str">
            <v xml:space="preserve">  0 - 4</v>
          </cell>
          <cell r="C4">
            <v>36.89</v>
          </cell>
        </row>
        <row r="5">
          <cell r="B5" t="str">
            <v xml:space="preserve">  5 - 9</v>
          </cell>
          <cell r="C5">
            <v>78.989999999999995</v>
          </cell>
        </row>
        <row r="6">
          <cell r="B6" t="str">
            <v xml:space="preserve"> 10 - 14</v>
          </cell>
          <cell r="C6">
            <v>82.63</v>
          </cell>
        </row>
        <row r="7">
          <cell r="B7" t="str">
            <v xml:space="preserve"> 15 - 24</v>
          </cell>
          <cell r="C7">
            <v>32.97</v>
          </cell>
        </row>
        <row r="8">
          <cell r="B8" t="str">
            <v xml:space="preserve"> 25 - 34</v>
          </cell>
          <cell r="C8">
            <v>13.55</v>
          </cell>
        </row>
        <row r="9">
          <cell r="B9" t="str">
            <v xml:space="preserve"> 35 - 44</v>
          </cell>
          <cell r="C9">
            <v>9.2100000000000009</v>
          </cell>
        </row>
        <row r="10">
          <cell r="B10" t="str">
            <v xml:space="preserve"> 45 - 54</v>
          </cell>
          <cell r="C10">
            <v>6.75</v>
          </cell>
        </row>
        <row r="11">
          <cell r="B11" t="str">
            <v xml:space="preserve"> 55 - 64</v>
          </cell>
          <cell r="C11">
            <v>2.2599999999999998</v>
          </cell>
        </row>
        <row r="12">
          <cell r="B12" t="str">
            <v xml:space="preserve"> 65 +</v>
          </cell>
          <cell r="C12">
            <v>3.97</v>
          </cell>
        </row>
        <row r="14">
          <cell r="A14" t="str">
            <v>อัตราป่วย/แสน</v>
          </cell>
        </row>
        <row r="30">
          <cell r="A30" t="str">
            <v>จำนวนผู้ป่วยด้วยโรค ไข้เลือดออกรวม(26,27,66)  จำแนกตามอาชีพ   จังหวัด ศรีสะเกษ  ระหว่างวันที่  1 มกราคม 2557  ถึงวันที่  5 สิงหาคม 2557</v>
          </cell>
        </row>
        <row r="33">
          <cell r="B33" t="str">
            <v>เกษตร</v>
          </cell>
          <cell r="C33">
            <v>100</v>
          </cell>
        </row>
        <row r="34">
          <cell r="B34" t="str">
            <v>ข้าราชการ</v>
          </cell>
          <cell r="C34">
            <v>0</v>
          </cell>
        </row>
        <row r="35">
          <cell r="B35" t="str">
            <v>รับจ้าง,กรรมกร</v>
          </cell>
          <cell r="C35">
            <v>2</v>
          </cell>
        </row>
        <row r="36">
          <cell r="B36" t="str">
            <v>ค้าขาย</v>
          </cell>
          <cell r="C36">
            <v>0</v>
          </cell>
        </row>
        <row r="37">
          <cell r="B37" t="str">
            <v>งานบ้าน</v>
          </cell>
          <cell r="C37">
            <v>0</v>
          </cell>
        </row>
        <row r="38">
          <cell r="B38" t="str">
            <v>นักเรียน</v>
          </cell>
          <cell r="C38">
            <v>168</v>
          </cell>
        </row>
        <row r="39">
          <cell r="B39" t="str">
            <v>ทหาร,ตำรวจ</v>
          </cell>
          <cell r="C39">
            <v>3</v>
          </cell>
        </row>
        <row r="40">
          <cell r="B40" t="str">
            <v>ประมง</v>
          </cell>
          <cell r="C40">
            <v>0</v>
          </cell>
        </row>
        <row r="41">
          <cell r="B41" t="str">
            <v>ครู</v>
          </cell>
          <cell r="C41">
            <v>0</v>
          </cell>
        </row>
        <row r="42">
          <cell r="B42" t="str">
            <v>อื่นๆ</v>
          </cell>
          <cell r="C42">
            <v>1</v>
          </cell>
        </row>
        <row r="43">
          <cell r="B43" t="str">
            <v>ไม่ทราบอาชีพ/ในปกครอง</v>
          </cell>
          <cell r="C43">
            <v>55</v>
          </cell>
        </row>
        <row r="44">
          <cell r="B44" t="str">
            <v>เลี้ยงสัตว์</v>
          </cell>
          <cell r="C44">
            <v>0</v>
          </cell>
        </row>
        <row r="45">
          <cell r="B45" t="str">
            <v>นักบวช</v>
          </cell>
          <cell r="C45">
            <v>2</v>
          </cell>
        </row>
        <row r="46">
          <cell r="B46" t="str">
            <v>อาชีพพิเศษ</v>
          </cell>
          <cell r="C46">
            <v>0</v>
          </cell>
        </row>
        <row r="47">
          <cell r="B47" t="str">
            <v>บุคลากรสาธารณสุข</v>
          </cell>
          <cell r="C47">
            <v>4</v>
          </cell>
        </row>
        <row r="58">
          <cell r="A58" t="str">
            <v>จำนวนผู้ป่วยด้วยโรค ไข้เลือดออกรวม(26,27,66)  จำแนกรายเดือน   จังหวัด ศรีสะเกษ  ระหว่างวันที่  1 มกราคม 2557  ถึงวันที่  5 สิงหาคม 2557</v>
          </cell>
        </row>
        <row r="61">
          <cell r="B61" t="str">
            <v>ม.ค.</v>
          </cell>
          <cell r="C61">
            <v>5</v>
          </cell>
        </row>
        <row r="62">
          <cell r="B62" t="str">
            <v>ก.พ.</v>
          </cell>
          <cell r="C62">
            <v>15</v>
          </cell>
        </row>
        <row r="63">
          <cell r="B63" t="str">
            <v>มี.ค.</v>
          </cell>
          <cell r="C63">
            <v>29</v>
          </cell>
        </row>
        <row r="64">
          <cell r="B64" t="str">
            <v>เม.ย.</v>
          </cell>
          <cell r="C64">
            <v>20</v>
          </cell>
        </row>
        <row r="65">
          <cell r="B65" t="str">
            <v>พ.ค.</v>
          </cell>
          <cell r="C65">
            <v>42</v>
          </cell>
        </row>
        <row r="66">
          <cell r="B66" t="str">
            <v>มิ.ย.</v>
          </cell>
          <cell r="C66">
            <v>110</v>
          </cell>
        </row>
        <row r="67">
          <cell r="B67" t="str">
            <v>ก.ค.</v>
          </cell>
          <cell r="C67">
            <v>112</v>
          </cell>
        </row>
        <row r="68">
          <cell r="B68" t="str">
            <v>ส.ค.</v>
          </cell>
          <cell r="C68">
            <v>2</v>
          </cell>
        </row>
        <row r="69">
          <cell r="B69" t="str">
            <v>ก.ย.</v>
          </cell>
        </row>
        <row r="70">
          <cell r="B70" t="str">
            <v>ต.ค.</v>
          </cell>
        </row>
        <row r="71">
          <cell r="B71" t="str">
            <v>พ.ย.</v>
          </cell>
        </row>
        <row r="72">
          <cell r="B72" t="str">
            <v>ธ.ค.</v>
          </cell>
        </row>
        <row r="85">
          <cell r="A85" t="str">
            <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v>
          </cell>
        </row>
        <row r="114">
          <cell r="A114" t="str">
            <v>อัตราป่วย/แสน</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blAgeBar"/>
      <sheetName val="Ds26"/>
    </sheetNames>
    <sheetDataSet>
      <sheetData sheetId="0">
        <row r="1">
          <cell r="A1" t="str">
            <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v>
          </cell>
        </row>
        <row r="4">
          <cell r="B4" t="str">
            <v xml:space="preserve">  0 - 4</v>
          </cell>
          <cell r="C4">
            <v>32.51</v>
          </cell>
        </row>
        <row r="5">
          <cell r="B5" t="str">
            <v xml:space="preserve">  5 - 9</v>
          </cell>
          <cell r="C5">
            <v>99.91</v>
          </cell>
        </row>
        <row r="6">
          <cell r="B6" t="str">
            <v xml:space="preserve"> 10 - 14</v>
          </cell>
          <cell r="C6">
            <v>168.47</v>
          </cell>
        </row>
        <row r="7">
          <cell r="B7" t="str">
            <v xml:space="preserve"> 15 - 24</v>
          </cell>
          <cell r="C7">
            <v>143.46</v>
          </cell>
        </row>
        <row r="8">
          <cell r="B8" t="str">
            <v xml:space="preserve"> 25 - 34</v>
          </cell>
          <cell r="C8">
            <v>21.67</v>
          </cell>
        </row>
        <row r="9">
          <cell r="B9" t="str">
            <v xml:space="preserve"> 35 - 44</v>
          </cell>
          <cell r="C9">
            <v>9.7100000000000009</v>
          </cell>
        </row>
        <row r="10">
          <cell r="B10" t="str">
            <v xml:space="preserve"> 45 - 54</v>
          </cell>
          <cell r="C10">
            <v>5.37</v>
          </cell>
        </row>
        <row r="11">
          <cell r="B11" t="str">
            <v xml:space="preserve"> 55 - 64</v>
          </cell>
          <cell r="C11">
            <v>5.0199999999999996</v>
          </cell>
        </row>
        <row r="12">
          <cell r="B12" t="str">
            <v xml:space="preserve"> 65 +</v>
          </cell>
          <cell r="C12">
            <v>2.2000000000000002</v>
          </cell>
        </row>
        <row r="14">
          <cell r="A14" t="str">
            <v>อัตราป่วย/แสน</v>
          </cell>
        </row>
        <row r="30">
          <cell r="A30" t="str">
            <v>จำนวนผู้ป่วยด้วยโรค ไข้เลือดออกรวม(26,27,66)  จำแนกตามอาชีพ   จังหวัด ศรีสะเกษ  ระหว่างวันที่  1 มกราคม 2563  ถึงวันที่  31 ธันวาคม 2563</v>
          </cell>
        </row>
        <row r="33">
          <cell r="B33" t="str">
            <v>เกษตร</v>
          </cell>
          <cell r="C33">
            <v>87</v>
          </cell>
        </row>
        <row r="34">
          <cell r="B34" t="str">
            <v>ข้าราชการ</v>
          </cell>
          <cell r="C34">
            <v>4</v>
          </cell>
        </row>
        <row r="35">
          <cell r="B35" t="str">
            <v>รับจ้าง,กรรมกร</v>
          </cell>
          <cell r="C35">
            <v>7</v>
          </cell>
        </row>
        <row r="36">
          <cell r="B36" t="str">
            <v>ค้าขาย</v>
          </cell>
          <cell r="C36">
            <v>2</v>
          </cell>
        </row>
        <row r="37">
          <cell r="B37" t="str">
            <v>งานบ้าน</v>
          </cell>
          <cell r="C37">
            <v>0</v>
          </cell>
        </row>
        <row r="38">
          <cell r="B38" t="str">
            <v>นักเรียน</v>
          </cell>
          <cell r="C38">
            <v>328</v>
          </cell>
        </row>
        <row r="39">
          <cell r="B39" t="str">
            <v>ทหาร,ตำรวจ</v>
          </cell>
          <cell r="C39">
            <v>1</v>
          </cell>
        </row>
        <row r="40">
          <cell r="B40" t="str">
            <v>ประมง</v>
          </cell>
          <cell r="C40">
            <v>0</v>
          </cell>
        </row>
        <row r="41">
          <cell r="B41" t="str">
            <v>ครู</v>
          </cell>
          <cell r="C41">
            <v>0</v>
          </cell>
        </row>
        <row r="42">
          <cell r="B42" t="str">
            <v>อื่นๆ</v>
          </cell>
          <cell r="C42">
            <v>41</v>
          </cell>
        </row>
        <row r="43">
          <cell r="B43" t="str">
            <v>ไม่ทราบอาชีพ/ในปกครอง</v>
          </cell>
          <cell r="C43">
            <v>33</v>
          </cell>
        </row>
        <row r="44">
          <cell r="B44" t="str">
            <v>เลี้ยงสัตว์</v>
          </cell>
          <cell r="C44">
            <v>0</v>
          </cell>
        </row>
        <row r="45">
          <cell r="B45" t="str">
            <v>นักบวช</v>
          </cell>
          <cell r="C45">
            <v>1</v>
          </cell>
        </row>
        <row r="46">
          <cell r="B46" t="str">
            <v>อาชีพพิเศษ</v>
          </cell>
          <cell r="C46">
            <v>0</v>
          </cell>
        </row>
        <row r="47">
          <cell r="B47" t="str">
            <v>บุคลากรสาธารณสุข</v>
          </cell>
          <cell r="C47">
            <v>0</v>
          </cell>
        </row>
        <row r="58">
          <cell r="A58" t="str">
            <v>จำนวนผู้ป่วยด้วยโรค ไข้เลือดออกรวม(26,27,66)  จำแนกรายเดือน   จังหวัด ศรีสะเกษ  ระหว่างวันที่  1 มกราคม 2563  ถึงวันที่  31 ธันวาคม 2563</v>
          </cell>
        </row>
        <row r="61">
          <cell r="B61" t="str">
            <v>ม.ค.</v>
          </cell>
          <cell r="C61">
            <v>36</v>
          </cell>
        </row>
        <row r="62">
          <cell r="B62" t="str">
            <v>ก.พ.</v>
          </cell>
          <cell r="C62">
            <v>26</v>
          </cell>
        </row>
        <row r="63">
          <cell r="B63" t="str">
            <v>มี.ค.</v>
          </cell>
          <cell r="C63">
            <v>49</v>
          </cell>
        </row>
        <row r="64">
          <cell r="B64" t="str">
            <v>เม.ย.</v>
          </cell>
          <cell r="C64">
            <v>26</v>
          </cell>
        </row>
        <row r="65">
          <cell r="B65" t="str">
            <v>พ.ค.</v>
          </cell>
          <cell r="C65">
            <v>77</v>
          </cell>
        </row>
        <row r="66">
          <cell r="B66" t="str">
            <v>มิ.ย.</v>
          </cell>
          <cell r="C66">
            <v>167</v>
          </cell>
        </row>
        <row r="67">
          <cell r="B67" t="str">
            <v>ก.ค.</v>
          </cell>
          <cell r="C67">
            <v>123</v>
          </cell>
        </row>
        <row r="68">
          <cell r="B68" t="str">
            <v>ส.ค.</v>
          </cell>
          <cell r="C68">
            <v>0</v>
          </cell>
        </row>
        <row r="69">
          <cell r="B69" t="str">
            <v>ก.ย.</v>
          </cell>
          <cell r="C69">
            <v>0</v>
          </cell>
        </row>
        <row r="70">
          <cell r="B70" t="str">
            <v>ต.ค.</v>
          </cell>
          <cell r="C70">
            <v>0</v>
          </cell>
        </row>
        <row r="71">
          <cell r="B71" t="str">
            <v>พ.ย.</v>
          </cell>
          <cell r="C71">
            <v>0</v>
          </cell>
        </row>
        <row r="72">
          <cell r="B72" t="str">
            <v>ธ.ค.</v>
          </cell>
          <cell r="C72">
            <v>0</v>
          </cell>
        </row>
        <row r="85">
          <cell r="A85" t="str">
            <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v>
          </cell>
        </row>
        <row r="114">
          <cell r="A114" t="str">
            <v>อัตราป่วย/แสน</v>
          </cell>
        </row>
      </sheetData>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indows User" refreshedDate="44017.481220601854" createdVersion="3" refreshedVersion="3" minRefreshableVersion="3" recordCount="285">
  <cacheSource type="worksheet">
    <worksheetSource ref="A1:AO1048576" sheet="รอวางผู้ป่วยทั้งหมด"/>
  </cacheSource>
  <cacheFields count="41">
    <cacheField name="amp" numFmtId="0">
      <sharedItems containsBlank="1"/>
    </cacheField>
    <cacheField name="AMP_NAME" numFmtId="0">
      <sharedItems containsBlank="1" count="27">
        <s v="กันทรลักษ์"/>
        <s v="กันทรารมย์"/>
        <s v="ขุขันธ์"/>
        <s v="ขุนหาญ"/>
        <s v="น้ำเกลี้ยง"/>
        <s v="โนนคูณ"/>
        <s v="เบญจลักษ์"/>
        <s v="ปรางค์กู่"/>
        <s v="พยุห์"/>
        <s v="ไพรบึง"/>
        <s v="ภูสิงห์"/>
        <s v="เมือง"/>
        <s v="เมืองจันทร์"/>
        <s v="ยางชุมน้อย"/>
        <s v="ราษีไศล"/>
        <s v="วังหิน"/>
        <s v="ศรีรัตนะ"/>
        <s v="ศิลาลาด"/>
        <s v="ห้วยทับทัน"/>
        <s v="อุทุมพรพิสัย"/>
        <m/>
        <s v="3319" u="1"/>
        <s v="โพธิ์ศรีสุวรรณ" u="1"/>
        <s v="บึงบูรพ์" u="1"/>
        <s v="3322" u="1"/>
        <s v="3321" u="1"/>
        <s v="3320" u="1"/>
      </sharedItems>
    </cacheField>
    <cacheField name="TUM_NAME" numFmtId="0">
      <sharedItems containsBlank="1" count="202">
        <s v="ภูผาหมอก"/>
        <s v="ละลาย"/>
        <s v="โนนสำราญ"/>
        <s v="ภูเงิน"/>
        <s v="น้ำอ้อม"/>
        <s v="กระแชง"/>
        <s v="รุง"/>
        <s v="ทุ่งใหญ่"/>
        <s v="ชำ"/>
        <s v="ผักแพว"/>
        <s v="ละทาย"/>
        <s v="ยาง"/>
        <s v="ไม่ระบุตำบล"/>
        <s v="ดูน"/>
        <s v="หนองหัวช้าง"/>
        <s v="โนนสัง"/>
        <s v="เมืองน้อย"/>
        <s v="คำเนียม"/>
        <s v="หนองบัว"/>
        <s v="จาน"/>
        <s v="หนองแวง"/>
        <s v="ศรีตระกูล"/>
        <s v="โสน"/>
        <s v="ปรือใหญ่"/>
        <s v="ห้วยเหนือ"/>
        <s v="ลมศักดิ์"/>
        <s v="สะเดาใหญ่"/>
        <s v="ตาอุด"/>
        <s v="จะกง"/>
        <s v="ห้วยใต้"/>
        <s v="สำโรงตาเจ็น"/>
        <s v="โพธิ์กระสังข"/>
        <s v="โพธิ์วงศ์"/>
        <s v="พราน"/>
        <s v="ห้วยจันทร์"/>
        <s v="ขุนหาญ"/>
        <s v="บักดอง"/>
        <s v="กันทรอม"/>
        <s v="ตองปิด"/>
        <s v="คูบ"/>
        <s v="รุ่งระวี"/>
        <s v="เขิน"/>
        <s v="น้ำเกลี้ยง"/>
        <s v="ละเอาะ"/>
        <s v="โนนค้อ"/>
        <s v="บก"/>
        <s v="เหล่ากวาง"/>
        <s v="หนองกุง"/>
        <s v="โพธิ์"/>
        <s v="หนองฮาง"/>
        <s v="ท่าคล้อ"/>
        <s v="ตูม"/>
        <s v="สมอ"/>
        <s v="หนองเชียงทูน"/>
        <s v="กู่"/>
        <s v="ดู่"/>
        <s v="พรหมสวัสดิ์"/>
        <s v="โนนเพ็ก"/>
        <s v="สำโรงพลัน"/>
        <s v="ไพรบึง"/>
        <s v="ปราสาทเยอร์"/>
        <s v="ดงรัก"/>
        <s v="เมืองใต้"/>
        <s v="หนองครก"/>
        <s v="โพนเขวา"/>
        <s v="หนองใหญ่"/>
        <s v="โนนคูณ"/>
        <s v="ลิ้นฟ้า"/>
        <s v="ยางชุมน้อย"/>
        <s v="หนองหมี"/>
        <s v="ไผ่"/>
        <s v="เมืองแคน"/>
        <s v="ด่าน"/>
        <s v="บัวหุ่ง"/>
        <s v="หว้านคำ"/>
        <s v="สร้างปี่"/>
        <s v="เมืองคง"/>
        <s v="ทุ่งสว่าง"/>
        <s v="เสื่องข้าว"/>
        <s v="ศรีแก้ว"/>
        <s v="พิงพวย"/>
        <s v="สะพุง"/>
        <s v="ศรีโนนงาม"/>
        <s v="หนองบัวดง"/>
        <s v="คลีกลิ้ง"/>
        <s v="กุง"/>
        <s v="กล้วยกว้าง"/>
        <s v="ผักไหม"/>
        <s v="ปราสาท"/>
        <s v="ห้วยทับทัน"/>
        <s v="เมืองหลวง"/>
        <s v="จานแสนไชย"/>
        <s v="โพธิ์ชัย"/>
        <s v="สำโรง"/>
        <s v="โคกหล่าม"/>
        <s v="ตาเกษ"/>
        <s v="หนองไฮ"/>
        <s v="โคกจาน"/>
        <s v="กำแพง"/>
        <s v="สระกำแพงใหญ่"/>
        <s v="ทุ่งไชย"/>
        <s v="แต้"/>
        <s v="หนองห้าง"/>
        <m/>
        <s v="กฤษณา" u="1"/>
        <s v="พิมายเหนือ" u="1"/>
        <s v="ตะเคียนราม" u="1"/>
        <s v="ทุ่ม" u="1"/>
        <s v="บุสูง" u="1"/>
        <s v="ศิลาลาด" u="1"/>
        <s v="ดองกำเม็ด" u="1"/>
        <s v="อีเซ" u="1"/>
        <s v="โคกตาล" u="1"/>
        <s v="บัวน้อย" u="1"/>
        <s v="โนนสูง" u="1"/>
        <s v="ทาม" u="1"/>
        <s v="โนนปูน" u="1"/>
        <s v="ขะยุง" u="1"/>
        <s v="รังแร้ง" u="1"/>
        <s v="ห้วยตึ๊กชู" u="1"/>
        <s v="เมืองจันทร์" u="1"/>
        <s v="ใจดี" u="1"/>
        <s v="เมืองเหนือ" u="1"/>
        <s v="จิกสังข์ทอง" u="1"/>
        <s v="เสาธงชัย" u="1"/>
        <s v="ผือใหญ่" u="1"/>
        <s v="หนองค้า" u="1"/>
        <s v="ส้มป่อย" u="1"/>
        <s v="สระเยาว์" u="1"/>
        <s v="ห้วยสำราญ" u="1"/>
        <s v="เสียว" u="1"/>
        <s v="โพนค้อ" u="1"/>
        <s v="กันทรารมย์" u="1"/>
        <s v="น้ำคำ" u="1"/>
        <s v="ก้านเหลือง" u="1"/>
        <s v="หนองงูเหลือม" u="1"/>
        <s v="ศรีสะอาด" u="1"/>
        <s v="หนองแก้ว" u="1"/>
        <s v="โจดม่วง" u="1"/>
        <s v="ธาตุ" u="1"/>
        <s v="กุดเสลา" u="1"/>
        <s v="ศรีสำราญ" u="1"/>
        <s v="หนองไผ่" u="1"/>
        <s v="ยางชุมใหญ่" u="1"/>
        <s v="ไพรพัฒนา" u="1"/>
        <s v="โพธิ์ศรี" u="1"/>
        <s v="เวียงเหนือ" u="1"/>
        <s v="หัวช้าง" u="1"/>
        <s v="ตำแย" u="1"/>
        <s v="บึงบูรพ์" u="1"/>
        <s v="ตะเคียน" u="1"/>
        <s v="หนองม้า" u="1"/>
        <s v="สุขสวัสดิ์" u="1"/>
        <s v="ละลม" u="1"/>
        <s v="ปะอาว" u="1"/>
        <s v="โพนยาง" u="1"/>
        <s v="ดวนใหญ่" u="1"/>
        <s v="ตาโกน" u="1"/>
        <s v="ดินแดง" u="1"/>
        <s v="โคกเพชร" u="1"/>
        <s v="สิ" u="1"/>
        <s v="ขนุน" u="1"/>
        <s v="หนองอึ่ง" u="1"/>
        <s v="โดด" u="1"/>
        <s v="วังหิน" u="1"/>
        <s v="พิมาย" u="1"/>
        <s v="คอนกาม" u="1"/>
        <s v="ซำ" u="1"/>
        <s v="แขม" u="1"/>
        <s v="โพธิ์ศรีสุวรรณ" u="1"/>
        <s v="หมากเขียบ" u="1"/>
        <s v="อีหล่ำ" u="1"/>
        <s v="คูซอด" u="1"/>
        <s v="สำโรงปราสาท" u="1"/>
        <s v="ตะดอบ" u="1"/>
        <s v="ไพร" u="1"/>
        <s v="ห้วยตามมอญ" u="1"/>
        <s v="หนองหญ้าลาด" u="1"/>
        <s v="กระหวัน" u="1"/>
        <s v="หนองฉลอง" u="1"/>
        <s v="อีปาด" u="1"/>
        <s v="สังเม็ก" u="1"/>
        <s v="ห้วเสือ" u="1"/>
        <s v="ภูฝ้าย" u="1"/>
        <s v="เป๊าะ" u="1"/>
        <s v="สวาย" u="1"/>
        <s v="บึงบอน" u="1"/>
        <s v="ตระกาศ" u="1"/>
        <s v="เมือง" u="1"/>
        <s v="แข้" u="1"/>
        <s v="พยุห์" u="1"/>
        <s v="หญ้าปล้อง" u="1"/>
        <s v="บ่อแก้ว" u="1"/>
        <s v="หนองหว้า" u="1"/>
        <s v="สวนกล้วย" u="1"/>
        <s v="เบญจลักษ์" u="1"/>
        <s v="หนองแค" u="1"/>
        <s v="นิคมพัฒนา" u="1"/>
        <s v="กุดเมืองฮาม" u="1"/>
        <s v="บึงมะลู" u="1"/>
        <s v="โพนข่า" u="1"/>
        <s v="จานใหญ่" u="1"/>
      </sharedItems>
    </cacheField>
    <cacheField name="VIL_NAME" numFmtId="0">
      <sharedItems containsBlank="1" count="1336">
        <s v="หนองหว้า"/>
        <s v="โคกเจริญใหม่"/>
        <s v="โคกพัฒนา"/>
        <s v="ท่าสว่าง"/>
        <s v="นาเหนือ"/>
        <s v="สว่าง"/>
        <s v="ท่าสว่างสมัคคี"/>
        <s v="โคกเจริญ"/>
        <s v="เขวาเหนือ"/>
        <s v="หนองอุดม"/>
        <s v="โคก"/>
        <s v="ชำม่วง"/>
        <s v="สวนอ้อย"/>
        <s v="ผักแพว"/>
        <s v="กอก"/>
        <s v="โพธิ์ลักา"/>
        <s v="หนองแมว"/>
        <s v="หนองกก"/>
        <s v="หมู่ 08"/>
        <s v="คำเมย"/>
        <s v="บกบ่าง"/>
        <s v="สวนฝ้าย"/>
        <s v="หนองดุม"/>
        <s v="สร้างเหล่า"/>
        <s v="หนองเรือ"/>
        <s v="โนนผึ้ง"/>
        <s v="หนองนาเต้า"/>
        <s v="หนองมะแซว"/>
        <s v="มะกรูด"/>
        <s v="ยางน้อย"/>
        <s v="นาคำ"/>
        <s v="โนนเปือย"/>
        <s v="ลือชัย"/>
        <s v="หนองถ่ม"/>
        <s v="ดู่"/>
        <s v="เหม้า"/>
        <s v="หมู่ 15"/>
        <s v="หนองม่วง"/>
        <s v="หนองหวาย"/>
        <s v="อาลัย"/>
        <s v="โนนสว่าง"/>
        <s v="หมู่08"/>
        <s v="สนวนตะวันตก"/>
        <s v="ภูมิขนุน"/>
        <s v="ปรือใหญ่"/>
        <s v="สะอาง"/>
        <s v="ลมศักดิ์"/>
        <s v="หนองลุง"/>
        <s v="บก"/>
        <s v="วัดร้าง"/>
        <s v="สนวนวตะวันออก"/>
        <s v="เคาะ"/>
        <s v="สนวนภูมิเตียม"/>
        <s v="บึงน้อย"/>
        <s v="อาวอย"/>
        <s v="กันแต"/>
        <s v="โนนดู่"/>
        <s v="โพธิ์กระสังข์เหน"/>
        <s v="ตาหมื่น"/>
        <s v="พรานใต้ตะวันตก"/>
        <s v="ห้วยจันทร์"/>
        <s v="ขุนหาญใต้"/>
        <s v="สำโรงเกียรติ"/>
        <s v="แต้พัฒนา"/>
        <s v="ภูดินพัฒนา"/>
        <s v="จองกอ"/>
        <s v="ตาเส็ด"/>
        <s v="บัวระรมย์"/>
        <s v="สะพุง"/>
        <s v="หนองระไง"/>
        <s v="หนองบาง"/>
        <s v="ขี้เหล็ก"/>
        <s v="เขิน"/>
        <s v="เท่อเล่อ"/>
        <s v="โนนคูณ"/>
        <s v="โพนงาม"/>
        <s v="เหล่าฝ้าย"/>
        <s v="หนองแวง"/>
        <s v="โคกสะอาด"/>
        <s v="โดด"/>
        <s v="โนนคำ"/>
        <s v="หนองแวงใต้"/>
        <s v="ก่อไหล่"/>
        <s v="หมู่10"/>
        <s v="บากใหญ่"/>
        <s v="โปร่ง"/>
        <s v="หมู่ 14"/>
        <s v="แดง"/>
        <s v="สร้างเม็ก"/>
        <s v="หนองยาว"/>
        <s v="หมู่ 12"/>
        <s v="ดอนกระต่าย"/>
        <s v="หนองเชียงทูน"/>
        <s v="อาต็อง"/>
        <s v="หนองบังตาคง"/>
        <s v="กระต่ายด่อนน้อย"/>
        <s v="จานโง"/>
        <s v="กระต่ายด่อน"/>
        <s v="สามขา"/>
        <s v="ปราสาท"/>
        <s v="อาวอยตะวันตก"/>
        <s v="หนองกระจง"/>
        <s v="โคกเพ็ก"/>
        <s v="สังกัน"/>
        <s v="ตาจวน"/>
        <s v="โป่ง"/>
        <s v="พราน"/>
        <s v="ไทร"/>
        <s v="สำโรงพลัน"/>
        <s v="หนองพัง"/>
        <s v="ไร่พัฒนา"/>
        <s v="เมืองใต้"/>
        <s v="หนองครกใต้,หนองค"/>
        <s v="หนองแดง,โพธิ์"/>
        <s v="โคกเลาะ"/>
        <s v="ดอนสั้น"/>
        <s v="หนองคูน้อย"/>
        <s v="ดินดำ"/>
        <s v="ดอนขะยอม"/>
        <s v="เขวาน้อย"/>
        <s v="นาเจริญ"/>
        <s v="ไผ่"/>
        <s v="แสง"/>
        <s v="หนองบ่อ"/>
        <s v="เมืองแคน"/>
        <s v="ห้วย"/>
        <s v="โนน"/>
        <s v="หนองก่าม"/>
        <s v="ห้วยใต้"/>
        <s v="ยาง"/>
        <s v="เห็ดผึ้งน้อย"/>
        <s v="เห็ดผึ้ง"/>
        <s v="ดอนไม้งาม"/>
        <s v="ดอนกลาง"/>
        <s v="หนองศาลา"/>
        <s v="หนองกอง"/>
        <s v="กระหวัน"/>
        <s v="ตะเคียน"/>
        <s v="ตระกวน"/>
        <s v="ศรีพะเนาใต้"/>
        <s v="พิงพวยตะวันตก"/>
        <s v="ทุ่งรวี"/>
        <s v="โนนแก"/>
        <s v="ไฮ"/>
        <s v="เสื่องข้าว"/>
        <s v="พิงพวยใต้"/>
        <s v="พิงพวงตะวันออก"/>
        <s v="หนองสังตะวันออก"/>
        <s v="หนองบัวดง"/>
        <s v="เดื่อ"/>
        <s v="มะหลี่"/>
        <s v="โนนสำโรง"/>
        <s v="นาทุ่ง"/>
        <s v="หมู่14"/>
        <s v="สร้างเรือ"/>
        <s v="ห้วยทับทัน"/>
        <s v="เมืองน้อย"/>
        <s v="ผือ"/>
        <s v="ระหุ่ง"/>
        <s v="บอนใหญ่"/>
        <s v="ขนวน"/>
        <s v="หนองโปร่ง"/>
        <s v="หนองเหล็ก"/>
        <s v="เขือง"/>
        <s v="โนนเค็ง"/>
        <s v="ตำแย"/>
        <s v="หนองกุด"/>
        <s v="หนองมะฮาด"/>
        <s v="โคกน้อย"/>
        <s v="สระกำแพงใหญ่"/>
        <s v="แต้"/>
        <s v="ก่อ"/>
        <s v="หนองห้าง"/>
        <s v="ดงก่อ"/>
        <m/>
        <s v="แข้" u="1"/>
        <s v="ศรีโพธิ์งาม" u="1"/>
        <s v="หมู่19" u="1"/>
        <s v="สบาย" u="1"/>
        <s v="หมู่07" u="1"/>
        <s v="โคกเพชร" u="1"/>
        <s v="ทุ่งเลน" u="1"/>
        <s v="จะเนียวพัฒนา" u="1"/>
        <s v="ขนาด" u="1"/>
        <s v="สร้างเรือง" u="1"/>
        <s v="ซำ" u="1"/>
        <s v="รสพ." u="1"/>
        <s v="หนองรวง" u="1"/>
        <s v="ส้มป่อยใหม่" u="1"/>
        <s v="ขะยูง" u="1"/>
        <s v="ป่าชาติ" u="1"/>
        <s v="ศรีสะอาด" u="1"/>
        <s v="ซำขี้เหล็ก" u="1"/>
        <s v="สงยาง" u="1"/>
        <s v="กฤษณา" u="1"/>
        <s v="โนนใหญ่เหนือ" u="1"/>
        <s v="กระเดา" u="1"/>
        <s v="กันตรวจ" u="1"/>
        <s v="หมู่17" u="1"/>
        <s v="ดอนขมอด" u="1"/>
        <s v="หนองอีแงบ" u="1"/>
        <s v="ฮ่องขาด" u="1"/>
        <s v="หยุห์" u="1"/>
        <s v="กระมอล" u="1"/>
        <s v="ภูฝ้าย" u="1"/>
        <s v="กุดนาแก้วใต้" u="1"/>
        <s v="หนองแสนไชย" u="1"/>
        <s v="โนนทองหลางพัฒนา" u="1"/>
        <s v="ห้วยทิพย์" u="1"/>
        <s v="โนนแสนสุข" u="1"/>
        <s v="หนองซำไฮ" u="1"/>
        <s v="แซร์สะโบว" u="1"/>
        <s v="ขะยอม" u="1"/>
        <s v="หนองยวน" u="1"/>
        <s v="โนนโก" u="1"/>
        <s v="หนองสะเต็ง" u="1"/>
        <s v="โนนหล่อง" u="1"/>
        <s v="ตาอีง" u="1"/>
        <s v="หมู่15" u="1"/>
        <s v="โนนใหญ่" u="1"/>
        <s v="โนนคำแก้ว" u="1"/>
        <s v="กลาง" u="1"/>
        <s v="คูซอด" u="1"/>
        <s v="ราษฎรพัฒนา" u="1"/>
        <s v="เดียงตะวันออก" u="1"/>
        <s v="โคกชาติ" u="1"/>
        <s v="สำโรงตาเจ็น" u="1"/>
        <s v="เขวาธนังใต้" u="1"/>
        <s v="ภูคำ" u="1"/>
        <s v="กอย" u="1"/>
        <s v="หนองคูใหม่" u="1"/>
        <s v="แวด" u="1"/>
        <s v="โนนไทยเจริญ" u="1"/>
        <s v="อุดมพัฒนา" u="1"/>
        <s v="โพธิ์ทอง" u="1"/>
        <s v="โคกตาล" u="1"/>
        <s v="เกษมสุข" u="1"/>
        <s v="แกใต้พัฒนา" u="1"/>
        <s v="หมู่13" u="1"/>
        <s v="เพียนามเหนือ" u="1"/>
        <s v="โนนเขวา" u="1"/>
        <s v="กะกำ-โคก" u="1"/>
        <s v="ท่าคอยนาง" u="1"/>
        <s v="วารีรัตน์" u="1"/>
        <s v="ศรีแก้ว" u="1"/>
        <s v="โคกสำโรง" u="1"/>
        <s v="กระทิง" u="1"/>
        <s v="ดองดึง" u="1"/>
        <s v="ห้วยยาง" u="1"/>
        <s v="กันทรอมเหนือ" u="1"/>
        <s v="จันลม" u="1"/>
        <s v="หลักป้าย" u="1"/>
        <s v="คำเจริญ" u="1"/>
        <s v="หนองตาอุด" u="1"/>
        <s v="โนนม่วง" u="1"/>
        <s v="ยางชุมใหญ่" u="1"/>
        <s v="คำเนียม" u="1"/>
        <s v="ครั่งน้อย" u="1"/>
        <s v="ภูทอง" u="1"/>
        <s v="ใหม่" u="1"/>
        <s v="จานบัว" u="1"/>
        <s v="ระโยง" u="1"/>
        <s v="โคกสูง" u="1"/>
        <s v="หมู่11" u="1"/>
        <s v="น้ำขวบ" u="1"/>
        <s v="สว่างตะวันออก" u="1"/>
        <s v="แทรง" u="1"/>
        <s v="นาทุ่งพัฒนา" u="1"/>
        <s v="แดงน้อย" u="1"/>
        <s v="ทุ่งเจริญ" u="1"/>
        <s v="อีตู้" u="1"/>
        <s v="เพียนาม" u="1"/>
        <s v="นิคมซอย2" u="1"/>
        <s v="ตาอุดใหม่" u="1"/>
        <s v="คอนกาม" u="1"/>
        <s v="เจ้าทุ่ง" u="1"/>
        <s v="ตาแท่น" u="1"/>
        <s v="ดอนปู่ตา" u="1"/>
        <s v="ไพรงาม" u="1"/>
        <s v="ปลาข่อ" u="1"/>
        <s v="น้อยแสงตะวัน" u="1"/>
        <s v="แสนสำราญ" u="1"/>
        <s v="ขะยูงตะวันตก" u="1"/>
        <s v="กระมัล" u="1"/>
        <s v="กระจ๊ะ" u="1"/>
        <s v="กฤษณาตะวันตก" u="1"/>
        <s v="ทุ่งศักดิ์" u="1"/>
        <s v="เมียง" u="1"/>
        <s v="นกยูงเงิน" u="1"/>
        <s v="โนนแย้" u="1"/>
        <s v="ขมิ่น" u="1"/>
        <s v="โนนศิริ" u="1"/>
        <s v="น้อมเกล้า" u="1"/>
        <s v="หนองตาพรม" u="1"/>
        <s v="แทง" u="1"/>
        <s v="มหาราช" u="1"/>
        <s v="โนนหนองบัว" u="1"/>
        <s v="โตนดตะวันตก" u="1"/>
        <s v="วิทย์" u="1"/>
        <s v="ไพรบึง 2" u="1"/>
        <s v="คล้อปอ" u="1"/>
        <s v="กวางขาว" u="1"/>
        <s v="หนองสรวง" u="1"/>
        <s v="พัฒนา" u="1"/>
        <s v="ภูมิ" u="1"/>
        <s v="แสงเจริญ" u="1"/>
        <s v="กุดผักหนาม" u="1"/>
        <s v="กระเบา" u="1"/>
        <s v="หนองสังข์" u="1"/>
        <s v="ตราด" u="1"/>
        <s v="ดงตาดทอง" u="1"/>
        <s v="ธาตุสมบูรณ์" u="1"/>
        <s v="สระภู" u="1"/>
        <s v="แจงแมงเหนือ" u="1"/>
        <s v="อาราง" u="1"/>
        <s v="เรือทอง" u="1"/>
        <s v="หนองเหล็กน้อย" u="1"/>
        <s v="หนองทา" u="1"/>
        <s v="โตง" u="1"/>
        <s v="โนนจักจั่น" u="1"/>
        <s v="ป่าไม้พัฒนาใต้" u="1"/>
        <s v="หนองสวง" u="1"/>
        <s v="เปือยน้อย" u="1"/>
        <s v="สร้างบาก" u="1"/>
        <s v="ซำตาโตง" u="1"/>
        <s v="โพนยาง" u="1"/>
        <s v="วัดเจียงอี" u="1"/>
        <s v="หนองทามใหญ่" u="1"/>
        <s v="ดวนใหญ่" u="1"/>
        <s v="เปือยใหม่" u="1"/>
        <s v="ขมิ้น" u="1"/>
        <s v="โนนเพ็ก" u="1"/>
        <s v="สร้างปี่" u="1"/>
        <s v="หนองอีกว่าง" u="1"/>
        <s v="เจียงวงค์" u="1"/>
        <s v="กุดโง้งใต้" u="1"/>
        <s v="แก" u="1"/>
        <s v="พนมชัย" u="1"/>
        <s v="โนนจำปา" u="1"/>
        <s v="ชำแระกลาง" u="1"/>
        <s v="วัดป่าศรีสำราญ" u="1"/>
        <s v="โนนสวรรค์" u="1"/>
        <s v="ตาเป๊าะเกษ" u="1"/>
        <s v="ลาวเดิม" u="1"/>
        <s v="เพ็ก" u="1"/>
        <s v="หนองแคนใหญ่" u="1"/>
        <s v="นกยูง" u="1"/>
        <s v="นาโพธิ์" u="1"/>
        <s v="กันจดใหม่" u="1"/>
        <s v="ฮ๋องคำ" u="1"/>
        <s v="โนนสัง" u="1"/>
        <s v="สำโรงน้อย" u="1"/>
        <s v="สร้างเม็กใต้" u="1"/>
        <s v="หนองแค" u="1"/>
        <s v="บ้านรุ่ง" u="1"/>
        <s v="กระบี่" u="1"/>
        <s v="หนองหอย" u="1"/>
        <s v="นิคมซอย3" u="1"/>
        <s v="หนองเม็ก" u="1"/>
        <s v="โดนเอาว์" u="1"/>
        <s v="ผือใหญ่" u="1"/>
        <s v="สร้างแก้ว" u="1"/>
        <s v="หนองดินจี่" u="1"/>
        <s v="จานเสียว" u="1"/>
        <s v="โนนหล่อ" u="1"/>
        <s v="หนองไพร" u="1"/>
        <s v="ตูม" u="1"/>
        <s v="นาตำบล" u="1"/>
        <s v="ปราสาทเยอตะวันตก" u="1"/>
        <s v="โนนจิก" u="1"/>
        <s v="ราษีพัฒนา" u="1"/>
        <s v="เทิน" u="1"/>
        <s v="ตาตู้" u="1"/>
        <s v="ตองปิด" u="1"/>
        <s v="ท่าคล้อ" u="1"/>
        <s v="สวนกล้วย" u="1"/>
        <s v="มะลิวัลย์" u="1"/>
        <s v="ตัง" u="1"/>
        <s v="ดงเห็ด" u="1"/>
        <s v="แคนน้อย" u="1"/>
        <s v="นิคมเขต 3" u="1"/>
        <s v="หนองจันทา" u="1"/>
        <s v="ขะยูงตะวันออก" u="1"/>
        <s v="เลิงแฝก" u="1"/>
        <s v="หนองท่อน" u="1"/>
        <s v="ไพรบึง 3" u="1"/>
        <s v="ขี้กา" u="1"/>
        <s v="ขี้นาคน้อย" u="1"/>
        <s v="ดอนหลี" u="1"/>
        <s v="สระรุน" u="1"/>
        <s v="อานวย" u="1"/>
        <s v="เสมอใจ" u="1"/>
        <s v="ขนุน" u="1"/>
        <s v="บุสูง" u="1"/>
        <s v="ค้อน้อย" u="1"/>
        <s v="หนองคูขาม" u="1"/>
        <s v="โอปังโกว์" u="1"/>
        <s v="โดนอาวใต้" u="1"/>
        <s v="ก่อไผ่" u="1"/>
        <s v="ตาดม" u="1"/>
        <s v="อุ่นแสง" u="1"/>
        <s v="หนองเขื่อนช้าง" u="1"/>
        <s v="เนินแสง" u="1"/>
        <s v="ตาลอย" u="1"/>
        <s v="หมากยาง" u="1"/>
        <s v="ตู้" u="1"/>
        <s v="ห้วยใหม่" u="1"/>
        <s v="นาสูง" u="1"/>
        <s v="หนองมะเกลือ" u="1"/>
        <s v="ศรีอุดม" u="1"/>
        <s v="กระแซงใต้" u="1"/>
        <s v="เวาะใต้" u="1"/>
        <s v="โนนมีชัย" u="1"/>
        <s v="หนองนันทัย" u="1"/>
        <s v="ศรีมงคล" u="1"/>
        <s v="โคกระเวียง" u="1"/>
        <s v="โนนเกตุ" u="1"/>
        <s v="หนองอะเลา" u="1"/>
        <s v="สวาย" u="1"/>
        <s v="ยางตากวย" u="1"/>
        <s v="ชาติ" u="1"/>
        <s v="กะดึ" u="1"/>
        <s v="ทะลอก" u="1"/>
        <s v="ตะเคียนตะวันตก" u="1"/>
        <s v="ละลมใต้" u="1"/>
        <s v="ทุ่งขนวน" u="1"/>
        <s v="ประดู่" u="1"/>
        <s v="ทุ่งรวงทอง" u="1"/>
        <s v="เมืองคง" u="1"/>
        <s v="กอกหวาน" u="1"/>
        <s v="เฟือยพุ่ม" u="1"/>
        <s v="นาน้ำคำ" u="1"/>
        <s v="เหมือดแอ่" u="1"/>
        <s v="บูรพา" u="1"/>
        <s v="โพนค้อ" u="1"/>
        <s v="พรานใต้" u="1"/>
        <s v="ยางกุด" u="1"/>
        <s v="ไฮ-ไผ่" u="1"/>
        <s v="บักดองตะวันออก" u="1"/>
        <s v="นิคมเขต 5" u="1"/>
        <s v="ค้อใหม่" u="1"/>
        <s v="โพธิ์กระสังข์" u="1"/>
        <s v="โคกสำราญ" u="1"/>
        <s v="บึงบอน" u="1"/>
        <s v="พิงพวย" u="1"/>
        <s v="ทุ่งไชยน้อย" u="1"/>
        <s v="ยางชุมภูมิฯ" u="1"/>
        <s v="ช่ง" u="1"/>
        <s v="คูวงศ์" u="1"/>
        <s v="ทำนบ" u="1"/>
        <s v="หนองหมื่น" u="1"/>
        <s v="ภูมิร่มเย็น" u="1"/>
        <s v="อำนาจเจริญ" u="1"/>
        <s v="ฮ่องสามัคคี" u="1"/>
        <s v="โนนชาติ" u="1"/>
        <s v="สะพานทางโค้ง" u="1"/>
        <s v="อาวอยใต้" u="1"/>
        <s v="สันติสุข" u="1"/>
        <s v="สระภูมิ" u="1"/>
        <s v="หนองไผ่" u="1"/>
        <s v="ด่านใต้" u="1"/>
        <s v="หนองปิงปอง" u="1"/>
        <s v="หว้า" u="1"/>
        <s v="หนองหญ้าลาด" u="1"/>
        <s v="หนองบักโทน" u="1"/>
        <s v="ตระกูลชัย" u="1"/>
        <s v="ภูมิซรอล" u="1"/>
        <s v="พะแนง" u="1"/>
        <s v="ป่าอ้อย" u="1"/>
        <s v="พะยอม" u="1"/>
        <s v="จะกง" u="1"/>
        <s v="ฟ้าผ่า" u="1"/>
        <s v="ศิลาทอง" u="1"/>
        <s v="ตาโมกข์" u="1"/>
        <s v="ประเสริฐพัฒนา" u="1"/>
        <s v="ตะเคียนเหนือ" u="1"/>
        <s v="โนนสูง" u="1"/>
        <s v="เก็บงา" u="1"/>
        <s v="หนองสำราญ" u="1"/>
        <s v="หนองอีทุม" u="1"/>
        <s v="ขุนหาญ" u="1"/>
        <s v="กระแชงเมืองใหม่" u="1"/>
        <s v="สร้างสะแบง" u="1"/>
        <s v="หนองคู" u="1"/>
        <s v="ดอนตุ่น" u="1"/>
        <s v="เหนือโนนลาน" u="1"/>
        <s v="โคกโพน" u="1"/>
        <s v="พรานบูรพา" u="1"/>
        <s v="ใหม่พัฒนา" u="1"/>
        <s v="ซำโพธิ์" u="1"/>
        <s v="หนองระนาม" u="1"/>
        <s v="ภูมิสรอล2" u="1"/>
        <s v="หนองบัวน้อย" u="1"/>
        <s v="หนองเข็ง" u="1"/>
        <s v="ก้านเหลือง" u="1"/>
        <s v="อารางใหม่พัฒนา" u="1"/>
        <s v="หนองหมี" u="1"/>
        <s v="เตาเหล็ก" u="1"/>
        <s v="โคกมะเขือ" u="1"/>
        <s v="ศรีสมบูรณ์" u="1"/>
        <s v="กันโทรก" u="1"/>
        <s v="เพียมาตย์" u="1"/>
        <s v="อ้อ" u="1"/>
        <s v="ส่อม" u="1"/>
        <s v="นิคมเขต 7" u="1"/>
        <s v="แดงใหญ่" u="1"/>
        <s v="ไม้แก่น" u="1"/>
        <s v="ผักขะย่าน้อย" u="1"/>
        <s v="ค้อพัฒนา" u="1"/>
        <s v="โพนเขวา" u="1"/>
        <s v="หนองสนม" u="1"/>
        <s v="โนนแตน" u="1"/>
        <s v="หนองผักกรูด" u="1"/>
        <s v="ทุ่งขนวนเหนือ" u="1"/>
        <s v="จิก" u="1"/>
        <s v="ธาตุน้อย" u="1"/>
        <s v="บัวเตย" u="1"/>
        <s v="พนองพะแนง" u="1"/>
        <s v="นารังกาเหนือ" u="1"/>
        <s v="สำโรงสามัคคี" u="1"/>
        <s v="ปละ" u="1"/>
        <s v="เขวาธนัง" u="1"/>
        <s v="หนองแคน" u="1"/>
        <s v="หนองดีปลี" u="1"/>
        <s v="หนองอีหลง" u="1"/>
        <s v="โสน" u="1"/>
        <s v="หนองคล้า" u="1"/>
        <s v="โนนศิลป์" u="1"/>
        <s v="หนองผึ้ง" u="1"/>
        <s v="กุดเสลา" u="1"/>
        <s v="หนองเต่ากล" u="1"/>
        <s v="โนนหนองสิม" u="1"/>
        <s v="กุดนาแก้ว" u="1"/>
        <s v="เวียงน้อย" u="1"/>
        <s v="เมืองเหนือ" u="1"/>
        <s v="หนองปิด" u="1"/>
        <s v="สะอาด" u="1"/>
        <s v="สลักได" u="1"/>
        <s v="โพธิ์ศรี" u="1"/>
        <s v="ผักขะ" u="1"/>
        <s v="เมืองแสน" u="1"/>
        <s v="นิคมเขต 8" u="1"/>
        <s v="สะเดาใหญ่" u="1"/>
        <s v="หนองคำ" u="1"/>
        <s v="สะเต็ง" u="1"/>
        <s v="พะแวะ" u="1"/>
        <s v="ระเบ๊าะ" u="1"/>
        <s v="ระกา" u="1"/>
        <s v="ขอนแต้" u="1"/>
        <s v="ครั่ง" u="1"/>
        <s v="พระ" u="1"/>
        <s v="ศีรษะกระบือ" u="1"/>
        <s v="ถนนวิหาร" u="1"/>
        <s v="ลำภู" u="1"/>
        <s v="บกสะดำ" u="1"/>
        <s v="หนองเพดานใต้" u="1"/>
        <s v="ตาสุด" u="1"/>
        <s v="หลักหิน" u="1"/>
        <s v="โพง" u="1"/>
        <s v="ตาอุด" u="1"/>
        <s v="หมู่ 20" u="1"/>
        <s v="หมู่ 21" u="1"/>
        <s v="หมู่ 22" u="1"/>
        <s v="หมู่ 23" u="1"/>
        <s v="สมบูรณ์" u="1"/>
        <s v="สวนสวรรณ์" u="1"/>
        <s v="หมู่ 25" u="1"/>
        <s v="โนนทรายทอง" u="1"/>
        <s v="หมู่ 0-" u="1"/>
        <s v="หนองเกาะ" u="1"/>
        <s v="พะวร" u="1"/>
        <s v="บางกระวาน" u="1"/>
        <s v="หนองค้างไฟ" u="1"/>
        <s v="โพน" u="1"/>
        <s v="หมู่ 00" u="1"/>
        <s v="หนองเต่า" u="1"/>
        <s v="ดองกำเม็ด" u="1"/>
        <s v="หมู่ 01" u="1"/>
        <s v="คลองคำโคกแต้" u="1"/>
        <s v="หมู่ 02" u="1"/>
        <s v="หัวเหล่าใต้" u="1"/>
        <s v="ตาแท่นตะวันออก" u="1"/>
        <s v="ตาปรก" u="1"/>
        <s v="หมู่ 03" u="1"/>
        <s v="เวาะเหนือ" u="1"/>
        <s v="ยางปอ" u="1"/>
        <s v="โพนเพ็ก" u="1"/>
        <s v="ฮ่องธาตุ" u="1"/>
        <s v="หมู่ 05" u="1"/>
        <s v="หมู่ 06" u="1"/>
        <s v="เตรี๊ยะ" u="1"/>
        <s v="กระโพธิ์ช่างหม้อ" u="1"/>
        <s v="หมู่ 07" u="1"/>
        <s v="ซาดโพธิ์น้อย" u="1"/>
        <s v="สามเส้า" u="1"/>
        <s v="น้ำมุด" u="1"/>
        <s v="โนนบัว" u="1"/>
        <s v="โพนดวน" u="1"/>
        <s v="ดงเจริญ" u="1"/>
        <s v="นาม่อง" u="1"/>
        <s v="เกษตรสมบูรณ์" u="1"/>
        <s v="หมู่ 09" u="1"/>
        <s v="ไหล่ดุม" u="1"/>
        <s v="หอย" u="1"/>
        <s v="โพธิ์ฮัง" u="1"/>
        <s v="โนนลัด" u="1"/>
        <s v="ภูมิสวงษ์" u="1"/>
        <s v="จะเนียว" u="1"/>
        <s v="กุดเมืองฮาม" u="1"/>
        <s v="หนองบัวไชยวาน" u="1"/>
        <s v="สะพาน" u="1"/>
        <s v="ตาชุน" u="1"/>
        <s v="ละลมเหนือ" u="1"/>
        <s v="ไพร" u="1"/>
        <s v="หนองรุง" u="1"/>
        <s v="กันจดเก่า" u="1"/>
        <s v="ผือเก่า" u="1"/>
        <s v="รังแร้ง" u="1"/>
        <s v="โพธิ์ชัย" u="1"/>
        <s v="เริงสวรรค์" u="1"/>
        <s v="สำโรงเก่า" u="1"/>
        <s v="เปือย" u="1"/>
        <s v="พรานเหนือ" u="1"/>
        <s v="ศรีผไทราษฎร์" u="1"/>
        <s v="ละเอาะ" u="1"/>
        <s v="สบายใต้" u="1"/>
        <s v="หนองอาคูณ" u="1"/>
        <s v="สุโข" u="1"/>
        <s v="จันทร์หอม" u="1"/>
        <s v="ตาตุน" u="1"/>
        <s v="ใจดีเหนือ" u="1"/>
        <s v="โนนพยอม" u="1"/>
        <s v="ศาลา" u="1"/>
        <s v="แซรไปร์ใต้" u="1"/>
        <s v="บ่อ" u="1"/>
        <s v="สวนสวรรค์" u="1"/>
        <s v="เสาธงชัย" u="1"/>
        <s v="โนนชมภู" u="1"/>
        <s v="ดู่น้อย" u="1"/>
        <s v="สำโรง" u="1"/>
        <s v="โนนขนวน" u="1"/>
        <s v="ดอนเขียว" u="1"/>
        <s v="ดอนน้อย" u="1"/>
        <s v="เขื่อนช้าง" u="1"/>
        <s v="หนองหัวช้าง" u="1"/>
        <s v="หนองจินดาใหญ่" u="1"/>
        <s v="พงสิม" u="1"/>
        <s v="ภูสิงห์" u="1"/>
        <s v="โนนหนองสังข์" u="1"/>
        <s v="จำนรรจ์" u="1"/>
        <s v="ข้าง" u="1"/>
        <s v="ทุ่งใหญ่พัฒนา" u="1"/>
        <s v="มะฟัก" u="1"/>
        <s v="ด่านเหนือ" u="1"/>
        <s v="พิมาย" u="1"/>
        <s v="โนนแสนคำ" u="1"/>
        <s v="สุขเกษม" u="1"/>
        <s v="ขนาใหม่" u="1"/>
        <s v="หนองยาง" u="1"/>
        <s v="หนองแข้" u="1"/>
        <s v="เก่าน้อย" u="1"/>
        <s v="หนองคงคา" u="1"/>
        <s v="นาตาล" u="1"/>
        <s v="โนนทองหลาง" u="1"/>
        <s v="โนนสำราญ" u="1"/>
        <s v="สนิท" u="1"/>
        <s v="ทุ่งมั่ง" u="1"/>
        <s v="กันทรารมย์" u="1"/>
        <s v="ตาเอกพัฒนา" u="1"/>
        <s v="สร้างใหญ่" u="1"/>
        <s v="กำแพง" u="1"/>
        <s v="โนนแดง" u="1"/>
        <s v="โนนเรือ" u="1"/>
        <s v="คลีกลิ้ง" u="1"/>
        <s v="พยุห์" u="1"/>
        <s v="หนองสะ" u="1"/>
        <s v="บุ่ง" u="1"/>
        <s v="เนินเสาร์" u="1"/>
        <s v="เมืองเก่า" u="1"/>
        <s v="หนองกอก" u="1"/>
        <s v="โนนสาย" u="1"/>
        <s v="สี่แยก" u="1"/>
        <s v="ไลย์พัฒนา" u="1"/>
        <s v="หนองคูใหญ่" u="1"/>
        <s v="บิง" u="1"/>
        <s v="บุยาว" u="1"/>
        <s v="เชือกน้อย" u="1"/>
        <s v="บัวน้อย" u="1"/>
        <s v="ธาตุ" u="1"/>
        <s v="โคกสามัคคี" u="1"/>
        <s v="หนองโอง" u="1"/>
        <s v="ตีกา" u="1"/>
        <s v="นาเย็น" u="1"/>
        <s v="แสนแก้ว" u="1"/>
        <s v="นาก๊อก" u="1"/>
        <s v="วนาสวรรค์" u="1"/>
        <s v="ปรือคันตะวันออก" u="1"/>
        <s v="ตาเนียม" u="1"/>
        <s v="หนามแท่ง" u="1"/>
        <s v="หนองเลิง" u="1"/>
        <s v="โนนสว่างพัฒนา" u="1"/>
        <s v="กุดโง้ง" u="1"/>
        <s v="อีเซ" u="1"/>
        <s v="นาละเวีย" u="1"/>
        <s v="นากกโก" u="1"/>
        <s v="โนนเจริญ" u="1"/>
        <s v="เดียงตะวันออก2" u="1"/>
        <s v="ตาเอกใหม่" u="1"/>
        <s v="สลับ" u="1"/>
        <s v="ท่าพระ" u="1"/>
        <s v="น้ำอ้อมเหนือ" u="1"/>
        <s v="แสนสุข" u="1"/>
        <s v="สำโรงปราสาท" u="1"/>
        <s v="โนนสูงเหนือ" u="1"/>
        <s v="โพธิ์สว่าง" u="1"/>
        <s v="พรหมทอง" u="1"/>
        <s v="เหรียญทอง" u="1"/>
        <s v="ตาเปียง" u="1"/>
        <s v="สนวน" u="1"/>
        <s v="ฝาง" u="1"/>
        <s v="หนองหยอด" u="1"/>
        <s v="ค้อ" u="1"/>
        <s v="ทุ่งมน" u="1"/>
        <s v="โนนทอง" u="1"/>
        <s v="เกาะ" u="1"/>
        <s v="กงพาน" u="1"/>
        <s v="ป่าบาก" u="1"/>
        <s v="ซำเบ็ง" u="1"/>
        <s v="ตาแบน" u="1"/>
        <s v="จังเอิญ" u="1"/>
        <s v="เมืองจันทร์" u="1"/>
        <s v="สิงไคร" u="1"/>
        <s v="อรุณพัฒนา" u="1"/>
        <s v="ม่วงแยก" u="1"/>
        <s v="อ้อมแก้ว" u="1"/>
        <s v="หนองขวาง" u="1"/>
        <s v="สิริขุนหาญ" u="1"/>
        <s v="เปลียว" u="1"/>
        <s v="ไทยบวกแต้" u="1"/>
        <s v="หนองโน" u="1"/>
        <s v="โนนหนองคลอง" u="1"/>
        <s v="ดู่กลาง" u="1"/>
        <s v="ฮ่อง" u="1"/>
        <s v="กันทรอมตะวันออก" u="1"/>
        <s v="ศิวาลัย" u="1"/>
        <s v="หนองแลง" u="1"/>
        <s v="ยางชุมน้อย" u="1"/>
        <s v="ศรีขุนหาญ" u="1"/>
        <s v="โตนด" u="1"/>
        <s v="หนองแว้ง" u="1"/>
        <s v="กระเบาเดื่อ" u="1"/>
        <s v="ป่าไร่" u="1"/>
        <s v="หนองใหญ่" u="1"/>
        <s v="นิคมฯ" u="1"/>
        <s v="จังเอิน" u="1"/>
        <s v="สระเยาว์" u="1"/>
        <s v="กันทรอมน้อย" u="1"/>
        <s v="ศรีพะเนาตะวันออก" u="1"/>
        <s v="ชำ" u="1"/>
        <s v="กู่ตะวันตก" u="1"/>
        <s v="โนนสำเริง" u="1"/>
        <s v="ส้มป่อย" u="1"/>
        <s v="แจงแมงน้อย" u="1"/>
        <s v="ตรอก" u="1"/>
        <s v="โพนปลัด" u="1"/>
        <s v="หนองแล้ง" u="1"/>
        <s v="หนองโบสถ์" u="1"/>
        <s v="ประทาย" u="1"/>
        <s v="เริงรมย์" u="1"/>
        <s v="โพนทองพัฒนา" u="1"/>
        <s v="คูป" u="1"/>
        <s v="หมู่18" u="1"/>
        <s v="โนนสังข์" u="1"/>
        <s v="คล้อแดง" u="1"/>
        <s v="ร่องอโศก" u="1"/>
        <s v="หนองคลอง" u="1"/>
        <s v="ไฮน้อย" u="1"/>
        <s v="โต่งโต้น" u="1"/>
        <s v="เหล่าเชือก" u="1"/>
        <s v="ม่วงงาม" u="1"/>
        <s v="เมืองทอง" u="1"/>
        <s v="โนนแกด" u="1"/>
        <s v="หนองกระทิง" u="1"/>
        <s v="โกทา" u="1"/>
        <s v="เนียม" u="1"/>
        <s v="ป่าโม่ง" u="1"/>
        <s v="พันทาใหญ่" u="1"/>
        <s v="พรานอุดม" u="1"/>
        <s v="บึงหมอก" u="1"/>
        <s v="โนนดั่ง" u="1"/>
        <s v="หนองม่วง,ยาง" u="1"/>
        <s v="ตาเม็ง" u="1"/>
        <s v="นิคม 4" u="1"/>
        <s v="ห้วยพอก" u="1"/>
        <s v="หมู่16" u="1"/>
        <s v="มะยาง" u="1"/>
        <s v="หนองครอง" u="1"/>
        <s v="รุ่งอรุณ" u="1"/>
        <s v="กะวัน" u="1"/>
        <s v="นิคมซอยกลาง" u="1"/>
        <s v="รังชมภู" u="1"/>
        <s v="คอก" u="1"/>
        <s v="นาทราย" u="1"/>
        <s v="ตาตูม" u="1"/>
        <s v="ทุ่งจาน" u="1"/>
        <s v="กระเต็ล" u="1"/>
        <s v="หนองหินเหนือ" u="1"/>
        <s v="โนนเหมือดแอ่" u="1"/>
        <s v="บกใต้" u="1"/>
        <s v="ทุ่งใหญ่2" u="1"/>
        <s v="ตาไกรพัฒนา" u="1"/>
        <s v="สี่แยกนาเจริญ" u="1"/>
        <s v="แสงอรุณพัฒนา" u="1"/>
        <s v="ตรอย" u="1"/>
        <s v="ขามป้อม" u="1"/>
        <s v="หนองสาด" u="1"/>
        <s v="หนองครก" u="1"/>
        <s v="ตะดอบ" u="1"/>
        <s v="ตะเภา" u="1"/>
        <s v="หนองอึ่ง" u="1"/>
        <s v="โนนไชยงาม" u="1"/>
        <s v="หนองเมย" u="1"/>
        <s v="โคกหลัก" u="1"/>
        <s v="ภูดิน" u="1"/>
        <s v="หมู่12" u="1"/>
        <s v="ดอนงูเหลือม" u="1"/>
        <s v="หนองหิน" u="1"/>
        <s v="โตนดกลาง" u="1"/>
        <s v="หนองคุ้ม" u="1"/>
        <s v="เวียง" u="1"/>
        <s v="ตะแบงใต้" u="1"/>
        <s v="จอก" u="1"/>
        <s v="ศรพนมทอง" u="1"/>
        <s v="สนามแจ้ง" u="1"/>
        <s v="โคกกลางใหญ่" u="1"/>
        <s v="ภูเงิน" u="1"/>
        <s v="ดอนลิ้นฟ้า" u="1"/>
        <s v="กระแซงพัฒนา" u="1"/>
        <s v="กับทก" u="1"/>
        <s v="กอกหัวนา" u="1"/>
        <s v="หนองอีโต่ง" u="1"/>
        <s v="หนองน้ำดิ่ง" u="1"/>
        <s v="ขี้นาค" u="1"/>
        <s v="ขนุนตะวันออก" u="1"/>
        <s v="ตายอ" u="1"/>
        <s v="ป่าเลา" u="1"/>
        <s v="โคกใต้พัฒนา" u="1"/>
        <s v="ตารงค์" u="1"/>
        <s v="สะเดาน้อย" u="1"/>
        <s v="สิม" u="1"/>
        <s v="ศรีโพธิ์แก้ว" u="1"/>
        <s v="หาด" u="1"/>
        <s v="โคกแก้ว" u="1"/>
        <s v="หนองโปง" u="1"/>
        <s v="ตะเคียนช่างเหล็ก" u="1"/>
        <s v="ตาเจ็น" u="1"/>
        <s v="ตาองค์" u="1"/>
        <s v="เอือด" u="1"/>
        <s v="นิคมห้วยคล้า" u="1"/>
        <s v="หมู่20" u="1"/>
        <s v="บึงมะลูเหนือ" u="1"/>
        <s v="โพนข่า" u="1"/>
        <s v="ทุ่งนาดี" u="1"/>
        <s v="จอม" u="1"/>
        <s v="คูสิแจ" u="1"/>
        <s v="จีเนียว" u="1"/>
        <s v="ตำหนักไทร" u="1"/>
        <s v="เสลา" u="1"/>
        <s v="อีลอก" u="1"/>
        <s v="ตลาด" u="1"/>
        <s v="หนองกาดำ" u="1"/>
        <s v="คะนา" u="1"/>
        <s v="โนนแฝก" u="1"/>
        <s v="ทะลูโนนม่วง" u="1"/>
        <s v="หนองแปน" u="1"/>
        <s v="ซำบันได" u="1"/>
        <s v="หนองเพดาน" u="1"/>
        <s v="ธาตุเจริญ" u="1"/>
        <s v="นิคมซอย 6" u="1"/>
        <s v="หนองตลาด" u="1"/>
        <s v="ทางสายลวด" u="1"/>
        <s v="ตาไอ" u="1"/>
        <s v="ตาเสก" u="1"/>
        <s v="แทรงเหนือ" u="1"/>
        <s v="ตะแบก" u="1"/>
        <s v="น้ำเกลี้ยง" u="1"/>
        <s v="เหล็ก" u="1"/>
        <s v="บึงมะลู" u="1"/>
        <s v="ซำเจริญ" u="1"/>
        <s v="ปุดเนียม" u="1"/>
        <s v="หนองอีหลา" u="1"/>
        <s v="ข้าวดอ" u="1"/>
        <s v="สร้างกกเกษ" u="1"/>
        <s v="ตาจ้อย" u="1"/>
        <s v="เห็นอ้ม" u="1"/>
        <s v="อะลาง" u="1"/>
        <s v="หัวนอน" u="1"/>
        <s v="กระโพธิ์น้อย" u="1"/>
        <s v="ห้าด" u="1"/>
        <s v="แสนคูณ" u="1"/>
        <s v="ดอนม่วง" u="1"/>
        <s v="หนองหมากแก้ว" u="1"/>
        <s v="เหงี่ยง" u="1"/>
        <s v="สว่างพัฒนา" u="1"/>
        <s v="ดูน" u="1"/>
        <s v="สวงษ์" u="1"/>
        <s v="โก" u="1"/>
        <s v="ศรีบุญลือ" u="1"/>
        <s v="อุงกุล" u="1"/>
        <s v="กะโดน" u="1"/>
        <s v="โนนทราย" u="1"/>
        <s v="หนองข้องเหล็ก" u="1"/>
        <s v="กะเจา" u="1"/>
        <s v="ชำแระเหนือ" u="1"/>
        <s v="ทุ่งไชยใหญ่" u="1"/>
        <s v="บัวใหญ่" u="1"/>
        <s v="จะกอง" u="1"/>
        <s v="ห้วยเสียว" u="1"/>
        <s v="หนองอะลาง" u="1"/>
        <s v="ชะบา" u="1"/>
        <s v="สามแยก" u="1"/>
        <s v="คำบอน" u="1"/>
        <s v="พอกใหญ่" u="1"/>
        <s v="หนองบัวเรณ" u="1"/>
        <s v="คลองสุด" u="1"/>
        <s v="หนองเตย" u="1"/>
        <s v="หนองดินดำ" u="1"/>
        <s v="พงพรต" u="1"/>
        <s v="จานใต้" u="1"/>
        <s v="หนองแก" u="1"/>
        <s v="โนนขาม" u="1"/>
        <s v="หนองเดียงน้อย" u="1"/>
        <s v="หนองโตน" u="1"/>
        <s v="ลิงไอ" u="1"/>
        <s v="หนองเทา" u="1"/>
        <s v="โคกกี่" u="1"/>
        <s v="ขอนแก่น" u="1"/>
        <s v="ปลาเดิดใหญ่" u="1"/>
        <s v="หัวเหล่าเหนือ" u="1"/>
        <s v="ตูมกระแซงราษฎร์" u="1"/>
        <s v="คำโปรย" u="1"/>
        <s v="สีแก้ว" u="1"/>
        <s v="ตาโกน" u="1"/>
        <s v="ตะเคียนตะวันออก" u="1"/>
        <s v="กล้วย" u="1"/>
        <s v="ปะอุง" u="1"/>
        <s v="เสวต" u="1"/>
        <s v="โคกใหม่" u="1"/>
        <s v="โพธิ์ลังกา" u="1"/>
        <s v="ธาตุกังเกา" u="1"/>
        <s v="รุงตะวันออก" u="1"/>
        <s v="หนองบัวใหญ่" u="1"/>
        <s v="แสงใหญ่" u="1"/>
        <s v="เชือก" u="1"/>
        <s v="เสรี" u="1"/>
        <s v="ซำเม็ง" u="1"/>
        <s v="คลองทราย" u="1"/>
        <s v="น้อยคงเมือง" u="1"/>
        <s v="โพนทอง" u="1"/>
        <s v="ตราง" u="1"/>
        <s v="แก้ง" u="1"/>
        <s v="ขามใหญ่" u="1"/>
        <s v="โนนตุ่น" u="1"/>
        <s v="หมากเขียบ" u="1"/>
        <s v="ปลาซิวน้อย" u="1"/>
        <s v="ดินแดง" u="1"/>
        <s v="ฮ่องขาม-ตาชิว" u="1"/>
        <s v=" ขี้เหล็ก" u="1"/>
        <s v="ตะแบง" u="1"/>
        <s v="ตาเอก" u="1"/>
        <s v="หนองทามน้อย" u="1"/>
        <s v="หว้าน" u="1"/>
        <s v="ปะหละ" u="1"/>
        <s v="กำแมด" u="1"/>
        <s v="โพธิ์น้อย" u="1"/>
        <s v="เหล่ายอด" u="1"/>
        <s v="หนองแคนน้อย" u="1"/>
        <s v="ตระกาศ" u="1"/>
        <s v="ห่องเปีอย" u="1"/>
        <s v="มะหลัดใต้" u="1"/>
        <s v="ปรือคันใต้" u="1"/>
        <s v="หนองหญ้าปล้อง" u="1"/>
        <s v="เหล่าโดน" u="1"/>
        <s v="นาก๊อกตะวันออก" u="1"/>
        <s v="กุง" u="1"/>
        <s v="ลุมภู" u="1"/>
        <s v="ตาตา" u="1"/>
        <s v="หัวนา" u="1"/>
        <s v="โนนศรีไคล" u="1"/>
        <s v="ทุ่ม" u="1"/>
        <s v="โนนสะอาด" u="1"/>
        <s v="บอน" u="1"/>
        <s v="วัดเลียบ" u="1"/>
        <s v="โนนสำนัก" u="1"/>
        <s v="ก้อนเส้า" u="1"/>
        <s v="หนองขนาน" u="1"/>
        <s v="หินกอง" u="1"/>
        <s v="หนองดัน" u="1"/>
        <s v="พอก" u="1"/>
        <s v="สร้างหว้า" u="1"/>
        <s v="ศรีสว่างพัฒนา" u="1"/>
        <s v="จานใหญ่" u="1"/>
        <s v="ศรีเจริญ" u="1"/>
        <s v="โนนม่วงใต้" u="1"/>
        <s v="บ่อทอง" u="1"/>
        <s v="ป่าใต้" u="1"/>
        <s v="ทับทิมสยาม07" u="1"/>
        <s v="หนองตอนาเจริญ" u="1"/>
        <s v="กองหลวง" u="1"/>
        <s v="ทุ่งสว่าง" u="1"/>
        <s v="กระแชง" u="1"/>
        <s v="หนองคลั่งใต้" u="1"/>
        <s v="หัวเสือเหนือ" u="1"/>
        <s v="สนามกำเม็ด" u="1"/>
        <s v="เจีย" u="1"/>
        <s v="หนองแต้" u="1"/>
        <s v="ทุ่งน้อย" u="1"/>
        <s v="ซำผักแว่น" u="1"/>
        <s v="เมืองหลวง" u="1"/>
        <s v="ทับทิมสยาม" u="1"/>
        <s v="ประอางตะวันตก" u="1"/>
        <s v="สำโรงเกียรติใต้" u="1"/>
        <s v="กันทรอมใต้" u="1"/>
        <s v="สนาย" u="1"/>
        <s v="เดียงเหนือ" u="1"/>
        <s v="บึงบูรพ์" u="1"/>
        <s v="ผักขะย่าใหญ่" u="1"/>
        <s v="กุดสมิง" u="1"/>
        <s v="ทุ่งตาล" u="1"/>
        <s v="นาศิลา" u="1"/>
        <s v="หนองดู่" u="1"/>
        <s v="หนองตะมะ" u="1"/>
        <s v="ดงขี้เหล็ก" u="1"/>
        <s v="ป่าไม้พัฒนา" u="1"/>
        <s v="หัวเสือ" u="1"/>
        <s v="หนองโง้ง" u="1"/>
        <s v="เขวา" u="1"/>
        <s v="ตาทวด" u="1"/>
        <s v="ห้วยไม้งาม" u="1"/>
        <s v="แตงแซง" u="1"/>
        <s v="หนองนกเขียน" u="1"/>
        <s v="โนนกอง" u="1"/>
        <s v="โนนแก้ว" u="1"/>
        <s v="นาวา" u="1"/>
        <s v="เป๊าะ" u="1"/>
        <s v="ขุมปูน" u="1"/>
        <s v="ชำแระ" u="1"/>
        <s v="กรามตะวันออก" u="1"/>
        <s v="บักดองตะวันตก" u="1"/>
        <s v="นาซำ" u="1"/>
        <s v="หนองกันจง" u="1"/>
        <s v="เหล่าเสน" u="1"/>
        <s v="ขาม" u="1"/>
        <s v="กระโดน" u="1"/>
        <s v="เกษนาค้อ" u="1"/>
        <s v="นาดำ" u="1"/>
        <s v="สมอ-ทางสาย" u="1"/>
        <s v="โคกทะลอก" u="1"/>
        <s v="หนองม้า" u="1"/>
        <s v="คล้อ" u="1"/>
        <s v="หนองกิโล" u="1"/>
        <s v="สระบาน" u="1"/>
        <s v="ปลาขาว" u="1"/>
        <s v="เสียว" u="1"/>
        <s v="ณรงค์" u="1"/>
        <s v="คูสิแจเหนือ" u="1"/>
        <s v="ไฮใหญ่" u="1"/>
        <s v="โคกสมบูรณ์" u="1"/>
        <s v="ขนาเก่า" u="1"/>
        <s v="โกแดง" u="1"/>
        <s v="พรหมสวัสดิ์" u="1"/>
        <s v="ทุ่งไชย" u="1"/>
        <s v="ปราสาทเยอใต้" u="1"/>
        <s v="ดงบัง" u="1"/>
        <s v="หนองดินแดง" u="1"/>
        <s v="งิ้ว" u="1"/>
        <s v="จำนัน" u="1"/>
        <s v="ธาตุทอง" u="1"/>
        <s v="น้ำท่วม" u="1"/>
        <s v="โนนมะนาว" u="1"/>
        <s v="ห่องน้อย" u="1"/>
        <s v="ธาตุใต้" u="1"/>
        <s v="เวาะ" u="1"/>
        <s v="หนองดวน" u="1"/>
        <s v="หนองหล่ม" u="1"/>
        <s v="ลุมพุก" u="1"/>
        <s v="ดอนมะเกลือ" u="1"/>
        <s v="สุขสันต์" u="1"/>
        <s v="จาน" u="1"/>
        <s v="ปราสาทเยอเหนือ" u="1"/>
        <s v="หนองอีย่า" u="1"/>
        <s v="กะเอิน" u="1"/>
        <s v="โนนหว้านไฟ" u="1"/>
        <s v="กันจาน" u="1"/>
        <s v="โนนงาม" u="1"/>
        <s v="โนนน้อย" u="1"/>
        <s v="จำปานวง" u="1"/>
        <s v="ทับช้าง" u="1"/>
        <s v="หมู่ 33" u="1"/>
        <s v="หนองตระกาศ" u="1"/>
        <s v="ผักไหมน้อย" u="1"/>
        <s v="โนนหาญหก" u="1"/>
        <s v="กระเจา" u="1"/>
        <s v="ศรีพะเนา" u="1"/>
        <s v="หนองแก้ว" u="1"/>
        <s v="หนองสะมอน" u="1"/>
        <s v="โนนสวน" u="1"/>
        <s v="สร้างปะอาว" u="1"/>
        <s v="หนองเครือซูด" u="1"/>
        <s v="หนองบัวเหนือ" u="1"/>
        <s v="ขามฆ้อง" u="1"/>
        <s v="หมู่ 36" u="1"/>
        <s v="สะเดา" u="1"/>
        <s v="หนองหนัก" u="1"/>
        <s v="ทุ่งโพธิ์" u="1"/>
        <s v="หนองไฮ" u="1"/>
        <s v="หมู่ 10" u="1"/>
        <s v="หนองเม็กน้อย" u="1"/>
        <s v="หัวขัว" u="1"/>
        <s v="หมู่ 11" u="1"/>
        <s v="สุขสวัสดิ์" u="1"/>
        <s v="อุดม" u="1"/>
        <s v="ใจดี" u="1"/>
        <s v="ตาฮี" u="1"/>
        <s v="แซร์ไปร์" u="1"/>
        <s v="ป่าม่วง" u="1"/>
        <s v="หมู่ 13" u="1"/>
        <s v="ชำแระตะวันตก" u="1"/>
        <s v="ดงยาง" u="1"/>
        <s v="ตานวน" u="1"/>
        <s v="หนองผือ" u="1"/>
        <s v="นาดี" u="1"/>
        <s v="น้ำคำ" u="1"/>
        <s v="โคกใหญ่" u="1"/>
        <s v="หนองกุง" u="1"/>
        <s v="หมู่ 16" u="1"/>
        <s v="หมู่ 17" u="1"/>
        <s v="หนองทุ่ม" u="1"/>
        <s v="หนองบัว" u="1"/>
        <s v="กระโพธิเริงรม" u="1"/>
        <s v="หนองสามขา" u="1"/>
        <s v="หมู่ 18" u="1"/>
        <s v="เปือยใหญ่" u="1"/>
        <s v="ศรีสระจันทร์" u="1"/>
        <s v="ตาเครือ" u="1"/>
        <s v="หมู่ 19" u="1"/>
        <s v="ตูมน้อย" u="1"/>
        <s v="หนองบอน" u="1"/>
        <s v="ตามอญ" u="1"/>
        <s v="ด่าน" u="1"/>
        <s v="โจดนาห่อม" u="1"/>
        <s v="โนนสมประสงค์" u="1"/>
        <s v="มัดกา" u="1"/>
        <s v="หนองกุ้ง" u="1"/>
        <s v="ซำตารมย์" u="1"/>
        <s v="โพนทราย" u="1"/>
        <s v="นา" u="1"/>
        <s v="สังเม็ก" u="1"/>
        <s v="โนนไหล่" u="1"/>
        <s v="ซำเขียน" u="1"/>
        <s v="นาเวียง" u="1"/>
        <s v="ดงเปือย" u="1"/>
        <s v="หนองพอก" u="1"/>
        <s v="โนนเชียงสี" u="1"/>
        <s v="ภูมิศาลา" u="1"/>
        <s v="ตะเคียนกลาง" u="1"/>
        <s v="โจดม่วง" u="1"/>
        <s v="พรทิพย์" u="1"/>
        <s v="นานวน" u="1"/>
        <s v="ม่วง" u="1"/>
        <s v="ปะโด๊ะ" u="1"/>
        <s v="เสือบอง" u="1"/>
        <s v="คำกลาง" u="1"/>
        <s v="ขนุนตาหวัง" u="1"/>
        <s v="เวียน,พยอม" u="1"/>
        <s v="หนองเขียน" u="1"/>
        <s v="หญ้าปล้องเหนือ" u="1"/>
        <s v="นาแปะ" u="1"/>
        <s v="หลักด่าน" u="1"/>
        <s v="หนองตาสา" u="1"/>
        <s v="เดียง" u="1"/>
        <s v="หนองคับคา" u="1"/>
        <s v="น้ำอ้อมน้อย" u="1"/>
        <s v="ทุ่งพาย" u="1"/>
        <s v="นาสวน" u="1"/>
        <s v="กระมัลพัฒนา" u="1"/>
        <s v="โนนยาง" u="1"/>
        <s v="คูสี่แจ" u="1"/>
        <s v="ค้อตานี" u="1"/>
        <s v="สำโรงใหม่ไทย" u="1"/>
        <s v="มะขาม" u="1"/>
        <s v="หนองจะกง" u="1"/>
        <s v="น้ำตกห้วยจันทร์" u="1"/>
        <s v="ฮ่องข่า" u="1"/>
        <s v="โดนสวรรค์" u="1"/>
        <s v="ทุ่ง" u="1"/>
        <s v="ร่อง" u="1"/>
        <s v="หนองขุน" u="1"/>
        <s v="เสรีพัฒนา" u="1"/>
        <s v="หนองหัวหมู" u="1"/>
        <s v="สำโรงธรรม" u="1"/>
        <s v="ผักบุ้ง" u="1"/>
        <s v="ศรีลำดวน" u="1"/>
        <s v="นารุ่งเรือง" u="1"/>
        <s v="พะเนา" u="1"/>
        <s v="โคกตาลกลาง" u="1"/>
        <s v="หัวดง" u="1"/>
        <s v="ห้วยฆ้อง" u="1"/>
        <s v="หัวสะพาน" u="1"/>
        <s v="กอกหวายใต้" u="1"/>
        <s v="ม่วงเป" u="1"/>
        <s v="สะเดาตะวันตก" u="1"/>
        <s v="ตะหลุง" u="1"/>
        <s v="สะงำ" u="1"/>
        <s v="แจงแมง" u="1"/>
        <s v="กระแชงใหญ่" u="1"/>
        <s v="ทุ่งประทาย" u="1"/>
        <s v="โพธิ์ไทร" u="1"/>
        <s v="ใจดีกลาง" u="1"/>
        <s v="สมใจ" u="1"/>
        <s v="หนองปลากุ่ม" u="1"/>
        <s v="ติ้ว" u="1"/>
        <s v="โนนกลาง" u="1"/>
        <s v="หนองติมใต้" u="1"/>
        <s v="ติม" u="1"/>
        <s v="โท๊ะ" u="1"/>
        <s v="สมอ" u="1"/>
        <s v="โคกเหนือ" u="1"/>
        <s v="จังกระดาน" u="1"/>
        <s v="ตาปาง" u="1"/>
        <s v="หนองหัวลิง" u="1"/>
        <s v="ส้มป่อยน้อย" u="1"/>
        <s v="โนนจาน" u="1"/>
        <s v="บึง" u="1"/>
        <s v="คูสระน้อย" u="1"/>
        <s v="สะดำ" u="1"/>
        <s v="กระโพธิ์" u="1"/>
        <s v="หนองกาด" u="1"/>
        <s v="ดงแดง" u="1"/>
        <s v="หนองกระแซง" u="1"/>
        <s v="ตาเกษ" u="1"/>
        <s v="ยางแรด" u="1"/>
        <s v="ศาลาเหนือ" u="1"/>
        <s v="ประอาง" u="1"/>
        <s v="คูสระใหม่" u="1"/>
        <s v="น้ำเย็นใต้" u="1"/>
        <s v="คล้อเกตุศิริ" u="1"/>
        <s v="โนนพิทักษ์" u="1"/>
        <s v="หนองรัง" u="1"/>
        <s v="โพธิ์เงิน" u="1"/>
        <s v="ดอนข่า" u="1"/>
        <s v="เขวิก" u="1"/>
        <s v="โจด" u="1"/>
        <s v="บาก" u="1"/>
        <s v="ตาสุ" u="1"/>
        <s v="ด่านกลาง" u="1"/>
        <s v="ฮ่องแข้ดำ" u="1"/>
        <s v="พระทะเล" u="1"/>
        <s v="ตะเคียนบังอิง" u="1"/>
        <s v="หนองปลาดุก" u="1"/>
        <s v="ชำม่วง2" u="1"/>
        <s v="ปุน" u="1"/>
        <s v="ศิวารักษ์" u="1"/>
        <s v="กระต่ำ" u="1"/>
        <s v="หนองกระดัน" u="1"/>
        <s v="โศกขามป้อม" u="1"/>
        <s v="บักดอง" u="1"/>
        <s v="หนองกันจอ" u="1"/>
        <s v="พรมแสง" u="1"/>
        <s v="ย่านาง" u="1"/>
        <s v="กลางคำ" u="1"/>
        <s v="หนองแสง" u="1"/>
        <s v="ผึ้ง" u="1"/>
        <s v="จิกกะลา" u="1"/>
        <s v="ลิ้นฟ้า" u="1"/>
        <s v="หนองตะเคียน" u="1"/>
        <s v="โนนเยาะ" u="1"/>
        <s v="ดอนทัพควาย" u="1"/>
        <s v="โพธิ์เก่า" u="1"/>
        <s v="หนองงูเหลือม" u="1"/>
        <s v="หนองเหล็กเสอิง" u="1"/>
        <s v="ปรือ" u="1"/>
        <s v="สกุล" u="1"/>
        <s v="ไพรบึง" u="1"/>
        <s v="ตายู" u="1"/>
        <s v="ทุ่งขนวนใต้" u="1"/>
        <s v="ตาปิ่น" u="1"/>
        <s v="แขม" u="1"/>
        <s v="ตาโคล" u="1"/>
        <s v="ห่อง" u="1"/>
        <s v="หนองอ้อ" u="1"/>
        <s v="กระแซงเหนือ" u="1"/>
        <s v="ละทาย" u="1"/>
        <s v="เดียงตะวันตก" u="1"/>
        <s v="โจดจิก" u="1"/>
        <s v="ทุ่งยาว" u="1"/>
        <s v="หนองขาม" u="1"/>
        <s v="แขว" u="1"/>
        <s v="หัวทุ่ง" u="1"/>
        <s v="ตูมพัฒนา" u="1"/>
        <s v="หลุบ" u="1"/>
        <s v="โพธิ์" u="1"/>
        <s v="บัวหุ่ง" u="1"/>
        <s v="ไร่เจริญ" u="1"/>
        <s v="ปรือคันตะวันตก" u="1"/>
        <s v="อาทิ" u="1"/>
        <s v="ขุมคำ" u="1"/>
        <s v="หนองเข็งน้อย" u="1"/>
        <s v="ตระกาจ" u="1"/>
        <s v="ภูมิสรอลใหม่" u="1"/>
        <s v="ละลาย" u="1"/>
        <s v="ผือใหม่" u="1"/>
        <s v="หนองจิก" u="1"/>
        <s v="เรียม" u="1"/>
        <s v="คลองลำเจียก" u="1"/>
        <s v="หว้าสามัคคี" u="1"/>
        <s v="หนองสิมน้อย" u="1"/>
        <s v="ระหาร" u="1"/>
        <s v="รุง" u="1"/>
        <s v="หนองประดิษฐ์" u="1"/>
        <s v="ปะอาว" u="1"/>
        <s v="โนนค้อ" u="1"/>
        <s v="ง้อ" u="1"/>
        <s v="ตูมใต้" u="1"/>
        <s v="หนองโปร่งใหญ่" u="1"/>
        <s v="หมู่09" u="1"/>
        <s v="โนนสมบูรณ์" u="1"/>
        <s v="โนนหนามแท่ง" u="1"/>
        <s v="ทุ่งใหญ่" u="1"/>
        <s v="รุ่ง" u="1"/>
        <s v="สิ" u="1"/>
        <s v="บกขี้ยาง" u="1"/>
        <s v="นาตราว" u="1"/>
        <s v="เอก" u="1"/>
        <s v="หัวช้าง" u="1"/>
        <s v="สร้างศาลา" u="1"/>
      </sharedItems>
    </cacheField>
    <cacheField name="ADDRCODE2" numFmtId="0">
      <sharedItems containsBlank="1"/>
    </cacheField>
    <cacheField name="E0" numFmtId="0">
      <sharedItems containsString="0" containsBlank="1" containsNumber="1" containsInteger="1" minValue="498" maxValue="43273"/>
    </cacheField>
    <cacheField name="E1" numFmtId="0">
      <sharedItems containsString="0" containsBlank="1" containsNumber="1" containsInteger="1" minValue="1" maxValue="306"/>
    </cacheField>
    <cacheField name="PE0" numFmtId="0">
      <sharedItems containsString="0" containsBlank="1" containsNumber="1" containsInteger="1" minValue="27" maxValue="128033"/>
    </cacheField>
    <cacheField name="PE1" numFmtId="0">
      <sharedItems containsString="0" containsBlank="1" containsNumber="1" containsInteger="1" minValue="0" maxValue="10333"/>
    </cacheField>
    <cacheField name="DISEASE" numFmtId="0">
      <sharedItems containsBlank="1"/>
    </cacheField>
    <cacheField name="NAME" numFmtId="0">
      <sharedItems containsBlank="1"/>
    </cacheField>
    <cacheField name="HN" numFmtId="0">
      <sharedItems containsBlank="1"/>
    </cacheField>
    <cacheField name="NMEPAT" numFmtId="0">
      <sharedItems containsBlank="1"/>
    </cacheField>
    <cacheField name="SEX" numFmtId="0">
      <sharedItems containsBlank="1"/>
    </cacheField>
    <cacheField name="AGEY" numFmtId="0">
      <sharedItems containsString="0" containsBlank="1" containsNumber="1" containsInteger="1" minValue="0" maxValue="88"/>
    </cacheField>
    <cacheField name="AGEM" numFmtId="0">
      <sharedItems containsString="0" containsBlank="1" containsNumber="1" containsInteger="1" minValue="0" maxValue="11"/>
    </cacheField>
    <cacheField name="AGED" numFmtId="0">
      <sharedItems containsString="0" containsBlank="1" containsNumber="1" containsInteger="1" minValue="0" maxValue="30"/>
    </cacheField>
    <cacheField name="MARIETAL" numFmtId="0">
      <sharedItems containsBlank="1"/>
    </cacheField>
    <cacheField name="RACE" numFmtId="0">
      <sharedItems containsBlank="1"/>
    </cacheField>
    <cacheField name="RACE1" numFmtId="0">
      <sharedItems containsBlank="1"/>
    </cacheField>
    <cacheField name="OCCUPAT" numFmtId="0">
      <sharedItems containsString="0" containsBlank="1" containsNumber="1" containsInteger="1" minValue="1" maxValue="11"/>
    </cacheField>
    <cacheField name="ADDRESS" numFmtId="0">
      <sharedItems containsBlank="1"/>
    </cacheField>
    <cacheField name="ADDRCODE" numFmtId="0">
      <sharedItems containsBlank="1"/>
    </cacheField>
    <cacheField name="METROPOL" numFmtId="0">
      <sharedItems containsBlank="1"/>
    </cacheField>
    <cacheField name="HOSPITAL" numFmtId="0">
      <sharedItems containsBlank="1"/>
    </cacheField>
    <cacheField name="TYPE" numFmtId="0">
      <sharedItems containsBlank="1"/>
    </cacheField>
    <cacheField name="RESULT" numFmtId="0">
      <sharedItems containsBlank="1"/>
    </cacheField>
    <cacheField name="HSERV" numFmtId="0">
      <sharedItems containsBlank="1"/>
    </cacheField>
    <cacheField name="CLASS" numFmtId="0">
      <sharedItems containsBlank="1"/>
    </cacheField>
    <cacheField name="SCHOOL" numFmtId="0">
      <sharedItems containsBlank="1"/>
    </cacheField>
    <cacheField name="DATESICK" numFmtId="0">
      <sharedItems containsNonDate="0" containsDate="1" containsString="0" containsBlank="1" minDate="2020-01-01T00:00:00" maxDate="2020-06-12T00:00:00" count="128">
        <d v="2020-01-01T00:00:00"/>
        <d v="2020-05-15T00:00:00"/>
        <d v="2020-05-18T00:00:00"/>
        <d v="2020-06-04T00:00:00"/>
        <d v="2020-04-09T00:00:00"/>
        <d v="2020-04-28T00:00:00"/>
        <d v="2020-01-26T00:00:00"/>
        <d v="2020-04-29T00:00:00"/>
        <d v="2020-05-24T00:00:00"/>
        <d v="2020-05-16T00:00:00"/>
        <d v="2020-06-01T00:00:00"/>
        <d v="2020-05-13T00:00:00"/>
        <d v="2020-05-31T00:00:00"/>
        <d v="2020-03-02T00:00:00"/>
        <d v="2020-05-11T00:00:00"/>
        <d v="2020-05-19T00:00:00"/>
        <d v="2020-03-23T00:00:00"/>
        <d v="2020-03-18T00:00:00"/>
        <d v="2020-03-14T00:00:00"/>
        <d v="2020-03-05T00:00:00"/>
        <d v="2020-03-09T00:00:00"/>
        <d v="2020-04-11T00:00:00"/>
        <d v="2020-05-25T00:00:00"/>
        <d v="2020-06-02T00:00:00"/>
        <d v="2020-04-08T00:00:00"/>
        <d v="2020-05-10T00:00:00"/>
        <d v="2020-05-07T00:00:00"/>
        <d v="2020-05-04T00:00:00"/>
        <d v="2020-05-05T00:00:00"/>
        <d v="2020-05-06T00:00:00"/>
        <d v="2020-03-31T00:00:00"/>
        <d v="2020-05-22T00:00:00"/>
        <d v="2020-05-03T00:00:00"/>
        <d v="2020-01-17T00:00:00"/>
        <d v="2020-02-03T00:00:00"/>
        <d v="2020-06-07T00:00:00"/>
        <d v="2020-06-03T00:00:00"/>
        <d v="2020-06-09T00:00:00"/>
        <d v="2020-06-08T00:00:00"/>
        <d v="2020-06-11T00:00:00"/>
        <d v="2020-01-19T00:00:00"/>
        <d v="2020-01-29T00:00:00"/>
        <d v="2020-01-28T00:00:00"/>
        <d v="2020-05-27T00:00:00"/>
        <d v="2020-02-10T00:00:00"/>
        <d v="2020-03-06T00:00:00"/>
        <d v="2020-01-04T00:00:00"/>
        <d v="2020-02-18T00:00:00"/>
        <d v="2020-01-05T00:00:00"/>
        <d v="2020-02-12T00:00:00"/>
        <d v="2020-06-10T00:00:00"/>
        <d v="2020-03-11T00:00:00"/>
        <d v="2020-02-24T00:00:00"/>
        <d v="2020-01-09T00:00:00"/>
        <d v="2020-02-13T00:00:00"/>
        <d v="2020-04-18T00:00:00"/>
        <d v="2020-04-19T00:00:00"/>
        <d v="2020-03-25T00:00:00"/>
        <d v="2020-03-28T00:00:00"/>
        <d v="2020-03-30T00:00:00"/>
        <d v="2020-03-16T00:00:00"/>
        <d v="2020-03-08T00:00:00"/>
        <d v="2020-03-15T00:00:00"/>
        <d v="2020-03-13T00:00:00"/>
        <d v="2020-03-19T00:00:00"/>
        <d v="2020-02-16T00:00:00"/>
        <d v="2020-03-17T00:00:00"/>
        <d v="2020-03-20T00:00:00"/>
        <d v="2020-02-15T00:00:00"/>
        <d v="2020-04-26T00:00:00"/>
        <d v="2020-01-20T00:00:00"/>
        <d v="2020-05-09T00:00:00"/>
        <d v="2020-05-12T00:00:00"/>
        <d v="2020-03-27T00:00:00"/>
        <d v="2020-01-08T00:00:00"/>
        <d v="2020-01-06T00:00:00"/>
        <d v="2020-05-28T00:00:00"/>
        <d v="2020-01-25T00:00:00"/>
        <d v="2020-05-20T00:00:00"/>
        <d v="2020-02-07T00:00:00"/>
        <d v="2020-02-22T00:00:00"/>
        <d v="2020-05-02T00:00:00"/>
        <d v="2020-06-05T00:00:00"/>
        <d v="2020-05-21T00:00:00"/>
        <d v="2020-05-23T00:00:00"/>
        <d v="2020-05-26T00:00:00"/>
        <d v="2020-05-14T00:00:00"/>
        <d v="2020-02-26T00:00:00"/>
        <d v="2020-05-08T00:00:00"/>
        <d v="2020-04-06T00:00:00"/>
        <d v="2020-01-30T00:00:00"/>
        <d v="2020-04-12T00:00:00"/>
        <d v="2020-04-15T00:00:00"/>
        <d v="2020-04-30T00:00:00"/>
        <d v="2020-05-30T00:00:00"/>
        <d v="2020-05-17T00:00:00"/>
        <d v="2020-05-29T00:00:00"/>
        <d v="2020-02-20T00:00:00"/>
        <d v="2020-02-02T00:00:00"/>
        <d v="2020-02-01T00:00:00"/>
        <d v="2020-01-27T00:00:00"/>
        <d v="2020-02-08T00:00:00"/>
        <d v="2020-01-22T00:00:00"/>
        <d v="2020-01-03T00:00:00"/>
        <d v="2020-04-24T00:00:00"/>
        <d v="2020-01-15T00:00:00"/>
        <d v="2020-02-25T00:00:00"/>
        <d v="2020-01-16T00:00:00"/>
        <d v="2020-01-24T00:00:00"/>
        <d v="2020-04-04T00:00:00"/>
        <d v="2020-03-21T00:00:00"/>
        <d v="2020-03-03T00:00:00"/>
        <d v="2020-04-02T00:00:00"/>
        <d v="2020-06-06T00:00:00"/>
        <d v="2020-03-07T00:00:00"/>
        <d v="2020-01-23T00:00:00"/>
        <d v="2020-02-14T00:00:00"/>
        <d v="2020-04-20T00:00:00"/>
        <d v="2020-04-14T00:00:00"/>
        <d v="2020-04-16T00:00:00"/>
        <d v="2020-02-27T00:00:00"/>
        <d v="2020-01-10T00:00:00"/>
        <d v="2020-03-22T00:00:00"/>
        <d v="2020-03-01T00:00:00"/>
        <d v="2020-05-01T00:00:00"/>
        <d v="2020-02-28T00:00:00"/>
        <d v="2020-01-21T00:00:00"/>
        <m/>
      </sharedItems>
      <fieldGroup base="30">
        <rangePr autoStart="0" autoEnd="0" groupBy="days" startDate="2019-01-06T00:00:00" endDate="2020-01-04T00:00:00" groupInterval="7"/>
        <groupItems count="54">
          <s v="&lt;06/01/2019 or (blank)"/>
          <s v="06/01/2019 - 12/01/2019"/>
          <s v="13/01/2019 - 19/01/2019"/>
          <s v="20/01/2019 - 26/01/2019"/>
          <s v="27/01/2019 - 02/02/2019"/>
          <s v="03/02/2019 - 09/02/2019"/>
          <s v="10/02/2019 - 16/02/2019"/>
          <s v="17/02/2019 - 23/02/2019"/>
          <s v="24/02/2019 - 02/03/2019"/>
          <s v="03/03/2019 - 09/03/2019"/>
          <s v="10/03/2019 - 16/03/2019"/>
          <s v="17/03/2019 - 23/03/2019"/>
          <s v="24/03/2019 - 30/03/2019"/>
          <s v="31/03/2019 - 06/04/2019"/>
          <s v="07/04/2019 - 13/04/2019"/>
          <s v="14/04/2019 - 20/04/2019"/>
          <s v="21/04/2019 - 27/04/2019"/>
          <s v="28/04/2019 - 04/05/2019"/>
          <s v="05/05/2019 - 11/05/2019"/>
          <s v="12/05/2019 - 18/05/2019"/>
          <s v="19/05/2019 - 25/05/2019"/>
          <s v="26/05/2019 - 01/06/2019"/>
          <s v="02/06/2019 - 08/06/2019"/>
          <s v="09/06/2019 - 15/06/2019"/>
          <s v="16/06/2019 - 22/06/2019"/>
          <s v="23/06/2019 - 29/06/2019"/>
          <s v="30/06/2019 - 06/07/2019"/>
          <s v="07/07/2019 - 13/07/2019"/>
          <s v="14/07/2019 - 20/07/2019"/>
          <s v="21/07/2019 - 27/07/2019"/>
          <s v="28/07/2019 - 03/08/2019"/>
          <s v="04/08/2019 - 10/08/2019"/>
          <s v="11/08/2019 - 17/08/2019"/>
          <s v="18/08/2019 - 24/08/2019"/>
          <s v="25/08/2019 - 31/08/2019"/>
          <s v="01/09/2019 - 07/09/2019"/>
          <s v="08/09/2019 - 14/09/2019"/>
          <s v="15/09/2019 - 21/09/2019"/>
          <s v="22/09/2019 - 28/09/2019"/>
          <s v="29/09/2019 - 05/10/2019"/>
          <s v="06/10/2019 - 12/10/2019"/>
          <s v="13/10/2019 - 19/10/2019"/>
          <s v="20/10/2019 - 26/10/2019"/>
          <s v="27/10/2019 - 02/11/2019"/>
          <s v="03/11/2019 - 09/11/2019"/>
          <s v="10/11/2019 - 16/11/2019"/>
          <s v="17/11/2019 - 23/11/2019"/>
          <s v="24/11/2019 - 30/11/2019"/>
          <s v="01/12/2019 - 07/12/2019"/>
          <s v="08/12/2019 - 14/12/2019"/>
          <s v="15/12/2019 - 21/12/2019"/>
          <s v="22/12/2019 - 28/12/2019"/>
          <s v="29/12/2019 - 04/01/2020"/>
          <s v="&gt;04/01/2020"/>
        </groupItems>
      </fieldGroup>
    </cacheField>
    <cacheField name="DATEDEFINE" numFmtId="0">
      <sharedItems containsNonDate="0" containsDate="1" containsString="0" containsBlank="1" minDate="2020-01-03T00:00:00" maxDate="2020-06-12T00:00:00"/>
    </cacheField>
    <cacheField name="DATEDEATH" numFmtId="0">
      <sharedItems containsNonDate="0" containsString="0" containsBlank="1"/>
    </cacheField>
    <cacheField name="DATERECORD" numFmtId="0">
      <sharedItems containsNonDate="0" containsDate="1" containsString="0" containsBlank="1" minDate="2020-01-03T00:00:00" maxDate="2020-06-13T00:00:00"/>
    </cacheField>
    <cacheField name="DATEREACH" numFmtId="0">
      <sharedItems containsNonDate="0" containsDate="1" containsString="0" containsBlank="1" minDate="2020-01-04T00:00:00" maxDate="2020-06-13T00:00:00"/>
    </cacheField>
    <cacheField name="INTIME" numFmtId="0">
      <sharedItems containsBlank="1"/>
    </cacheField>
    <cacheField name="ORGANISM" numFmtId="0">
      <sharedItems containsBlank="1"/>
    </cacheField>
    <cacheField name="COMPLICA" numFmtId="0">
      <sharedItems containsBlank="1"/>
    </cacheField>
    <cacheField name="IDCARD" numFmtId="0">
      <sharedItems containsBlank="1"/>
    </cacheField>
    <cacheField name="ICD10" numFmtId="0">
      <sharedItems containsBlank="1"/>
    </cacheField>
    <cacheField name="OFFICEI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5">
  <r>
    <s v="3304"/>
    <x v="0"/>
    <x v="0"/>
    <x v="0"/>
    <s v="33042505"/>
    <n v="498"/>
    <n v="1"/>
    <n v="74"/>
    <n v="1"/>
    <s v="66"/>
    <s v="ปวีณา สายโสม"/>
    <s v="272497"/>
    <s v=""/>
    <s v="2"/>
    <n v="28"/>
    <n v="0"/>
    <n v="0"/>
    <s v="1"/>
    <s v="1"/>
    <s v=""/>
    <n v="1"/>
    <s v="105 บ.หนองหว้า"/>
    <s v="33042505"/>
    <s v="2"/>
    <s v="2"/>
    <s v="2"/>
    <s v="3"/>
    <s v="33040100"/>
    <s v=""/>
    <s v=""/>
    <x v="0"/>
    <d v="2020-01-03T00:00:00"/>
    <m/>
    <d v="2020-01-03T00:00:00"/>
    <d v="2020-01-04T00:00:00"/>
    <b v="0"/>
    <s v="9"/>
    <s v="0"/>
    <s v=""/>
    <s v="ไม่ระบุ"/>
    <s v="33010000"/>
  </r>
  <r>
    <s v="3304"/>
    <x v="0"/>
    <x v="1"/>
    <x v="1"/>
    <s v="33040711"/>
    <n v="38865"/>
    <n v="182"/>
    <n v="2743"/>
    <n v="4"/>
    <s v="26"/>
    <s v="วรนุช กำลังดี"/>
    <s v="186879"/>
    <s v=""/>
    <s v="2"/>
    <n v="19"/>
    <n v="0"/>
    <n v="0"/>
    <s v="1"/>
    <s v="1"/>
    <s v=""/>
    <n v="1"/>
    <s v="67"/>
    <s v="33040711"/>
    <s v="2"/>
    <s v="2"/>
    <s v="2"/>
    <s v="3"/>
    <s v="33040100"/>
    <s v=""/>
    <s v=""/>
    <x v="1"/>
    <d v="2020-05-22T00:00:00"/>
    <m/>
    <d v="2020-05-23T00:00:00"/>
    <d v="2020-05-23T00:00:00"/>
    <b v="0"/>
    <s v="9"/>
    <s v="0"/>
    <s v=""/>
    <s v="ไม่ระบุ"/>
    <s v="33010000"/>
  </r>
  <r>
    <s v="3304"/>
    <x v="0"/>
    <x v="1"/>
    <x v="2"/>
    <s v="33040712"/>
    <n v="38864"/>
    <n v="181"/>
    <n v="2742"/>
    <n v="3"/>
    <s v="26"/>
    <s v="ศศินา คืนผล"/>
    <s v="266041"/>
    <s v=""/>
    <s v="2"/>
    <n v="15"/>
    <n v="0"/>
    <n v="0"/>
    <s v="1"/>
    <s v="1"/>
    <s v=""/>
    <n v="6"/>
    <s v="37"/>
    <s v="33040712"/>
    <s v="2"/>
    <s v="2"/>
    <s v="2"/>
    <s v="3"/>
    <s v="33040100"/>
    <s v=""/>
    <s v=""/>
    <x v="2"/>
    <d v="2020-05-22T00:00:00"/>
    <m/>
    <d v="2020-05-23T00:00:00"/>
    <d v="2020-05-23T00:00:00"/>
    <b v="0"/>
    <s v="9"/>
    <s v="0"/>
    <s v=""/>
    <s v="ไม่ระบุ"/>
    <s v="33010000"/>
  </r>
  <r>
    <s v="3304"/>
    <x v="0"/>
    <x v="1"/>
    <x v="2"/>
    <s v="33040712"/>
    <n v="41560"/>
    <n v="273"/>
    <n v="5376"/>
    <n v="23"/>
    <s v="66"/>
    <s v="พรรษชล  สมพร"/>
    <s v="0159566"/>
    <s v="นางสาว ขนิษฐา มีจินดา"/>
    <s v="2"/>
    <n v="9"/>
    <n v="0"/>
    <n v="19"/>
    <s v="1"/>
    <s v="1"/>
    <s v="0"/>
    <n v="6"/>
    <s v="199 บ.โคกพัฒนา"/>
    <s v="33040712"/>
    <s v="1"/>
    <s v="3"/>
    <s v="2"/>
    <s v="3"/>
    <s v="33080100"/>
    <s v="0"/>
    <s v=""/>
    <x v="3"/>
    <d v="2020-06-04T00:00:00"/>
    <m/>
    <d v="2020-06-04T00:00:00"/>
    <d v="2020-06-04T00:00:00"/>
    <b v="0"/>
    <s v=""/>
    <s v=""/>
    <s v=""/>
    <s v=""/>
    <s v="33010000"/>
  </r>
  <r>
    <s v="3304"/>
    <x v="0"/>
    <x v="2"/>
    <x v="3"/>
    <s v="33041502"/>
    <n v="32267"/>
    <n v="139"/>
    <n v="2314"/>
    <n v="4"/>
    <s v="66"/>
    <s v="ชนะ สารภาพ"/>
    <s v="292771"/>
    <s v=""/>
    <s v="1"/>
    <n v="13"/>
    <n v="0"/>
    <n v="0"/>
    <s v="1"/>
    <s v="1"/>
    <s v=""/>
    <n v="6"/>
    <s v="263"/>
    <s v="33041502"/>
    <s v="2"/>
    <s v="2"/>
    <s v="2"/>
    <s v="3"/>
    <s v="33040100"/>
    <s v=""/>
    <s v=""/>
    <x v="4"/>
    <d v="2020-04-13T00:00:00"/>
    <m/>
    <d v="2020-04-14T00:00:00"/>
    <d v="2020-04-15T00:00:00"/>
    <b v="0"/>
    <s v="9"/>
    <s v="0"/>
    <s v=""/>
    <s v="ไม่ระบุ"/>
    <s v="33010000"/>
  </r>
  <r>
    <s v="3304"/>
    <x v="0"/>
    <x v="3"/>
    <x v="4"/>
    <s v="33041218"/>
    <n v="35147"/>
    <n v="158"/>
    <n v="2011"/>
    <n v="879"/>
    <s v="66"/>
    <s v="แอม  โพธิ์อุดม"/>
    <s v="0181300"/>
    <s v=""/>
    <s v="2"/>
    <n v="27"/>
    <n v="5"/>
    <n v="13"/>
    <s v="1"/>
    <s v="1"/>
    <s v=""/>
    <n v="10"/>
    <s v="320"/>
    <s v="33041218"/>
    <s v="2"/>
    <s v="3"/>
    <s v="1"/>
    <s v="1"/>
    <s v="33030100"/>
    <s v="0"/>
    <s v=""/>
    <x v="5"/>
    <d v="2020-05-02T00:00:00"/>
    <m/>
    <d v="2020-05-03T00:00:00"/>
    <d v="2020-05-03T00:00:00"/>
    <b v="0"/>
    <s v=""/>
    <s v=""/>
    <s v=""/>
    <s v=""/>
    <s v="33010000"/>
  </r>
  <r>
    <s v="3304"/>
    <x v="0"/>
    <x v="4"/>
    <x v="5"/>
    <s v="33040608"/>
    <n v="10151"/>
    <n v="39"/>
    <n v="801"/>
    <n v="2"/>
    <s v="66"/>
    <s v="สรสิช สัตยาพันธุ์"/>
    <s v="211380"/>
    <s v=""/>
    <s v="1"/>
    <n v="36"/>
    <n v="10"/>
    <n v="0"/>
    <s v="1"/>
    <s v="1"/>
    <s v=""/>
    <n v="4"/>
    <s v="295/11 สว่าง"/>
    <s v="33040608"/>
    <s v="1"/>
    <s v="2"/>
    <s v="2"/>
    <s v="3"/>
    <s v="33040100"/>
    <s v=""/>
    <s v=""/>
    <x v="6"/>
    <d v="2020-01-31T00:00:00"/>
    <m/>
    <d v="2020-02-01T00:00:00"/>
    <d v="2020-02-01T00:00:00"/>
    <b v="0"/>
    <s v="0"/>
    <s v="0"/>
    <s v="533040041955"/>
    <s v="ไม่ระบุ"/>
    <s v="33010000"/>
  </r>
  <r>
    <s v="3304"/>
    <x v="0"/>
    <x v="1"/>
    <x v="1"/>
    <s v="33040711"/>
    <n v="35514"/>
    <n v="163"/>
    <n v="4541"/>
    <n v="12"/>
    <s v="66"/>
    <s v="เจษฎา  อักษรศรี"/>
    <s v="0114227"/>
    <s v=""/>
    <s v="1"/>
    <n v="15"/>
    <n v="4"/>
    <n v="6"/>
    <s v="1"/>
    <s v="1"/>
    <s v="0"/>
    <n v="6"/>
    <s v="239 บ.โคกเจริญ"/>
    <s v="33040711"/>
    <s v="2"/>
    <s v="3"/>
    <s v="2"/>
    <s v="3"/>
    <s v="33080100"/>
    <s v="0"/>
    <s v=""/>
    <x v="7"/>
    <d v="2020-04-29T00:00:00"/>
    <m/>
    <d v="2020-04-30T00:00:00"/>
    <d v="2020-05-05T00:00:00"/>
    <b v="0"/>
    <s v=""/>
    <s v=""/>
    <s v=""/>
    <s v=""/>
    <s v="33010000"/>
  </r>
  <r>
    <s v="3304"/>
    <x v="0"/>
    <x v="2"/>
    <x v="6"/>
    <s v="33041509"/>
    <n v="40158"/>
    <n v="251"/>
    <n v="2839"/>
    <n v="9"/>
    <s v="66"/>
    <s v="ทักษ์ดนัย ว่องไว"/>
    <s v="303305"/>
    <s v="นางยุพิน  เกษแก้ว"/>
    <s v="1"/>
    <n v="12"/>
    <n v="7"/>
    <n v="0"/>
    <s v="1"/>
    <s v="1"/>
    <s v=""/>
    <n v="6"/>
    <s v="55/3 ท่าสว่างสมัคคี"/>
    <s v="33041509"/>
    <s v="2"/>
    <s v="2"/>
    <s v="2"/>
    <s v="3"/>
    <s v="33040100"/>
    <s v="ป.6"/>
    <s v="บ้านท่าสว่าง"/>
    <x v="8"/>
    <d v="2020-05-30T00:00:00"/>
    <m/>
    <d v="2020-05-31T00:00:00"/>
    <d v="2020-05-31T00:00:00"/>
    <b v="0"/>
    <s v="0"/>
    <s v="0"/>
    <s v="1339600154681"/>
    <s v="ไม่ระบุ"/>
    <s v="33010000"/>
  </r>
  <r>
    <s v="3304"/>
    <x v="0"/>
    <x v="1"/>
    <x v="7"/>
    <s v="33040706"/>
    <n v="37568"/>
    <n v="199"/>
    <n v="2659"/>
    <n v="8"/>
    <s v="66"/>
    <s v="วรนุช  กำลังดี"/>
    <s v="000186879"/>
    <s v=""/>
    <s v="2"/>
    <n v="19"/>
    <n v="3"/>
    <n v="18"/>
    <s v="1"/>
    <s v="1"/>
    <s v="0"/>
    <n v="10"/>
    <s v="060"/>
    <s v="33040706"/>
    <s v="2"/>
    <s v="2"/>
    <s v="1"/>
    <s v="1"/>
    <s v="33040100"/>
    <s v="0"/>
    <s v=""/>
    <x v="9"/>
    <d v="2020-05-16T00:00:00"/>
    <m/>
    <d v="2020-05-17T00:00:00"/>
    <d v="2020-05-17T00:00:00"/>
    <b v="0"/>
    <s v=""/>
    <s v=""/>
    <s v=""/>
    <s v=""/>
    <s v="33010000"/>
  </r>
  <r>
    <s v="3304"/>
    <x v="0"/>
    <x v="2"/>
    <x v="6"/>
    <s v="33041509"/>
    <n v="41882"/>
    <n v="281"/>
    <n v="2941"/>
    <n v="13"/>
    <s v="66"/>
    <s v="อนุชิต พิมพ์พงษื"/>
    <s v="234661"/>
    <s v=""/>
    <s v="1"/>
    <n v="18"/>
    <n v="0"/>
    <n v="0"/>
    <s v="1"/>
    <s v="1"/>
    <s v=""/>
    <n v="6"/>
    <s v="168 ท่าสว่างสมัคคี"/>
    <s v="33041509"/>
    <s v="2"/>
    <s v="2"/>
    <s v="2"/>
    <s v="3"/>
    <s v="33040100"/>
    <s v=""/>
    <s v=""/>
    <x v="10"/>
    <d v="2020-06-06T00:00:00"/>
    <m/>
    <d v="2020-06-07T00:00:00"/>
    <d v="2020-06-07T00:00:00"/>
    <b v="0"/>
    <s v="9"/>
    <s v="0"/>
    <s v=""/>
    <s v="ไม่ระบุ"/>
    <s v="33010000"/>
  </r>
  <r>
    <s v="3304"/>
    <x v="0"/>
    <x v="5"/>
    <x v="8"/>
    <s v="33041416"/>
    <n v="37505"/>
    <n v="197"/>
    <n v="2643"/>
    <n v="6"/>
    <s v="66"/>
    <s v="ณัฐนันท์ สุชาติ"/>
    <s v="303498"/>
    <s v="นายประยงค์  สุชาติ"/>
    <s v="1"/>
    <n v="13"/>
    <n v="7"/>
    <n v="0"/>
    <s v="1"/>
    <s v="1"/>
    <s v=""/>
    <n v="6"/>
    <s v="22"/>
    <s v="33041416"/>
    <s v="2"/>
    <s v="2"/>
    <s v="2"/>
    <s v="3"/>
    <s v="33040100"/>
    <s v="มใ2"/>
    <s v="บ้านเขวา(ราษฎรพัฒนา)"/>
    <x v="11"/>
    <d v="2020-05-15T00:00:00"/>
    <m/>
    <d v="2020-05-16T00:00:00"/>
    <d v="2020-05-16T00:00:00"/>
    <b v="0"/>
    <s v="0"/>
    <s v="0"/>
    <s v="1118700100576"/>
    <s v="ไม่ระบุ"/>
    <s v="33010000"/>
  </r>
  <r>
    <s v="3304"/>
    <x v="0"/>
    <x v="6"/>
    <x v="9"/>
    <s v="33040805"/>
    <n v="41517"/>
    <n v="271"/>
    <m/>
    <m/>
    <s v="66"/>
    <s v="บุญมี สายพิมพ์"/>
    <s v=" 427631"/>
    <s v=""/>
    <s v="1"/>
    <n v="64"/>
    <n v="5"/>
    <n v="2"/>
    <s v="2"/>
    <s v="1"/>
    <s v=""/>
    <n v="1"/>
    <s v="6 หนองอุดม"/>
    <s v="33040805"/>
    <s v="2"/>
    <s v="3"/>
    <s v="2"/>
    <s v="3"/>
    <s v="33040100"/>
    <s v=""/>
    <s v=""/>
    <x v="12"/>
    <d v="2020-06-03T00:00:00"/>
    <m/>
    <d v="2020-06-03T00:00:00"/>
    <d v="2020-06-04T00:00:00"/>
    <b v="0"/>
    <s v="0"/>
    <s v="0"/>
    <s v=""/>
    <s v="ไม่ระบุ"/>
    <s v="33010000"/>
  </r>
  <r>
    <s v="3304"/>
    <x v="0"/>
    <x v="7"/>
    <x v="10"/>
    <s v="33042401"/>
    <n v="22581"/>
    <n v="15"/>
    <n v="1755"/>
    <n v="2"/>
    <s v="26"/>
    <s v="ชาลี ครองเชื้อ"/>
    <s v="30310"/>
    <s v=""/>
    <s v="1"/>
    <n v="35"/>
    <n v="0"/>
    <n v="0"/>
    <s v="2"/>
    <s v="1"/>
    <s v=""/>
    <n v="1"/>
    <s v="212 โคก"/>
    <s v="33042401"/>
    <s v="2"/>
    <s v="2"/>
    <s v="2"/>
    <s v="3"/>
    <s v="33040100"/>
    <s v=""/>
    <s v=""/>
    <x v="13"/>
    <d v="2020-03-05T00:00:00"/>
    <m/>
    <d v="2020-03-06T00:00:00"/>
    <d v="2020-03-06T00:00:00"/>
    <b v="0"/>
    <s v="9"/>
    <s v="0"/>
    <s v=""/>
    <s v="ไม่ระบุ"/>
    <s v="33010000"/>
  </r>
  <r>
    <s v="3304"/>
    <x v="0"/>
    <x v="8"/>
    <x v="11"/>
    <s v="33041305"/>
    <n v="37506"/>
    <n v="198"/>
    <n v="2644"/>
    <n v="7"/>
    <s v="66"/>
    <s v="ปภาวรินทร์ น้อยสงวน"/>
    <s v="388598"/>
    <s v="นายประกิจ   น้อยสงวน"/>
    <s v="2"/>
    <n v="5"/>
    <n v="0"/>
    <n v="13"/>
    <s v="1"/>
    <s v="1"/>
    <s v=""/>
    <n v="6"/>
    <s v="52"/>
    <s v="33041305"/>
    <s v="2"/>
    <s v="2"/>
    <s v="2"/>
    <s v="3"/>
    <s v="33040100"/>
    <s v=""/>
    <s v=""/>
    <x v="14"/>
    <d v="2020-05-15T00:00:00"/>
    <m/>
    <d v="2020-05-16T00:00:00"/>
    <d v="2020-05-16T00:00:00"/>
    <b v="0"/>
    <s v="0"/>
    <s v="0"/>
    <s v="1339600343115"/>
    <s v="ไม่ระบุ"/>
    <s v="33010000"/>
  </r>
  <r>
    <s v="3303"/>
    <x v="1"/>
    <x v="9"/>
    <x v="12"/>
    <s v="33031408"/>
    <n v="39128"/>
    <n v="226"/>
    <n v="2268"/>
    <n v="1135"/>
    <s v="66"/>
    <s v="ธีรภัทร คำโสภา"/>
    <s v="0133276"/>
    <s v="นาง จรรยา นันทา"/>
    <s v="1"/>
    <n v="14"/>
    <n v="6"/>
    <n v="8"/>
    <s v="1"/>
    <s v="1"/>
    <s v=""/>
    <n v="6"/>
    <s v="19/2 บ้านสวนอ้อย"/>
    <s v="33031408"/>
    <s v="2"/>
    <s v="3"/>
    <s v="2"/>
    <s v="3"/>
    <s v="33030100"/>
    <s v="0"/>
    <s v=""/>
    <x v="2"/>
    <d v="2020-05-22T00:00:00"/>
    <m/>
    <d v="2020-05-25T00:00:00"/>
    <d v="2020-05-25T00:00:00"/>
    <b v="0"/>
    <s v=""/>
    <s v=""/>
    <s v=""/>
    <s v=""/>
    <s v="33010000"/>
  </r>
  <r>
    <s v="3303"/>
    <x v="1"/>
    <x v="9"/>
    <x v="12"/>
    <s v="33031408"/>
    <n v="41397"/>
    <n v="268"/>
    <n v="6680"/>
    <n v="35"/>
    <s v="66"/>
    <s v="ภัทราพร ปุยอบ"/>
    <s v="000713291"/>
    <s v="นาง พิมพ์ใจ ปุยอบ"/>
    <s v="2"/>
    <n v="9"/>
    <n v="10"/>
    <n v="18"/>
    <s v="1"/>
    <s v="1"/>
    <s v="0"/>
    <n v="6"/>
    <s v="37/1 บ้านสวนอ้อย"/>
    <s v="33031408"/>
    <s v="2"/>
    <s v="2"/>
    <s v="2"/>
    <s v="3"/>
    <s v="33010120"/>
    <s v="0"/>
    <s v=""/>
    <x v="10"/>
    <d v="2020-06-01T00:00:00"/>
    <m/>
    <d v="2020-06-04T00:00:00"/>
    <d v="2020-06-04T00:00:00"/>
    <b v="0"/>
    <s v=""/>
    <s v=""/>
    <s v=""/>
    <s v=""/>
    <s v="33010000"/>
  </r>
  <r>
    <s v="3303"/>
    <x v="1"/>
    <x v="9"/>
    <x v="13"/>
    <s v="33031401"/>
    <n v="39347"/>
    <n v="229"/>
    <n v="2330"/>
    <n v="1137"/>
    <s v="66"/>
    <s v="รัชชานนท์ อัมภรัตน์"/>
    <s v="0159006"/>
    <s v="นางสาว พัชรธิดา จันทร์มั่น"/>
    <s v="1"/>
    <n v="9"/>
    <n v="8"/>
    <n v="14"/>
    <s v="1"/>
    <s v="1"/>
    <s v=""/>
    <n v="6"/>
    <s v="155 บ้านผักแผว"/>
    <s v="33031401"/>
    <s v="2"/>
    <s v="3"/>
    <s v="2"/>
    <s v="3"/>
    <s v="33030100"/>
    <s v="0"/>
    <s v=""/>
    <x v="15"/>
    <d v="2020-05-25T00:00:00"/>
    <m/>
    <d v="2020-05-26T00:00:00"/>
    <d v="2020-05-26T00:00:00"/>
    <b v="0"/>
    <s v=""/>
    <s v=""/>
    <s v=""/>
    <s v=""/>
    <s v="33010000"/>
  </r>
  <r>
    <s v="3303"/>
    <x v="1"/>
    <x v="9"/>
    <x v="13"/>
    <s v="33031415"/>
    <n v="28777"/>
    <n v="119"/>
    <n v="1578"/>
    <n v="517"/>
    <s v="66"/>
    <s v="สาคร  เรืองประดับ"/>
    <s v="0122574"/>
    <s v=""/>
    <s v="2"/>
    <n v="48"/>
    <n v="5"/>
    <n v="20"/>
    <s v="1"/>
    <s v="1"/>
    <s v=""/>
    <n v="1"/>
    <s v="177 บ.ผักแพว"/>
    <s v="33031415"/>
    <s v="2"/>
    <s v="3"/>
    <s v="2"/>
    <s v="3"/>
    <s v="33030100"/>
    <s v="0"/>
    <s v=""/>
    <x v="16"/>
    <d v="2020-03-23T00:00:00"/>
    <m/>
    <d v="2020-03-25T00:00:00"/>
    <d v="2020-03-26T00:00:00"/>
    <b v="0"/>
    <s v=""/>
    <s v=""/>
    <s v=""/>
    <s v=""/>
    <s v="33010000"/>
  </r>
  <r>
    <s v="3303"/>
    <x v="1"/>
    <x v="9"/>
    <x v="12"/>
    <s v="33031408"/>
    <n v="39786"/>
    <n v="246"/>
    <n v="2400"/>
    <n v="1141"/>
    <s v="66"/>
    <s v="ขวัญชัย  วรรณเวช"/>
    <s v="0138609"/>
    <s v="นาง กันยารัตน์ วรรณเวช"/>
    <s v="1"/>
    <n v="14"/>
    <n v="5"/>
    <n v="5"/>
    <s v="1"/>
    <s v="1"/>
    <s v=""/>
    <n v="6"/>
    <s v="30/1 บ้านสวนอ้อย"/>
    <s v="33031408"/>
    <s v="2"/>
    <s v="3"/>
    <s v="2"/>
    <s v="3"/>
    <s v="33030100"/>
    <s v="0"/>
    <s v=""/>
    <x v="8"/>
    <d v="2020-05-29T00:00:00"/>
    <m/>
    <d v="2020-05-29T00:00:00"/>
    <d v="2020-05-29T00:00:00"/>
    <b v="0"/>
    <s v=""/>
    <s v=""/>
    <s v=""/>
    <s v=""/>
    <s v="33010000"/>
  </r>
  <r>
    <s v="3303"/>
    <x v="1"/>
    <x v="10"/>
    <x v="14"/>
    <s v="33030803"/>
    <n v="26997"/>
    <n v="22"/>
    <n v="1489"/>
    <n v="593"/>
    <s v="26"/>
    <s v="สุรเชษฐ์ อรุณชัย"/>
    <s v="0139589"/>
    <s v="นางสาว ขจรทิพย์ เหรียญทอง"/>
    <s v="1"/>
    <n v="13"/>
    <n v="2"/>
    <n v="20"/>
    <s v="1"/>
    <s v="1"/>
    <s v=""/>
    <n v="6"/>
    <s v="10/2 บ.กอก"/>
    <s v="33030803"/>
    <s v="2"/>
    <s v="3"/>
    <s v="2"/>
    <s v="3"/>
    <s v="33030100"/>
    <s v="0"/>
    <s v=""/>
    <x v="17"/>
    <d v="2020-03-19T00:00:00"/>
    <m/>
    <d v="2020-03-19T00:00:00"/>
    <d v="2020-03-19T00:00:00"/>
    <b v="0"/>
    <s v=""/>
    <s v=""/>
    <s v=""/>
    <s v=""/>
    <s v="33010000"/>
  </r>
  <r>
    <s v="3303"/>
    <x v="1"/>
    <x v="9"/>
    <x v="13"/>
    <s v="33031415"/>
    <n v="26996"/>
    <n v="21"/>
    <n v="1488"/>
    <n v="592"/>
    <s v="26"/>
    <s v="สุภาพรรณ  สุขอ้วน"/>
    <s v="0109231"/>
    <s v=""/>
    <s v="2"/>
    <n v="34"/>
    <n v="11"/>
    <n v="22"/>
    <s v="1"/>
    <s v="1"/>
    <s v=""/>
    <n v="1"/>
    <s v="51 บ.ผักแผว"/>
    <s v="33031415"/>
    <s v="2"/>
    <s v="3"/>
    <s v="2"/>
    <s v="3"/>
    <s v="33030100"/>
    <s v="0"/>
    <s v=""/>
    <x v="17"/>
    <d v="2020-03-19T00:00:00"/>
    <m/>
    <d v="2020-03-19T00:00:00"/>
    <d v="2020-03-19T00:00:00"/>
    <b v="0"/>
    <s v=""/>
    <s v=""/>
    <s v=""/>
    <s v=""/>
    <s v="33010000"/>
  </r>
  <r>
    <s v="3303"/>
    <x v="1"/>
    <x v="9"/>
    <x v="13"/>
    <s v="33031401"/>
    <n v="26557"/>
    <n v="20"/>
    <n v="1475"/>
    <n v="590"/>
    <s v="26"/>
    <s v="สุภัชญา  คันธจันทร์"/>
    <s v="0151283"/>
    <s v="นาง สายัญ คันธจันทร์"/>
    <s v="2"/>
    <n v="11"/>
    <n v="0"/>
    <n v="27"/>
    <s v="1"/>
    <s v="1"/>
    <s v=""/>
    <n v="6"/>
    <s v="110 บ.ผักแพว"/>
    <s v="33031401"/>
    <s v="2"/>
    <s v="3"/>
    <s v="2"/>
    <s v="3"/>
    <s v="33030100"/>
    <s v="0"/>
    <s v=""/>
    <x v="18"/>
    <d v="2020-03-18T00:00:00"/>
    <m/>
    <d v="2020-03-18T00:00:00"/>
    <d v="2020-03-18T00:00:00"/>
    <b v="0"/>
    <s v=""/>
    <s v=""/>
    <s v=""/>
    <s v=""/>
    <s v="33010000"/>
  </r>
  <r>
    <s v="3303"/>
    <x v="1"/>
    <x v="11"/>
    <x v="15"/>
    <s v="33030411"/>
    <n v="24555"/>
    <n v="17"/>
    <n v="1294"/>
    <n v="1"/>
    <s v="26"/>
    <s v="วรรณกานต์ กลีบจำปา"/>
    <s v="0136538"/>
    <s v="นาง คำกอง กลีบจำปา"/>
    <s v="2"/>
    <n v="13"/>
    <n v="8"/>
    <n v="27"/>
    <s v="1"/>
    <s v="1"/>
    <s v=""/>
    <n v="6"/>
    <s v="106/1 บ้านโพธิ์ลังกา"/>
    <s v="33030411"/>
    <s v="2"/>
    <s v="3"/>
    <s v="2"/>
    <s v="3"/>
    <s v="33030100"/>
    <s v="0"/>
    <s v=""/>
    <x v="19"/>
    <d v="2020-03-09T00:00:00"/>
    <m/>
    <d v="2020-03-11T00:00:00"/>
    <d v="2020-03-12T00:00:00"/>
    <b v="0"/>
    <s v=""/>
    <s v=""/>
    <s v=""/>
    <s v=""/>
    <s v="33010000"/>
  </r>
  <r>
    <s v="3303"/>
    <x v="1"/>
    <x v="9"/>
    <x v="13"/>
    <s v="33031401"/>
    <n v="24796"/>
    <n v="83"/>
    <n v="1368"/>
    <n v="515"/>
    <s v="66"/>
    <s v="กิตตินันท์  ธรรมวัติ"/>
    <s v="0159706"/>
    <s v="นางสาว วนิภา พนม"/>
    <s v="1"/>
    <n v="9"/>
    <n v="4"/>
    <n v="16"/>
    <s v="1"/>
    <s v="1"/>
    <s v=""/>
    <n v="6"/>
    <s v="110/2 บ้านผักแพว"/>
    <s v="33031401"/>
    <s v="2"/>
    <s v="3"/>
    <s v="2"/>
    <s v="3"/>
    <s v="33030100"/>
    <s v="0"/>
    <s v=""/>
    <x v="20"/>
    <d v="2020-03-12T00:00:00"/>
    <m/>
    <d v="2020-03-12T00:00:00"/>
    <d v="2020-03-12T00:00:00"/>
    <b v="0"/>
    <s v=""/>
    <s v=""/>
    <s v=""/>
    <s v=""/>
    <s v="33010000"/>
  </r>
  <r>
    <s v="3303"/>
    <x v="1"/>
    <x v="9"/>
    <x v="12"/>
    <s v="33031408"/>
    <n v="31931"/>
    <n v="26"/>
    <n v="5060"/>
    <n v="5"/>
    <s v="26"/>
    <s v="ศรายุทธ  บุญลา"/>
    <s v="000798081"/>
    <s v="นาง ภัทรธิดา นัยนิตย์"/>
    <s v="1"/>
    <n v="8"/>
    <n v="4"/>
    <n v="15"/>
    <s v="1"/>
    <s v="1"/>
    <s v="0"/>
    <n v="6"/>
    <s v="23/2 บ้านสวนอ้อย"/>
    <s v="33031408"/>
    <s v="1"/>
    <s v="1"/>
    <s v="2"/>
    <s v="3"/>
    <s v="33010120"/>
    <s v="0"/>
    <s v=""/>
    <x v="21"/>
    <d v="2020-04-11T00:00:00"/>
    <m/>
    <d v="2020-04-13T00:00:00"/>
    <d v="2020-04-13T00:00:00"/>
    <b v="0"/>
    <s v=""/>
    <s v=""/>
    <s v=""/>
    <s v=""/>
    <s v="33010000"/>
  </r>
  <r>
    <s v="3303"/>
    <x v="1"/>
    <x v="9"/>
    <x v="16"/>
    <s v="33031417"/>
    <n v="40264"/>
    <n v="188"/>
    <n v="2408"/>
    <n v="941"/>
    <s v="26"/>
    <s v="นัฐกาญจน์  กำเนิด"/>
    <s v="0077274"/>
    <s v=""/>
    <s v="2"/>
    <n v="21"/>
    <n v="0"/>
    <n v="0"/>
    <s v="1"/>
    <s v="1"/>
    <s v=""/>
    <n v="1"/>
    <s v="32/6 บ้านหนองแมว"/>
    <s v="33031417"/>
    <s v="2"/>
    <s v="3"/>
    <s v="2"/>
    <s v="3"/>
    <s v="33030100"/>
    <s v="0"/>
    <s v=""/>
    <x v="22"/>
    <d v="2020-05-29T00:00:00"/>
    <m/>
    <d v="2020-06-01T00:00:00"/>
    <d v="2020-06-01T00:00:00"/>
    <b v="0"/>
    <s v=""/>
    <s v=""/>
    <s v=""/>
    <s v=""/>
    <s v="33010000"/>
  </r>
  <r>
    <s v="3303"/>
    <x v="1"/>
    <x v="11"/>
    <x v="17"/>
    <s v="33030407"/>
    <n v="41343"/>
    <n v="267"/>
    <n v="2473"/>
    <n v="1142"/>
    <s v="66"/>
    <s v="วีรพล  บรรเทา"/>
    <s v="0152704"/>
    <s v=""/>
    <s v="1"/>
    <n v="16"/>
    <n v="6"/>
    <n v="28"/>
    <s v="1"/>
    <s v="1"/>
    <s v=""/>
    <n v="6"/>
    <s v="55 บ้านหนองกี่"/>
    <s v="33030407"/>
    <s v="2"/>
    <s v="3"/>
    <s v="1"/>
    <s v="1"/>
    <s v="33030100"/>
    <s v="0"/>
    <s v=""/>
    <x v="23"/>
    <d v="2020-06-03T00:00:00"/>
    <m/>
    <d v="2020-06-04T00:00:00"/>
    <d v="2020-06-04T00:00:00"/>
    <b v="0"/>
    <s v=""/>
    <s v=""/>
    <s v=""/>
    <s v=""/>
    <s v="33010000"/>
  </r>
  <r>
    <s v="3303"/>
    <x v="1"/>
    <x v="12"/>
    <x v="18"/>
    <s v="33031608"/>
    <n v="32288"/>
    <n v="140"/>
    <n v="1807"/>
    <n v="877"/>
    <s v="66"/>
    <s v="ภัทราภรณ์  ศิลาเณร"/>
    <s v="0125608"/>
    <s v=""/>
    <s v="2"/>
    <n v="15"/>
    <n v="7"/>
    <n v="1"/>
    <s v="1"/>
    <s v="1"/>
    <s v=""/>
    <n v="6"/>
    <s v="109 บ้านคำเนียม"/>
    <s v="33031608"/>
    <s v="2"/>
    <s v="3"/>
    <s v="2"/>
    <s v="3"/>
    <s v="33030100"/>
    <s v="0"/>
    <s v=""/>
    <x v="24"/>
    <d v="2020-04-13T00:00:00"/>
    <m/>
    <d v="2020-04-14T00:00:00"/>
    <d v="2020-04-15T00:00:00"/>
    <b v="0"/>
    <s v="9"/>
    <s v=""/>
    <s v=""/>
    <s v=""/>
    <s v="33010000"/>
  </r>
  <r>
    <s v="3303"/>
    <x v="1"/>
    <x v="13"/>
    <x v="19"/>
    <s v="33030105"/>
    <n v="36665"/>
    <n v="189"/>
    <n v="5931"/>
    <n v="29"/>
    <s v="66"/>
    <s v="ปวีณา  เจริญบุญ"/>
    <s v="001066937"/>
    <s v=""/>
    <s v="2"/>
    <n v="35"/>
    <n v="4"/>
    <n v="20"/>
    <s v="2"/>
    <s v="1"/>
    <s v="0"/>
    <n v="10"/>
    <s v="66/1 บ้านคำเมย"/>
    <s v="33030105"/>
    <s v="1"/>
    <s v="1"/>
    <s v="2"/>
    <s v="3"/>
    <s v="33010120"/>
    <s v="0"/>
    <s v=""/>
    <x v="25"/>
    <d v="2020-05-10T00:00:00"/>
    <m/>
    <d v="2020-05-12T00:00:00"/>
    <d v="2020-05-12T00:00:00"/>
    <b v="0"/>
    <s v=""/>
    <s v=""/>
    <s v=""/>
    <s v=""/>
    <s v="33010000"/>
  </r>
  <r>
    <s v="3303"/>
    <x v="1"/>
    <x v="9"/>
    <x v="13"/>
    <s v="33031415"/>
    <n v="36287"/>
    <n v="181"/>
    <n v="2096"/>
    <n v="889"/>
    <s v="66"/>
    <s v="พัชรญา  หัสดรกิ่ง"/>
    <s v="0178421"/>
    <s v="นางสาว มยุรี แสงเนตร"/>
    <s v="2"/>
    <n v="7"/>
    <n v="3"/>
    <n v="20"/>
    <s v="1"/>
    <s v="1"/>
    <s v=""/>
    <n v="6"/>
    <s v="83 บ.ผักแพว"/>
    <s v="33031415"/>
    <s v="2"/>
    <s v="3"/>
    <s v="1"/>
    <s v="1"/>
    <s v="33030100"/>
    <s v="0"/>
    <s v=""/>
    <x v="26"/>
    <d v="2020-05-08T00:00:00"/>
    <m/>
    <d v="2020-05-10T00:00:00"/>
    <d v="2020-05-10T00:00:00"/>
    <b v="0"/>
    <s v=""/>
    <s v=""/>
    <s v=""/>
    <s v=""/>
    <s v="33010000"/>
  </r>
  <r>
    <s v="3303"/>
    <x v="1"/>
    <x v="9"/>
    <x v="20"/>
    <s v="33031411"/>
    <n v="36074"/>
    <n v="177"/>
    <n v="2071"/>
    <n v="886"/>
    <s v="66"/>
    <s v="อาคม  วงค์ชะนะ"/>
    <s v="0137552"/>
    <s v="นางสาว ลั่นทม ธรรมวัติ"/>
    <s v="1"/>
    <n v="13"/>
    <n v="8"/>
    <n v="23"/>
    <s v="1"/>
    <s v="1"/>
    <s v=""/>
    <n v="6"/>
    <s v="28 บ้านถ่อน"/>
    <s v="33031411"/>
    <s v="2"/>
    <s v="3"/>
    <s v="1"/>
    <s v="1"/>
    <s v="33030100"/>
    <s v="0"/>
    <s v=""/>
    <x v="27"/>
    <d v="2020-05-07T00:00:00"/>
    <m/>
    <d v="2020-05-08T00:00:00"/>
    <d v="2020-05-08T00:00:00"/>
    <b v="0"/>
    <s v=""/>
    <s v=""/>
    <s v=""/>
    <s v=""/>
    <s v="33010000"/>
  </r>
  <r>
    <s v="3303"/>
    <x v="1"/>
    <x v="13"/>
    <x v="19"/>
    <s v="33030105"/>
    <n v="36073"/>
    <n v="176"/>
    <n v="2067"/>
    <n v="884"/>
    <s v="26"/>
    <s v="พิชญ์สินี  ชาชุมพร"/>
    <s v="0084853"/>
    <s v=""/>
    <s v="2"/>
    <n v="20"/>
    <n v="7"/>
    <n v="6"/>
    <s v="1"/>
    <s v="1"/>
    <s v=""/>
    <n v="6"/>
    <s v="45/42 บ้านคำเมย"/>
    <s v="33030105"/>
    <s v="1"/>
    <s v="3"/>
    <s v="1"/>
    <s v="1"/>
    <s v="33030100"/>
    <s v="0"/>
    <s v=""/>
    <x v="28"/>
    <d v="2020-05-07T00:00:00"/>
    <m/>
    <d v="2020-05-08T00:00:00"/>
    <d v="2020-05-08T00:00:00"/>
    <b v="0"/>
    <s v=""/>
    <s v=""/>
    <s v=""/>
    <s v=""/>
    <s v="33010000"/>
  </r>
  <r>
    <s v="3303"/>
    <x v="1"/>
    <x v="9"/>
    <x v="21"/>
    <s v="33031405"/>
    <n v="36946"/>
    <n v="177"/>
    <n v="2121"/>
    <n v="938"/>
    <s v="26"/>
    <s v="ทวี  ไชยวรรณ"/>
    <s v="0125101"/>
    <s v=""/>
    <s v="1"/>
    <n v="50"/>
    <n v="8"/>
    <n v="23"/>
    <s v="3"/>
    <s v="1"/>
    <s v=""/>
    <n v="1"/>
    <s v="70 บ้านสวนฝ้าย"/>
    <s v="33031405"/>
    <s v="2"/>
    <s v="3"/>
    <s v="2"/>
    <s v="3"/>
    <s v="33030100"/>
    <s v="0"/>
    <s v=""/>
    <x v="26"/>
    <d v="2020-05-11T00:00:00"/>
    <m/>
    <d v="2020-05-13T00:00:00"/>
    <d v="2020-05-13T00:00:00"/>
    <b v="0"/>
    <s v=""/>
    <s v=""/>
    <s v=""/>
    <s v=""/>
    <s v="33010000"/>
  </r>
  <r>
    <s v="3303"/>
    <x v="1"/>
    <x v="9"/>
    <x v="20"/>
    <s v="33031411"/>
    <n v="35925"/>
    <n v="173"/>
    <n v="2050"/>
    <n v="880"/>
    <s v="66"/>
    <s v="พีระพงษ์  หงษ์ทอง"/>
    <s v="0095273"/>
    <s v=""/>
    <s v="1"/>
    <n v="22"/>
    <n v="10"/>
    <n v="24"/>
    <s v="1"/>
    <s v="1"/>
    <s v=""/>
    <n v="1"/>
    <s v="34 บ้านบกบ่าง"/>
    <s v="33031411"/>
    <s v="2"/>
    <s v="3"/>
    <s v="2"/>
    <s v="3"/>
    <s v="33030100"/>
    <s v="0"/>
    <s v=""/>
    <x v="29"/>
    <d v="2020-05-06T00:00:00"/>
    <m/>
    <d v="2020-05-07T00:00:00"/>
    <d v="2020-05-07T00:00:00"/>
    <b v="0"/>
    <s v=""/>
    <s v=""/>
    <s v=""/>
    <s v=""/>
    <s v="33010000"/>
  </r>
  <r>
    <s v="3303"/>
    <x v="1"/>
    <x v="14"/>
    <x v="22"/>
    <s v="33030302"/>
    <n v="30560"/>
    <n v="132"/>
    <n v="1682"/>
    <n v="519"/>
    <s v="66"/>
    <s v="บุญยงค์  สีหบุตร"/>
    <s v="0093855"/>
    <s v=""/>
    <s v="2"/>
    <n v="58"/>
    <n v="3"/>
    <n v="18"/>
    <s v="2"/>
    <s v="1"/>
    <s v=""/>
    <n v="1"/>
    <s v="113 บ้านหนองดุม"/>
    <s v="33030302"/>
    <s v="2"/>
    <s v="3"/>
    <s v="1"/>
    <s v="1"/>
    <s v="33030100"/>
    <s v="0"/>
    <s v=""/>
    <x v="30"/>
    <d v="2020-03-31T00:00:00"/>
    <m/>
    <d v="2020-04-03T00:00:00"/>
    <d v="2020-04-04T00:00:00"/>
    <b v="0"/>
    <s v=""/>
    <s v=""/>
    <s v=""/>
    <s v=""/>
    <s v="33010000"/>
  </r>
  <r>
    <s v="3303"/>
    <x v="1"/>
    <x v="11"/>
    <x v="23"/>
    <s v="33030403"/>
    <n v="35918"/>
    <n v="171"/>
    <n v="2059"/>
    <n v="882"/>
    <s v="66"/>
    <s v="ปุรินทร์  สุขอ้วน"/>
    <s v="0121198"/>
    <s v=""/>
    <s v="1"/>
    <n v="16"/>
    <n v="2"/>
    <n v="18"/>
    <s v="1"/>
    <s v="1"/>
    <s v=""/>
    <n v="6"/>
    <s v="79 บ้านสร้างเหล่า"/>
    <s v="33030403"/>
    <s v="2"/>
    <s v="3"/>
    <s v="2"/>
    <s v="3"/>
    <s v="33030100"/>
    <s v="0"/>
    <s v=""/>
    <x v="29"/>
    <d v="2020-05-07T00:00:00"/>
    <m/>
    <d v="2020-05-07T00:00:00"/>
    <d v="2020-05-07T00:00:00"/>
    <b v="0"/>
    <s v=""/>
    <s v=""/>
    <s v=""/>
    <s v=""/>
    <s v="33010000"/>
  </r>
  <r>
    <s v="3303"/>
    <x v="1"/>
    <x v="10"/>
    <x v="24"/>
    <s v="33030806"/>
    <n v="39124"/>
    <n v="225"/>
    <n v="2289"/>
    <n v="1136"/>
    <s v="66"/>
    <s v="รุ่งทิวา อาสานอก"/>
    <s v="0150042"/>
    <s v="นางสาว บัวไข พนม"/>
    <s v="2"/>
    <n v="11"/>
    <n v="8"/>
    <n v="27"/>
    <s v="1"/>
    <s v="1"/>
    <s v=""/>
    <n v="6"/>
    <s v="18 บ.หนองเรือ"/>
    <s v="33030806"/>
    <s v="2"/>
    <s v="3"/>
    <s v="1"/>
    <s v="1"/>
    <s v="33030100"/>
    <s v="0"/>
    <s v=""/>
    <x v="31"/>
    <d v="2020-05-23T00:00:00"/>
    <m/>
    <d v="2020-05-25T00:00:00"/>
    <d v="2020-05-25T00:00:00"/>
    <b v="0"/>
    <s v=""/>
    <s v=""/>
    <s v=""/>
    <s v=""/>
    <s v="33010000"/>
  </r>
  <r>
    <s v="3303"/>
    <x v="1"/>
    <x v="15"/>
    <x v="25"/>
    <s v="33030212"/>
    <n v="35349"/>
    <n v="45"/>
    <n v="2027"/>
    <n v="937"/>
    <s v="26"/>
    <s v="อนุชิต  ตะนะสุข"/>
    <s v="0068230"/>
    <s v=""/>
    <s v="1"/>
    <n v="23"/>
    <n v="6"/>
    <n v="27"/>
    <s v="1"/>
    <s v="1"/>
    <s v=""/>
    <n v="10"/>
    <s v="53 บ้านหนองหวาย"/>
    <s v="33030212"/>
    <s v="2"/>
    <s v="3"/>
    <s v="2"/>
    <s v="3"/>
    <s v="33030100"/>
    <s v="0"/>
    <s v=""/>
    <x v="32"/>
    <d v="2020-05-05T00:00:00"/>
    <m/>
    <d v="2020-05-05T00:00:00"/>
    <d v="2020-05-05T00:00:00"/>
    <b v="0"/>
    <s v=""/>
    <s v=""/>
    <s v=""/>
    <s v=""/>
    <s v="33010000"/>
  </r>
  <r>
    <s v="3303"/>
    <x v="1"/>
    <x v="16"/>
    <x v="26"/>
    <s v="33030904"/>
    <n v="38063"/>
    <n v="205"/>
    <n v="2227"/>
    <n v="1133"/>
    <s v="66"/>
    <s v="วันวิเศษ  สิทโท"/>
    <s v="0170777"/>
    <s v="นางสาว กัญญา อุ่นอ่อน"/>
    <s v="1"/>
    <n v="7"/>
    <n v="4"/>
    <n v="7"/>
    <s v="1"/>
    <s v="1"/>
    <s v=""/>
    <n v="6"/>
    <s v="53/1 บ.หนองน้ำเต้า"/>
    <s v="33030904"/>
    <s v="2"/>
    <s v="3"/>
    <s v="1"/>
    <s v="1"/>
    <s v="33030100"/>
    <s v="0"/>
    <s v=""/>
    <x v="2"/>
    <d v="2020-05-19T00:00:00"/>
    <m/>
    <d v="2020-05-20T00:00:00"/>
    <d v="2020-05-20T00:00:00"/>
    <b v="0"/>
    <s v=""/>
    <s v=""/>
    <s v=""/>
    <s v=""/>
    <s v="33010000"/>
  </r>
  <r>
    <s v="3303"/>
    <x v="1"/>
    <x v="13"/>
    <x v="27"/>
    <s v="33030108"/>
    <n v="38081"/>
    <n v="206"/>
    <n v="6175"/>
    <n v="30"/>
    <s v="66"/>
    <s v="วาสนา  สายบุบผา"/>
    <s v="001067401"/>
    <s v=""/>
    <s v="2"/>
    <n v="24"/>
    <n v="1"/>
    <n v="27"/>
    <s v="1"/>
    <s v="1"/>
    <s v="0"/>
    <n v="1"/>
    <s v="43/5"/>
    <s v="33030108"/>
    <s v="1"/>
    <s v="1"/>
    <s v="2"/>
    <s v="3"/>
    <s v="33010120"/>
    <s v="0"/>
    <s v=""/>
    <x v="9"/>
    <d v="2020-05-16T00:00:00"/>
    <m/>
    <d v="2020-05-20T00:00:00"/>
    <d v="2020-05-20T00:00:00"/>
    <b v="0"/>
    <s v=""/>
    <s v=""/>
    <s v=""/>
    <s v=""/>
    <s v="33010000"/>
  </r>
  <r>
    <s v="3303"/>
    <x v="1"/>
    <x v="17"/>
    <x v="28"/>
    <s v="33032003"/>
    <n v="38532"/>
    <n v="215"/>
    <n v="2233"/>
    <n v="1134"/>
    <s v="66"/>
    <s v="ดวงแก้ว  สีฟ้า"/>
    <s v="0003214"/>
    <s v=""/>
    <s v="2"/>
    <n v="29"/>
    <n v="10"/>
    <n v="13"/>
    <s v="2"/>
    <s v="1"/>
    <s v=""/>
    <n v="10"/>
    <s v="11 บ้านมะกรูด"/>
    <s v="33032003"/>
    <s v="2"/>
    <s v="3"/>
    <s v="2"/>
    <s v="3"/>
    <s v="33030100"/>
    <s v="0"/>
    <s v=""/>
    <x v="9"/>
    <d v="2020-05-20T00:00:00"/>
    <m/>
    <d v="2020-05-21T00:00:00"/>
    <d v="2020-05-21T00:00:00"/>
    <b v="0"/>
    <s v=""/>
    <s v=""/>
    <s v=""/>
    <s v=""/>
    <s v="33010000"/>
  </r>
  <r>
    <s v="3303"/>
    <x v="1"/>
    <x v="13"/>
    <x v="19"/>
    <s v="33030111"/>
    <n v="39803"/>
    <n v="247"/>
    <n v="2356"/>
    <n v="1139"/>
    <s v="66"/>
    <s v="ศุภวิชญ์  อย่างดี"/>
    <s v="0164875"/>
    <s v="นางสาว นิสา สู่สุข"/>
    <s v="1"/>
    <n v="8"/>
    <n v="8"/>
    <n v="6"/>
    <s v="1"/>
    <s v="1"/>
    <s v=""/>
    <n v="6"/>
    <s v="111/74  เอื้ออาทร"/>
    <s v="33030111"/>
    <s v="1"/>
    <s v="3"/>
    <s v="2"/>
    <s v="3"/>
    <s v="33030100"/>
    <s v="0"/>
    <s v=""/>
    <x v="8"/>
    <d v="2020-05-26T00:00:00"/>
    <m/>
    <d v="2020-05-29T00:00:00"/>
    <d v="2020-05-29T00:00:00"/>
    <b v="0"/>
    <s v=""/>
    <s v=""/>
    <s v=""/>
    <s v=""/>
    <s v="33010000"/>
  </r>
  <r>
    <s v="3303"/>
    <x v="1"/>
    <x v="11"/>
    <x v="10"/>
    <s v="33030405"/>
    <n v="31930"/>
    <n v="138"/>
    <n v="5059"/>
    <n v="27"/>
    <s v="66"/>
    <s v="อโณทัย ห่วงเพชร"/>
    <s v="000664356"/>
    <s v=""/>
    <s v="2"/>
    <n v="31"/>
    <n v="7"/>
    <n v="20"/>
    <s v="2"/>
    <s v="1"/>
    <s v="0"/>
    <n v="10"/>
    <s v="17   บ้านโคก"/>
    <s v="33030405"/>
    <s v="1"/>
    <s v="1"/>
    <s v="2"/>
    <s v="3"/>
    <s v="33010120"/>
    <s v="0"/>
    <s v=""/>
    <x v="21"/>
    <d v="2020-04-11T00:00:00"/>
    <m/>
    <d v="2020-04-13T00:00:00"/>
    <d v="2020-04-13T00:00:00"/>
    <b v="0"/>
    <s v=""/>
    <s v=""/>
    <s v=""/>
    <s v=""/>
    <s v="33010000"/>
  </r>
  <r>
    <s v="3303"/>
    <x v="1"/>
    <x v="9"/>
    <x v="12"/>
    <s v="33031408"/>
    <n v="35920"/>
    <n v="172"/>
    <n v="2061"/>
    <n v="883"/>
    <s v="66"/>
    <s v="ภัทรวดี  ไป๋อารีย์"/>
    <s v="0183696"/>
    <s v="นาง จรรยา นันทา"/>
    <s v="2"/>
    <n v="10"/>
    <n v="0"/>
    <n v="24"/>
    <s v="1"/>
    <s v="1"/>
    <s v=""/>
    <n v="6"/>
    <s v="19/2 บ้านสวนอ้อย"/>
    <s v="33031408"/>
    <s v="2"/>
    <s v="3"/>
    <s v="1"/>
    <s v="1"/>
    <s v="33030100"/>
    <s v="0"/>
    <s v=""/>
    <x v="26"/>
    <d v="2020-05-07T00:00:00"/>
    <m/>
    <d v="2020-05-07T00:00:00"/>
    <d v="2020-05-07T00:00:00"/>
    <b v="0"/>
    <s v=""/>
    <s v=""/>
    <s v=""/>
    <s v=""/>
    <s v="33010000"/>
  </r>
  <r>
    <s v="3303"/>
    <x v="1"/>
    <x v="9"/>
    <x v="13"/>
    <s v="33031415"/>
    <n v="6306"/>
    <n v="22"/>
    <n v="324"/>
    <n v="14"/>
    <s v="66"/>
    <s v="ภานุวัฒน์ อภิญญาปัญจะ"/>
    <s v="0149029"/>
    <s v="นาง จุรีพร โพธิ"/>
    <s v="1"/>
    <n v="11"/>
    <n v="5"/>
    <n v="16"/>
    <s v="1"/>
    <s v="1"/>
    <s v=""/>
    <n v="6"/>
    <s v="31 บ้านผักแพว"/>
    <s v="33031415"/>
    <s v="2"/>
    <s v="3"/>
    <s v="2"/>
    <s v="3"/>
    <s v="33030100"/>
    <s v="0"/>
    <s v=""/>
    <x v="33"/>
    <d v="2020-01-20T00:00:00"/>
    <m/>
    <d v="2020-01-20T00:00:00"/>
    <d v="2020-01-21T00:00:00"/>
    <b v="0"/>
    <s v=""/>
    <s v=""/>
    <s v=""/>
    <s v=""/>
    <s v="33010000"/>
  </r>
  <r>
    <s v="3303"/>
    <x v="1"/>
    <x v="10"/>
    <x v="29"/>
    <s v="33030805"/>
    <n v="12191"/>
    <n v="47"/>
    <n v="717"/>
    <n v="285"/>
    <s v="66"/>
    <s v="คล่อง สายพงษ์"/>
    <s v="0028957"/>
    <s v="นายน้อย นางปุ้ย ทองลือ"/>
    <s v="2"/>
    <n v="74"/>
    <n v="7"/>
    <n v="4"/>
    <s v="2"/>
    <s v="1"/>
    <s v=""/>
    <n v="1"/>
    <s v="44 บ้านยางน้อย"/>
    <s v="33030805"/>
    <s v="2"/>
    <s v="3"/>
    <s v="2"/>
    <s v="3"/>
    <s v="33030100"/>
    <s v=""/>
    <s v=""/>
    <x v="34"/>
    <d v="2020-02-05T00:00:00"/>
    <m/>
    <d v="2020-02-06T00:00:00"/>
    <d v="2020-02-06T00:00:00"/>
    <b v="0"/>
    <s v="0"/>
    <s v="0"/>
    <s v="3330301109941"/>
    <s v="ไม่ระบุ"/>
    <s v="33010000"/>
  </r>
  <r>
    <s v="3303"/>
    <x v="1"/>
    <x v="18"/>
    <x v="30"/>
    <s v="33031206"/>
    <n v="42175"/>
    <n v="286"/>
    <n v="2517"/>
    <n v="1332"/>
    <s v="66"/>
    <s v="ศรัญญา  สายแพง"/>
    <s v="0099189"/>
    <s v=""/>
    <s v="2"/>
    <n v="18"/>
    <n v="9"/>
    <n v="26"/>
    <s v="2"/>
    <s v="1"/>
    <s v=""/>
    <n v="11"/>
    <s v="19 บ้านน้ำคำ"/>
    <s v="33031206"/>
    <s v="2"/>
    <s v="3"/>
    <s v="2"/>
    <s v="3"/>
    <s v="33030100"/>
    <s v="0"/>
    <s v=""/>
    <x v="10"/>
    <d v="2020-06-06T00:00:00"/>
    <m/>
    <d v="2020-06-08T00:00:00"/>
    <d v="2020-06-08T00:00:00"/>
    <b v="0"/>
    <s v=""/>
    <s v=""/>
    <s v=""/>
    <s v=""/>
    <s v="33010000"/>
  </r>
  <r>
    <s v="3303"/>
    <x v="1"/>
    <x v="19"/>
    <x v="31"/>
    <s v="33031508"/>
    <n v="43141"/>
    <n v="299"/>
    <n v="2578"/>
    <n v="1340"/>
    <s v="66"/>
    <s v="นรินทร  วรรณทวี"/>
    <s v="0099383"/>
    <s v=""/>
    <s v="2"/>
    <n v="19"/>
    <n v="9"/>
    <n v="26"/>
    <s v="1"/>
    <s v="1"/>
    <s v=""/>
    <n v="11"/>
    <s v="17 บ้านโนนเปือย"/>
    <s v="33031508"/>
    <s v="2"/>
    <s v="3"/>
    <s v="2"/>
    <s v="3"/>
    <s v="33030100"/>
    <s v="0"/>
    <s v=""/>
    <x v="35"/>
    <d v="2020-06-10T00:00:00"/>
    <m/>
    <d v="2020-06-12T00:00:00"/>
    <d v="2020-06-12T00:00:00"/>
    <b v="0"/>
    <s v=""/>
    <s v=""/>
    <s v=""/>
    <s v=""/>
    <s v="33030100"/>
  </r>
  <r>
    <s v="3303"/>
    <x v="1"/>
    <x v="9"/>
    <x v="12"/>
    <s v="33031408"/>
    <n v="42177"/>
    <n v="191"/>
    <n v="2522"/>
    <n v="942"/>
    <s v="26"/>
    <s v="กริชเพชร  วรรณเวช"/>
    <s v="0138631"/>
    <s v=""/>
    <s v="1"/>
    <n v="15"/>
    <n v="4"/>
    <n v="28"/>
    <s v="1"/>
    <s v="1"/>
    <s v=""/>
    <n v="6"/>
    <s v="30/1 บ้านสวนอ้อย"/>
    <s v="33031408"/>
    <s v="2"/>
    <s v="3"/>
    <s v="2"/>
    <s v="3"/>
    <s v="33030100"/>
    <s v="0"/>
    <s v=""/>
    <x v="36"/>
    <d v="2020-06-06T00:00:00"/>
    <m/>
    <d v="2020-06-08T00:00:00"/>
    <d v="2020-06-08T00:00:00"/>
    <b v="0"/>
    <s v=""/>
    <s v=""/>
    <s v=""/>
    <s v=""/>
    <s v="33010000"/>
  </r>
  <r>
    <s v="3303"/>
    <x v="1"/>
    <x v="9"/>
    <x v="13"/>
    <s v="33031415"/>
    <n v="43132"/>
    <n v="298"/>
    <n v="2566"/>
    <n v="1339"/>
    <s v="66"/>
    <s v="สิรวิชญ์  สิมณี"/>
    <s v="0155948"/>
    <s v="นาง นิตยา สิมณี"/>
    <s v="1"/>
    <n v="10"/>
    <n v="11"/>
    <n v="17"/>
    <s v="1"/>
    <s v="1"/>
    <s v=""/>
    <n v="6"/>
    <s v="178 บ้านผักแพว"/>
    <s v="33031415"/>
    <s v="2"/>
    <s v="3"/>
    <s v="1"/>
    <s v="1"/>
    <s v="33030100"/>
    <s v="0"/>
    <s v=""/>
    <x v="37"/>
    <d v="2020-06-09T00:00:00"/>
    <m/>
    <d v="2020-06-12T00:00:00"/>
    <d v="2020-06-12T00:00:00"/>
    <b v="0"/>
    <s v=""/>
    <s v=""/>
    <s v=""/>
    <s v=""/>
    <s v="33030100"/>
  </r>
  <r>
    <s v="3303"/>
    <x v="1"/>
    <x v="9"/>
    <x v="16"/>
    <s v="33031417"/>
    <n v="43157"/>
    <n v="302"/>
    <n v="2596"/>
    <n v="1344"/>
    <s v="66"/>
    <s v="สุณิสา  สีแดด"/>
    <s v="0126699"/>
    <s v=""/>
    <s v="2"/>
    <n v="15"/>
    <n v="6"/>
    <n v="23"/>
    <s v="1"/>
    <s v="1"/>
    <s v=""/>
    <n v="6"/>
    <s v="32 บ้านหนองแมว"/>
    <s v="33031417"/>
    <s v="2"/>
    <s v="3"/>
    <s v="2"/>
    <s v="3"/>
    <s v="33030100"/>
    <s v="0"/>
    <s v=""/>
    <x v="38"/>
    <d v="2020-06-11T00:00:00"/>
    <m/>
    <d v="2020-06-12T00:00:00"/>
    <d v="2020-06-12T00:00:00"/>
    <b v="0"/>
    <s v=""/>
    <s v=""/>
    <s v=""/>
    <s v=""/>
    <s v="33030100"/>
  </r>
  <r>
    <s v="3303"/>
    <x v="1"/>
    <x v="9"/>
    <x v="13"/>
    <s v="33031401"/>
    <n v="43128"/>
    <n v="296"/>
    <n v="2561"/>
    <n v="1337"/>
    <s v="66"/>
    <s v="นิธิวัฒน์  แนบสนิท"/>
    <s v="0090986"/>
    <s v=""/>
    <s v="1"/>
    <n v="19"/>
    <n v="6"/>
    <n v="14"/>
    <s v="1"/>
    <s v="1"/>
    <s v=""/>
    <n v="10"/>
    <s v="8 บ้านผักแพว"/>
    <s v="33031401"/>
    <s v="2"/>
    <s v="3"/>
    <s v="2"/>
    <s v="3"/>
    <s v="33030100"/>
    <s v="0"/>
    <s v=""/>
    <x v="3"/>
    <d v="2020-06-09T00:00:00"/>
    <m/>
    <d v="2020-06-12T00:00:00"/>
    <d v="2020-06-12T00:00:00"/>
    <b v="0"/>
    <s v=""/>
    <s v=""/>
    <s v=""/>
    <s v=""/>
    <s v="33030100"/>
  </r>
  <r>
    <s v="3303"/>
    <x v="1"/>
    <x v="11"/>
    <x v="17"/>
    <s v="33030407"/>
    <n v="43152"/>
    <n v="301"/>
    <n v="2591"/>
    <n v="1343"/>
    <s v="66"/>
    <s v="ธนายุทธ  บัวแก้ว"/>
    <s v="0055451"/>
    <s v=""/>
    <s v="1"/>
    <n v="26"/>
    <n v="6"/>
    <n v="0"/>
    <s v="1"/>
    <s v="1"/>
    <s v=""/>
    <n v="10"/>
    <s v="3 บ.หนองกี่"/>
    <s v="33030407"/>
    <s v="2"/>
    <s v="3"/>
    <s v="1"/>
    <s v="1"/>
    <s v="33030100"/>
    <s v="0"/>
    <s v=""/>
    <x v="39"/>
    <d v="2020-06-11T00:00:00"/>
    <m/>
    <d v="2020-06-12T00:00:00"/>
    <d v="2020-06-12T00:00:00"/>
    <b v="0"/>
    <s v=""/>
    <s v=""/>
    <s v=""/>
    <s v=""/>
    <s v="33030100"/>
  </r>
  <r>
    <s v="3303"/>
    <x v="1"/>
    <x v="10"/>
    <x v="14"/>
    <s v="33030803"/>
    <n v="7572"/>
    <n v="31"/>
    <n v="422"/>
    <n v="75"/>
    <s v="66"/>
    <s v="ศักดิ์สิทธิ์ เหรียญทอง"/>
    <s v="0122123"/>
    <s v=""/>
    <s v="1"/>
    <n v="17"/>
    <n v="0"/>
    <n v="13"/>
    <s v="1"/>
    <s v="1"/>
    <s v=""/>
    <n v="6"/>
    <s v="61/1 บ้านกอก"/>
    <s v="33030803"/>
    <s v="2"/>
    <s v="3"/>
    <s v="2"/>
    <s v="3"/>
    <s v="33030100"/>
    <s v="0"/>
    <s v=""/>
    <x v="40"/>
    <d v="2020-01-23T00:00:00"/>
    <m/>
    <d v="2020-01-24T00:00:00"/>
    <d v="2020-01-24T00:00:00"/>
    <b v="0"/>
    <s v=""/>
    <s v=""/>
    <s v=""/>
    <s v=""/>
    <s v="33010000"/>
  </r>
  <r>
    <s v="3303"/>
    <x v="1"/>
    <x v="14"/>
    <x v="32"/>
    <s v="33030306"/>
    <n v="9841"/>
    <n v="37"/>
    <n v="569"/>
    <n v="237"/>
    <s v="66"/>
    <s v="ปวรวรรณ วงศ์ไทยดี"/>
    <s v="0167088"/>
    <s v="นางสาว อรทัย ภูพวก"/>
    <s v="2"/>
    <n v="7"/>
    <n v="8"/>
    <n v="24"/>
    <s v="1"/>
    <s v="1"/>
    <s v=""/>
    <n v="6"/>
    <s v="3/1 บ้านลือชัย"/>
    <s v="33030306"/>
    <s v="2"/>
    <s v="3"/>
    <s v="1"/>
    <s v="1"/>
    <s v="33030100"/>
    <s v="0"/>
    <s v=""/>
    <x v="41"/>
    <d v="2020-01-30T00:00:00"/>
    <m/>
    <d v="2020-01-31T00:00:00"/>
    <d v="2020-01-31T00:00:00"/>
    <b v="0"/>
    <s v=""/>
    <s v=""/>
    <s v=""/>
    <s v=""/>
    <s v="33010000"/>
  </r>
  <r>
    <s v="3303"/>
    <x v="1"/>
    <x v="14"/>
    <x v="33"/>
    <s v="33030301"/>
    <n v="10039"/>
    <n v="38"/>
    <n v="294"/>
    <n v="1"/>
    <s v="66"/>
    <s v="วิลัย กงแก้ว"/>
    <s v="43"/>
    <s v=""/>
    <s v="2"/>
    <n v="53"/>
    <n v="11"/>
    <n v="8"/>
    <s v="2"/>
    <s v="1"/>
    <s v=""/>
    <n v="1"/>
    <s v="10/3 หนองถ่ม"/>
    <s v="33030301"/>
    <s v="2"/>
    <s v="3"/>
    <s v="1"/>
    <s v="3"/>
    <s v="33030100"/>
    <s v="0"/>
    <s v=""/>
    <x v="42"/>
    <d v="2020-01-28T00:00:00"/>
    <m/>
    <d v="2020-01-28T00:00:00"/>
    <d v="2020-01-31T00:00:00"/>
    <b v="0"/>
    <s v=""/>
    <s v=""/>
    <s v=""/>
    <s v=""/>
    <s v="33010000"/>
  </r>
  <r>
    <s v="3303"/>
    <x v="1"/>
    <x v="19"/>
    <x v="34"/>
    <s v="33031507"/>
    <n v="39784"/>
    <n v="245"/>
    <n v="2398"/>
    <n v="1140"/>
    <s v="66"/>
    <s v="วิไลย์  ดวงศรี"/>
    <s v="0200784"/>
    <s v=""/>
    <s v="2"/>
    <n v="37"/>
    <n v="5"/>
    <n v="25"/>
    <s v="1"/>
    <s v="1"/>
    <s v=""/>
    <n v="10"/>
    <s v="17/2 บ้านดู่"/>
    <s v="33031507"/>
    <s v="2"/>
    <s v="3"/>
    <s v="1"/>
    <s v="3"/>
    <s v="33030100"/>
    <s v="0"/>
    <s v=""/>
    <x v="43"/>
    <d v="2020-05-28T00:00:00"/>
    <m/>
    <d v="2020-05-29T00:00:00"/>
    <d v="2020-05-29T00:00:00"/>
    <b v="0"/>
    <s v=""/>
    <s v=""/>
    <s v=""/>
    <s v=""/>
    <s v="33010000"/>
  </r>
  <r>
    <s v="3303"/>
    <x v="1"/>
    <x v="10"/>
    <x v="35"/>
    <s v="33030802"/>
    <n v="41716"/>
    <n v="274"/>
    <n v="2496"/>
    <n v="1329"/>
    <s v="66"/>
    <s v="กฤตธีรา  เขียวอรุณ"/>
    <s v="0165118"/>
    <s v="นางสาว พจนีย์ พงษ์วัน"/>
    <s v="2"/>
    <n v="9"/>
    <n v="0"/>
    <n v="12"/>
    <s v="1"/>
    <s v="1"/>
    <s v=""/>
    <n v="6"/>
    <s v="30/1 บ้านเหม้า"/>
    <s v="33030802"/>
    <s v="2"/>
    <s v="3"/>
    <s v="2"/>
    <s v="3"/>
    <s v="33030100"/>
    <s v="0"/>
    <s v=""/>
    <x v="3"/>
    <d v="2020-06-05T00:00:00"/>
    <m/>
    <d v="2020-06-05T00:00:00"/>
    <d v="2020-06-05T00:00:00"/>
    <b v="0"/>
    <s v="9"/>
    <s v=""/>
    <s v=""/>
    <s v=""/>
    <s v="33010000"/>
  </r>
  <r>
    <s v="3303"/>
    <x v="1"/>
    <x v="10"/>
    <x v="29"/>
    <s v="33030805"/>
    <n v="14135"/>
    <n v="51"/>
    <n v="783"/>
    <n v="286"/>
    <s v="66"/>
    <s v="กฤษณ์ศดา เหรียญทอง"/>
    <s v="0117109"/>
    <s v=""/>
    <s v="1"/>
    <n v="16"/>
    <n v="6"/>
    <n v="16"/>
    <s v="1"/>
    <s v="1"/>
    <s v=""/>
    <n v="6"/>
    <s v="39 บ้านยางน้อย"/>
    <s v="33030805"/>
    <s v="2"/>
    <s v="3"/>
    <s v="2"/>
    <s v="3"/>
    <s v="33030100"/>
    <s v="0"/>
    <s v=""/>
    <x v="44"/>
    <d v="2020-02-10T00:00:00"/>
    <m/>
    <d v="2020-02-12T00:00:00"/>
    <d v="2020-02-12T00:00:00"/>
    <b v="0"/>
    <s v=""/>
    <s v=""/>
    <s v=""/>
    <s v=""/>
    <s v="33010000"/>
  </r>
  <r>
    <s v="3303"/>
    <x v="1"/>
    <x v="11"/>
    <x v="17"/>
    <s v="33030407"/>
    <n v="43130"/>
    <n v="297"/>
    <n v="2563"/>
    <n v="1338"/>
    <s v="66"/>
    <s v="วิภาดา  กันยา"/>
    <s v="0125586"/>
    <s v=""/>
    <s v="2"/>
    <n v="15"/>
    <n v="10"/>
    <n v="2"/>
    <s v="1"/>
    <s v="1"/>
    <s v=""/>
    <n v="6"/>
    <s v="15/5 บ.หนองกี่"/>
    <s v="33030407"/>
    <s v="2"/>
    <s v="3"/>
    <s v="2"/>
    <s v="3"/>
    <s v="33030100"/>
    <s v="0"/>
    <s v=""/>
    <x v="38"/>
    <d v="2020-06-09T00:00:00"/>
    <m/>
    <d v="2020-06-12T00:00:00"/>
    <d v="2020-06-12T00:00:00"/>
    <b v="0"/>
    <s v=""/>
    <s v=""/>
    <s v=""/>
    <s v=""/>
    <s v="33030100"/>
  </r>
  <r>
    <s v="3303"/>
    <x v="1"/>
    <x v="19"/>
    <x v="36"/>
    <s v="33031515"/>
    <n v="24797"/>
    <n v="84"/>
    <n v="1371"/>
    <n v="516"/>
    <s v="66"/>
    <s v="ณรงค์ชัย อัมพร"/>
    <s v="0198127"/>
    <s v="นายสมศักดิ์ นางยุพิน อัมพร"/>
    <s v="1"/>
    <n v="14"/>
    <n v="3"/>
    <n v="17"/>
    <s v="1"/>
    <s v="1"/>
    <s v=""/>
    <n v="6"/>
    <s v="35/1 บ้านอาลัย"/>
    <s v="33031515"/>
    <s v="2"/>
    <s v="3"/>
    <s v="2"/>
    <s v="1"/>
    <s v="33030100"/>
    <s v="ป.6"/>
    <s v="บ้านอาลัย"/>
    <x v="45"/>
    <d v="2020-03-09T00:00:00"/>
    <m/>
    <d v="2020-03-12T00:00:00"/>
    <d v="2020-03-12T00:00:00"/>
    <b v="0"/>
    <s v="9"/>
    <s v="0"/>
    <s v="1199901068182"/>
    <s v="ไม่ระบุ"/>
    <s v="33010000"/>
  </r>
  <r>
    <s v="3303"/>
    <x v="1"/>
    <x v="10"/>
    <x v="35"/>
    <s v="33030802"/>
    <n v="41717"/>
    <n v="275"/>
    <n v="2488"/>
    <n v="1144"/>
    <s v="66"/>
    <s v="ทินภัทร  บุญเรียน"/>
    <s v="0154217"/>
    <s v="นาง รัชนีกร บุญเรียน"/>
    <s v="1"/>
    <n v="12"/>
    <n v="3"/>
    <n v="3"/>
    <s v="1"/>
    <s v="1"/>
    <s v=""/>
    <n v="6"/>
    <s v="39 บ้านเหม้า"/>
    <s v="33030802"/>
    <s v="2"/>
    <s v="3"/>
    <s v="1"/>
    <s v="1"/>
    <s v="33030100"/>
    <s v="0"/>
    <s v=""/>
    <x v="10"/>
    <d v="2020-06-04T00:00:00"/>
    <m/>
    <d v="2020-06-05T00:00:00"/>
    <d v="2020-06-05T00:00:00"/>
    <b v="0"/>
    <s v=""/>
    <s v=""/>
    <s v=""/>
    <s v=""/>
    <s v="33010000"/>
  </r>
  <r>
    <s v="3303"/>
    <x v="1"/>
    <x v="14"/>
    <x v="37"/>
    <s v="33030309"/>
    <n v="1146"/>
    <n v="4"/>
    <n v="60"/>
    <n v="1"/>
    <s v="66"/>
    <s v="ไพวัลย์ เชื้อสา"/>
    <s v="0173551"/>
    <s v=""/>
    <s v="2"/>
    <n v="47"/>
    <n v="7"/>
    <n v="6"/>
    <s v="2"/>
    <s v="1"/>
    <s v=""/>
    <n v="1"/>
    <s v="37 บ้านหนองม่วง"/>
    <s v="33030309"/>
    <s v="2"/>
    <s v="3"/>
    <s v="2"/>
    <s v="3"/>
    <s v="33030100"/>
    <s v="0"/>
    <s v=""/>
    <x v="46"/>
    <d v="2020-01-05T00:00:00"/>
    <m/>
    <d v="2020-01-06T00:00:00"/>
    <d v="2020-01-06T00:00:00"/>
    <b v="0"/>
    <s v=""/>
    <s v=""/>
    <s v=""/>
    <s v=""/>
    <s v="33010000"/>
  </r>
  <r>
    <s v="3303"/>
    <x v="1"/>
    <x v="11"/>
    <x v="17"/>
    <s v="33030402"/>
    <n v="18323"/>
    <n v="68"/>
    <n v="977"/>
    <n v="486"/>
    <s v="66"/>
    <s v="พิมพ์ชนก  วงค์ชา"/>
    <s v="0062942"/>
    <s v=""/>
    <s v="2"/>
    <n v="30"/>
    <n v="8"/>
    <n v="16"/>
    <s v="2"/>
    <s v="1"/>
    <s v=""/>
    <n v="10"/>
    <s v="104 บ้านหนองกก"/>
    <s v="33030402"/>
    <s v="2"/>
    <s v="3"/>
    <s v="2"/>
    <s v="3"/>
    <s v="33030100"/>
    <s v="0"/>
    <s v=""/>
    <x v="47"/>
    <d v="2020-02-22T00:00:00"/>
    <m/>
    <d v="2020-02-24T00:00:00"/>
    <d v="2020-02-24T00:00:00"/>
    <b v="0"/>
    <s v="9"/>
    <s v=""/>
    <s v=""/>
    <s v=""/>
    <s v="33010000"/>
  </r>
  <r>
    <s v="3303"/>
    <x v="1"/>
    <x v="15"/>
    <x v="38"/>
    <s v="33030204"/>
    <n v="3698"/>
    <n v="13"/>
    <n v="178"/>
    <n v="3"/>
    <s v="66"/>
    <s v="สมาน เสียงใส"/>
    <s v="0133319"/>
    <s v=""/>
    <s v="1"/>
    <n v="54"/>
    <n v="8"/>
    <n v="23"/>
    <s v="2"/>
    <s v="1"/>
    <s v=""/>
    <n v="1"/>
    <s v="72 บ.หนองหวาย"/>
    <s v="33030204"/>
    <s v="2"/>
    <s v="3"/>
    <s v="1"/>
    <s v="1"/>
    <s v="33030100"/>
    <s v="0"/>
    <s v=""/>
    <x v="48"/>
    <d v="2020-01-10T00:00:00"/>
    <m/>
    <d v="2020-01-14T00:00:00"/>
    <d v="2020-01-14T00:00:00"/>
    <b v="0"/>
    <s v=""/>
    <s v=""/>
    <s v=""/>
    <s v=""/>
    <s v="33010000"/>
  </r>
  <r>
    <s v="3303"/>
    <x v="1"/>
    <x v="19"/>
    <x v="39"/>
    <s v="33031506"/>
    <n v="18255"/>
    <n v="66"/>
    <n v="938"/>
    <n v="287"/>
    <s v="66"/>
    <s v="ณัฐพล กล้าหาญ"/>
    <s v="0138774"/>
    <s v="นายสุรพล กล้าหาญ"/>
    <s v="1"/>
    <n v="13"/>
    <n v="0"/>
    <n v="0"/>
    <s v="1"/>
    <s v="1"/>
    <s v=""/>
    <n v="6"/>
    <s v="94 อาลัย"/>
    <s v="33031506"/>
    <s v="2"/>
    <s v="3"/>
    <s v="2"/>
    <s v="3"/>
    <s v="33150100"/>
    <s v=""/>
    <s v=""/>
    <x v="49"/>
    <d v="2020-02-17T00:00:00"/>
    <m/>
    <d v="2020-02-17T00:00:00"/>
    <d v="2020-02-24T00:00:00"/>
    <b v="0"/>
    <s v="9"/>
    <s v="0"/>
    <s v="1103100915710"/>
    <s v="ไม่ระบุ"/>
    <s v="33010000"/>
  </r>
  <r>
    <s v="3303"/>
    <x v="1"/>
    <x v="11"/>
    <x v="17"/>
    <s v="33030407"/>
    <n v="43142"/>
    <n v="300"/>
    <n v="2579"/>
    <n v="1341"/>
    <s v="66"/>
    <s v="บุณยานุช  บรรเทา"/>
    <s v="0135695"/>
    <s v="นาง เกษรินทร์ บุญเรียน"/>
    <s v="2"/>
    <n v="14"/>
    <n v="1"/>
    <n v="18"/>
    <s v="1"/>
    <s v="1"/>
    <s v=""/>
    <n v="6"/>
    <s v="24/1 บ้านหนองกี่"/>
    <s v="33030407"/>
    <s v="2"/>
    <s v="3"/>
    <s v="1"/>
    <s v="1"/>
    <s v="33030100"/>
    <s v="0"/>
    <s v=""/>
    <x v="50"/>
    <d v="2020-06-10T00:00:00"/>
    <m/>
    <d v="2020-06-12T00:00:00"/>
    <d v="2020-06-12T00:00:00"/>
    <b v="0"/>
    <s v=""/>
    <s v=""/>
    <s v=""/>
    <s v=""/>
    <s v="33030100"/>
  </r>
  <r>
    <s v="3303"/>
    <x v="1"/>
    <x v="19"/>
    <x v="36"/>
    <s v="33031515"/>
    <n v="25664"/>
    <n v="9"/>
    <n v="3795"/>
    <n v="1"/>
    <s v="27"/>
    <s v="ญาดานันท์ แสงสกุล"/>
    <s v="001063091"/>
    <s v="น.ส. สร้อยสุดา บุญวงศ์"/>
    <s v="2"/>
    <n v="5"/>
    <n v="1"/>
    <n v="11"/>
    <s v="1"/>
    <s v="1"/>
    <s v="0"/>
    <n v="6"/>
    <s v="20 บ้านอาลัย"/>
    <s v="33031515"/>
    <s v="1"/>
    <s v="1"/>
    <s v="2"/>
    <s v="3"/>
    <s v="33010120"/>
    <s v="0"/>
    <s v=""/>
    <x v="51"/>
    <d v="2020-03-11T00:00:00"/>
    <m/>
    <d v="2020-03-16T00:00:00"/>
    <d v="2020-03-16T00:00:00"/>
    <b v="0"/>
    <s v=""/>
    <s v=""/>
    <s v=""/>
    <s v=""/>
    <s v="33010000"/>
  </r>
  <r>
    <s v="3303"/>
    <x v="1"/>
    <x v="11"/>
    <x v="17"/>
    <s v="33030407"/>
    <n v="43161"/>
    <n v="303"/>
    <n v="2601"/>
    <n v="1346"/>
    <s v="66"/>
    <s v="ปัณณวัฒน์  สุริโย"/>
    <s v="0153991"/>
    <s v="นาง สมร สุริโย"/>
    <s v="1"/>
    <n v="10"/>
    <n v="11"/>
    <n v="13"/>
    <s v="1"/>
    <s v="1"/>
    <s v=""/>
    <n v="6"/>
    <s v="29/1 บ้านหนองกี่"/>
    <s v="33030407"/>
    <s v="2"/>
    <s v="3"/>
    <s v="1"/>
    <s v="1"/>
    <s v="33030100"/>
    <s v="0"/>
    <s v=""/>
    <x v="39"/>
    <d v="2020-06-11T00:00:00"/>
    <m/>
    <d v="2020-06-12T00:00:00"/>
    <d v="2020-06-12T00:00:00"/>
    <b v="0"/>
    <s v=""/>
    <s v=""/>
    <s v=""/>
    <s v=""/>
    <s v="33030100"/>
  </r>
  <r>
    <s v="3303"/>
    <x v="1"/>
    <x v="19"/>
    <x v="36"/>
    <s v="33031515"/>
    <n v="18299"/>
    <n v="67"/>
    <n v="1022"/>
    <n v="288"/>
    <s v="66"/>
    <s v="ภาณุพงษ์  ใจทอง"/>
    <s v="0129730"/>
    <s v=""/>
    <s v="1"/>
    <n v="15"/>
    <n v="8"/>
    <n v="8"/>
    <s v="1"/>
    <s v="1"/>
    <s v=""/>
    <n v="6"/>
    <s v="110/4 บ้านอาลัย"/>
    <s v="33031515"/>
    <s v="2"/>
    <s v="3"/>
    <s v="1"/>
    <s v="3"/>
    <s v="33030100"/>
    <s v="0"/>
    <s v=""/>
    <x v="52"/>
    <d v="2020-02-24T00:00:00"/>
    <m/>
    <d v="2020-02-24T00:00:00"/>
    <d v="2020-02-24T00:00:00"/>
    <b v="0"/>
    <s v=""/>
    <s v=""/>
    <s v=""/>
    <s v=""/>
    <s v="33010000"/>
  </r>
  <r>
    <s v="3303"/>
    <x v="1"/>
    <x v="9"/>
    <x v="13"/>
    <s v="33031401"/>
    <n v="4417"/>
    <n v="16"/>
    <n v="259"/>
    <n v="4"/>
    <s v="66"/>
    <s v="อัญชลี ไชยา"/>
    <s v="0041521"/>
    <s v=""/>
    <s v="2"/>
    <n v="23"/>
    <n v="2"/>
    <n v="20"/>
    <s v="2"/>
    <s v="1"/>
    <s v=""/>
    <n v="1"/>
    <s v="117 บ.ผักแพว"/>
    <s v="33031401"/>
    <s v="2"/>
    <s v="3"/>
    <s v="2"/>
    <s v="3"/>
    <s v="33030100"/>
    <s v="0"/>
    <s v=""/>
    <x v="53"/>
    <d v="2020-01-14T00:00:00"/>
    <m/>
    <d v="2020-01-16T00:00:00"/>
    <d v="2020-01-16T00:00:00"/>
    <b v="0"/>
    <s v=""/>
    <s v=""/>
    <s v=""/>
    <s v=""/>
    <s v="33010000"/>
  </r>
  <r>
    <s v="3303"/>
    <x v="1"/>
    <x v="18"/>
    <x v="30"/>
    <s v="33031206"/>
    <n v="42168"/>
    <n v="284"/>
    <n v="2533"/>
    <n v="1333"/>
    <s v="66"/>
    <s v="สกาวเดือน  สุพล"/>
    <s v="0133729"/>
    <s v="นาง อรณิชา สุพล"/>
    <s v="2"/>
    <n v="14"/>
    <n v="6"/>
    <n v="21"/>
    <s v="1"/>
    <s v="1"/>
    <s v=""/>
    <n v="6"/>
    <s v="7 บ้านน้ำคำ"/>
    <s v="33031206"/>
    <s v="2"/>
    <s v="3"/>
    <s v="2"/>
    <s v="3"/>
    <s v="33030100"/>
    <s v="0"/>
    <s v=""/>
    <x v="35"/>
    <d v="2020-06-07T00:00:00"/>
    <m/>
    <d v="2020-06-08T00:00:00"/>
    <d v="2020-06-08T00:00:00"/>
    <b v="0"/>
    <s v=""/>
    <s v=""/>
    <s v=""/>
    <s v=""/>
    <s v="33010000"/>
  </r>
  <r>
    <s v="3303"/>
    <x v="1"/>
    <x v="10"/>
    <x v="14"/>
    <s v="33030803"/>
    <n v="5499"/>
    <n v="18"/>
    <n v="325"/>
    <n v="73"/>
    <s v="66"/>
    <s v="พิชิตโชค เหรียญทอง"/>
    <s v="0152865"/>
    <s v="นางสาว ทิพย์ สุวรรณดี"/>
    <s v="1"/>
    <n v="10"/>
    <n v="7"/>
    <n v="9"/>
    <s v="1"/>
    <s v="1"/>
    <s v=""/>
    <n v="6"/>
    <s v="16/1 บ้านกอก"/>
    <s v="33030803"/>
    <s v="2"/>
    <s v="3"/>
    <s v="2"/>
    <s v="3"/>
    <s v="33030100"/>
    <s v="0"/>
    <s v=""/>
    <x v="33"/>
    <d v="2020-01-18T00:00:00"/>
    <m/>
    <d v="2020-01-20T00:00:00"/>
    <d v="2020-01-20T00:00:00"/>
    <b v="0"/>
    <s v=""/>
    <s v=""/>
    <s v=""/>
    <s v=""/>
    <s v="33010000"/>
  </r>
  <r>
    <s v="3303"/>
    <x v="1"/>
    <x v="17"/>
    <x v="28"/>
    <s v="33032003"/>
    <n v="42173"/>
    <n v="285"/>
    <n v="2512"/>
    <n v="1331"/>
    <s v="66"/>
    <s v="อิทธิฤทธิ์  หงษ์อินทร์"/>
    <s v="0177267"/>
    <s v="นาง พิมพ์พิชชา หงษ์อินทร์"/>
    <s v="1"/>
    <n v="5"/>
    <n v="11"/>
    <n v="18"/>
    <s v="1"/>
    <s v="1"/>
    <s v=""/>
    <n v="11"/>
    <s v="41 บ.มะกรูด"/>
    <s v="33032003"/>
    <s v="2"/>
    <s v="3"/>
    <s v="2"/>
    <s v="3"/>
    <s v="33030100"/>
    <s v="0"/>
    <s v=""/>
    <x v="36"/>
    <d v="2020-06-05T00:00:00"/>
    <m/>
    <d v="2020-06-08T00:00:00"/>
    <d v="2020-06-08T00:00:00"/>
    <b v="0"/>
    <s v=""/>
    <s v=""/>
    <s v=""/>
    <s v=""/>
    <s v="33010000"/>
  </r>
  <r>
    <s v="3303"/>
    <x v="1"/>
    <x v="9"/>
    <x v="40"/>
    <s v="33031413"/>
    <n v="43178"/>
    <n v="304"/>
    <n v="2559"/>
    <n v="1336"/>
    <s v="66"/>
    <s v="ผดุงศักดิ์  โสสา"/>
    <s v="0054901"/>
    <s v=""/>
    <s v="1"/>
    <n v="22"/>
    <n v="9"/>
    <n v="12"/>
    <s v="1"/>
    <s v="1"/>
    <s v=""/>
    <n v="10"/>
    <s v="71 บ.โนนสว่าง"/>
    <s v="33031413"/>
    <s v="2"/>
    <s v="3"/>
    <s v="1"/>
    <s v="1"/>
    <s v="33030100"/>
    <s v="0"/>
    <s v=""/>
    <x v="37"/>
    <d v="2020-06-09T00:00:00"/>
    <m/>
    <d v="2020-06-12T00:00:00"/>
    <d v="2020-06-12T00:00:00"/>
    <b v="0"/>
    <s v=""/>
    <s v=""/>
    <s v=""/>
    <s v=""/>
    <s v="33030100"/>
  </r>
  <r>
    <s v="3303"/>
    <x v="1"/>
    <x v="20"/>
    <x v="41"/>
    <s v="33030508"/>
    <n v="17661"/>
    <n v="64"/>
    <n v="2544"/>
    <n v="20"/>
    <s v="66"/>
    <s v="แก้วขวัญ วงศ์ลีศิริวิวัฒน์"/>
    <s v="000982111"/>
    <s v="น.ส. เกวลิน กิตตินภาพงษ์"/>
    <s v="2"/>
    <n v="2"/>
    <n v="1"/>
    <n v="14"/>
    <s v="1"/>
    <s v="1"/>
    <s v="0"/>
    <n v="11"/>
    <s v="127 หนองแวง"/>
    <s v="33030508"/>
    <s v="1"/>
    <s v="1"/>
    <s v="1"/>
    <s v="1"/>
    <s v="33010120"/>
    <s v="0"/>
    <s v=""/>
    <x v="54"/>
    <d v="2020-02-18T00:00:00"/>
    <m/>
    <d v="2020-02-21T00:00:00"/>
    <d v="2020-02-21T00:00:00"/>
    <b v="0"/>
    <s v=""/>
    <s v=""/>
    <s v=""/>
    <s v=""/>
    <s v="33010000"/>
  </r>
  <r>
    <s v="3305"/>
    <x v="2"/>
    <x v="21"/>
    <x v="42"/>
    <s v="33052702"/>
    <n v="32887"/>
    <n v="142"/>
    <n v="4273"/>
    <n v="10"/>
    <s v="66"/>
    <s v="ศุจิมนัส  เมฆคลี"/>
    <s v="0149644"/>
    <s v="นาง แก้วใจ เมฆคลี"/>
    <s v="2"/>
    <n v="6"/>
    <n v="11"/>
    <n v="17"/>
    <s v="1"/>
    <s v="1"/>
    <s v="0"/>
    <n v="6"/>
    <s v="72สนวนตะวันตก"/>
    <s v="33052702"/>
    <s v="1"/>
    <s v="3"/>
    <s v="2"/>
    <s v="3"/>
    <s v="33080100"/>
    <s v="0"/>
    <s v=""/>
    <x v="55"/>
    <d v="2020-04-19T00:00:00"/>
    <m/>
    <d v="2020-04-20T00:00:00"/>
    <d v="2020-04-20T00:00:00"/>
    <b v="0"/>
    <s v=""/>
    <s v=""/>
    <s v=""/>
    <s v=""/>
    <s v="33010000"/>
  </r>
  <r>
    <s v="3305"/>
    <x v="2"/>
    <x v="22"/>
    <x v="43"/>
    <s v="33050523"/>
    <n v="34240"/>
    <n v="44"/>
    <n v="1839"/>
    <n v="1"/>
    <s v="26"/>
    <s v="อธิติยา  คำยก"/>
    <s v="0089395"/>
    <s v="นาง น้อย คำยก"/>
    <s v="2"/>
    <n v="8"/>
    <n v="4"/>
    <n v="9"/>
    <s v="1"/>
    <s v="1"/>
    <s v="0"/>
    <n v="6"/>
    <s v="82/4"/>
    <s v="33050523"/>
    <s v="2"/>
    <s v="3"/>
    <s v="2"/>
    <s v="3"/>
    <s v="33170100"/>
    <s v="0"/>
    <s v=""/>
    <x v="56"/>
    <d v="2020-04-26T00:00:00"/>
    <m/>
    <d v="2020-04-27T00:00:00"/>
    <d v="2020-04-27T00:00:00"/>
    <b v="0"/>
    <s v=""/>
    <s v=""/>
    <s v=""/>
    <s v=""/>
    <s v="33010000"/>
  </r>
  <r>
    <s v="3305"/>
    <x v="2"/>
    <x v="23"/>
    <x v="44"/>
    <s v="33050617"/>
    <n v="29130"/>
    <n v="122"/>
    <n v="873"/>
    <n v="202"/>
    <s v="66"/>
    <s v="อภินันท์ รสหอม"/>
    <s v="000177016"/>
    <s v="นายวิรศักดิ์ / นางจินตนา"/>
    <s v="1"/>
    <n v="12"/>
    <n v="3"/>
    <n v="9"/>
    <s v="1"/>
    <s v="1"/>
    <s v=""/>
    <n v="6"/>
    <s v="80"/>
    <s v="33050617"/>
    <s v="2"/>
    <s v="3"/>
    <s v="2"/>
    <s v="3"/>
    <s v="33050100"/>
    <s v="0"/>
    <s v=""/>
    <x v="57"/>
    <d v="2020-03-25T00:00:00"/>
    <m/>
    <d v="2020-03-28T00:00:00"/>
    <d v="2020-03-28T00:00:00"/>
    <b v="0"/>
    <s v=""/>
    <s v=""/>
    <s v=""/>
    <s v=""/>
    <s v="33010000"/>
  </r>
  <r>
    <s v="3305"/>
    <x v="2"/>
    <x v="24"/>
    <x v="45"/>
    <s v="33050912"/>
    <n v="30305"/>
    <n v="129"/>
    <n v="916"/>
    <n v="203"/>
    <s v="66"/>
    <s v="อาทิตยา ใบแสง"/>
    <s v="000128617"/>
    <s v="นายสวัสดิ์ / นางพยอม"/>
    <s v="2"/>
    <n v="17"/>
    <n v="7"/>
    <n v="15"/>
    <s v="1"/>
    <s v="1"/>
    <s v=""/>
    <n v="6"/>
    <s v="84"/>
    <s v="33050912"/>
    <s v="2"/>
    <s v="3"/>
    <s v="2"/>
    <s v="3"/>
    <s v="33050100"/>
    <s v="0"/>
    <s v=""/>
    <x v="58"/>
    <d v="2020-04-02T00:00:00"/>
    <m/>
    <d v="2020-04-03T00:00:00"/>
    <d v="2020-04-04T00:00:00"/>
    <b v="0"/>
    <s v=""/>
    <s v=""/>
    <s v=""/>
    <s v=""/>
    <s v="33010000"/>
  </r>
  <r>
    <s v="3305"/>
    <x v="2"/>
    <x v="25"/>
    <x v="46"/>
    <s v="33052511"/>
    <n v="2033"/>
    <n v="2"/>
    <n v="27"/>
    <n v="1"/>
    <s v="26"/>
    <s v="ณิชกานต์ พันธ์แก่น"/>
    <s v="0076010"/>
    <s v="นาง โซ้ยกี พันธ์แก่น"/>
    <s v="2"/>
    <n v="11"/>
    <n v="1"/>
    <n v="7"/>
    <s v="1"/>
    <s v="1"/>
    <s v="0"/>
    <n v="6"/>
    <s v="84 ลมศักดิ์"/>
    <s v="33052511"/>
    <s v="2"/>
    <s v="3"/>
    <s v="1"/>
    <s v="1"/>
    <s v="33060100"/>
    <s v="0"/>
    <s v=""/>
    <x v="0"/>
    <d v="2020-01-07T00:00:00"/>
    <m/>
    <d v="2020-01-08T00:00:00"/>
    <d v="2020-01-08T00:00:00"/>
    <b v="0"/>
    <s v=""/>
    <s v=""/>
    <s v=""/>
    <s v=""/>
    <s v="33010000"/>
  </r>
  <r>
    <s v="3305"/>
    <x v="2"/>
    <x v="26"/>
    <x v="47"/>
    <s v="33050711"/>
    <n v="29913"/>
    <n v="128"/>
    <n v="40511"/>
    <n v="0"/>
    <s v="66"/>
    <s v="พัชรนันท์  อาจสามารถ"/>
    <s v="0221343"/>
    <s v="นาง นารีรัตน์ อาจสามารถ"/>
    <s v="2"/>
    <n v="7"/>
    <n v="2"/>
    <n v="22"/>
    <s v="1"/>
    <s v="1"/>
    <s v="0"/>
    <n v="6"/>
    <s v="33"/>
    <s v="33050711"/>
    <s v="2"/>
    <s v="7"/>
    <s v="2"/>
    <s v="3"/>
    <s v="33010100"/>
    <s v="0"/>
    <s v=""/>
    <x v="59"/>
    <d v="2020-03-30T00:00:00"/>
    <m/>
    <d v="2020-03-31T00:00:00"/>
    <d v="2020-03-31T00:00:00"/>
    <b v="0"/>
    <s v=""/>
    <s v=""/>
    <s v=""/>
    <s v=""/>
    <s v="33010000"/>
  </r>
  <r>
    <s v="3305"/>
    <x v="2"/>
    <x v="21"/>
    <x v="42"/>
    <s v="33052702"/>
    <n v="26890"/>
    <n v="99"/>
    <n v="793"/>
    <n v="184"/>
    <s v="66"/>
    <s v="ภูดิส ธรรมพร"/>
    <s v="000252145"/>
    <s v="นายจำนงค์ / นางณัฐวดี"/>
    <s v="1"/>
    <n v="1"/>
    <n v="5"/>
    <n v="17"/>
    <s v="1"/>
    <s v="1"/>
    <s v=""/>
    <n v="11"/>
    <s v="28 สนวนตะวันตก"/>
    <s v="33052702"/>
    <s v="2"/>
    <s v="3"/>
    <s v="1"/>
    <s v="4"/>
    <s v="33050100"/>
    <s v="0"/>
    <s v=""/>
    <x v="60"/>
    <d v="2020-03-19T00:00:00"/>
    <m/>
    <d v="2020-03-19T00:00:00"/>
    <d v="2020-03-19T00:00:00"/>
    <b v="0"/>
    <s v=""/>
    <s v=""/>
    <s v=""/>
    <s v=""/>
    <s v="33010000"/>
  </r>
  <r>
    <s v="3305"/>
    <x v="2"/>
    <x v="25"/>
    <x v="48"/>
    <s v="33052510"/>
    <n v="21441"/>
    <n v="14"/>
    <n v="3354"/>
    <n v="4"/>
    <s v="26"/>
    <s v="สุภลักษณ์  ชมเมือง"/>
    <s v="001062263"/>
    <s v=""/>
    <s v="2"/>
    <n v="29"/>
    <n v="1"/>
    <n v="24"/>
    <s v="2"/>
    <s v="1"/>
    <s v="0"/>
    <n v="10"/>
    <s v="119 บก"/>
    <s v="33052510"/>
    <s v="1"/>
    <s v="1"/>
    <s v="2"/>
    <s v="3"/>
    <s v="33010120"/>
    <s v="0"/>
    <s v=""/>
    <x v="13"/>
    <d v="2020-03-02T00:00:00"/>
    <m/>
    <d v="2020-03-03T00:00:00"/>
    <d v="2020-03-03T00:00:00"/>
    <b v="0"/>
    <s v=""/>
    <s v=""/>
    <s v=""/>
    <s v=""/>
    <s v="33010000"/>
  </r>
  <r>
    <s v="3305"/>
    <x v="2"/>
    <x v="26"/>
    <x v="47"/>
    <s v="33050711"/>
    <n v="24536"/>
    <n v="81"/>
    <n v="733"/>
    <n v="41"/>
    <s v="66"/>
    <s v="สุวรรณา อุยยือ"/>
    <s v="000159400"/>
    <s v="นายอายู / นางจินตนา"/>
    <s v="2"/>
    <n v="14"/>
    <n v="6"/>
    <n v="29"/>
    <s v="1"/>
    <s v="1"/>
    <s v=""/>
    <n v="6"/>
    <s v="45 หนองลุง"/>
    <s v="33050711"/>
    <s v="2"/>
    <s v="3"/>
    <s v="2"/>
    <s v="3"/>
    <s v="33050100"/>
    <s v="0"/>
    <s v=""/>
    <x v="45"/>
    <d v="2020-03-10T00:00:00"/>
    <m/>
    <d v="2020-03-11T00:00:00"/>
    <d v="2020-03-11T00:00:00"/>
    <b v="0"/>
    <s v=""/>
    <s v=""/>
    <s v="1339500060774"/>
    <s v=""/>
    <s v="33010000"/>
  </r>
  <r>
    <s v="3305"/>
    <x v="2"/>
    <x v="26"/>
    <x v="49"/>
    <s v="33050706"/>
    <n v="24537"/>
    <n v="82"/>
    <n v="734"/>
    <n v="42"/>
    <s v="66"/>
    <s v="วรดา ส่งแก้ว"/>
    <s v="000195538"/>
    <s v="นายประชา / นางวิตรา"/>
    <s v="2"/>
    <n v="10"/>
    <n v="7"/>
    <n v="26"/>
    <s v="1"/>
    <s v="1"/>
    <s v=""/>
    <n v="6"/>
    <s v="32 วัดร้าง"/>
    <s v="33050706"/>
    <s v="2"/>
    <s v="3"/>
    <s v="2"/>
    <s v="3"/>
    <s v="33050100"/>
    <s v="0"/>
    <s v=""/>
    <x v="61"/>
    <d v="2020-03-10T00:00:00"/>
    <m/>
    <d v="2020-03-11T00:00:00"/>
    <d v="2020-03-11T00:00:00"/>
    <b v="0"/>
    <s v=""/>
    <s v=""/>
    <s v="1103200184318"/>
    <s v=""/>
    <s v="33010000"/>
  </r>
  <r>
    <s v="3305"/>
    <x v="2"/>
    <x v="21"/>
    <x v="50"/>
    <s v="33052703"/>
    <n v="41994"/>
    <n v="282"/>
    <n v="5432"/>
    <n v="25"/>
    <s v="66"/>
    <s v="พีรพัฒน์  แก้วลอย"/>
    <s v="0142551"/>
    <s v="นางสาว วิลัยภรณ์ ปลื้มใจ"/>
    <s v="1"/>
    <n v="8"/>
    <n v="4"/>
    <n v="29"/>
    <s v="1"/>
    <s v="1"/>
    <s v="0"/>
    <n v="6"/>
    <s v="68 บ.สนวนตะวันออก"/>
    <s v="33052703"/>
    <s v="1"/>
    <s v="3"/>
    <s v="1"/>
    <s v="1"/>
    <s v="33080100"/>
    <s v="0"/>
    <s v=""/>
    <x v="35"/>
    <d v="2020-06-07T00:00:00"/>
    <m/>
    <d v="2020-06-08T00:00:00"/>
    <d v="2020-06-08T00:00:00"/>
    <b v="0"/>
    <s v=""/>
    <s v=""/>
    <s v=""/>
    <s v=""/>
    <s v="33010000"/>
  </r>
  <r>
    <s v="3305"/>
    <x v="2"/>
    <x v="27"/>
    <x v="51"/>
    <s v="33050806"/>
    <n v="25176"/>
    <n v="85"/>
    <n v="746"/>
    <n v="176"/>
    <s v="66"/>
    <s v="ณัฐวุฒิ สิงหชาติ"/>
    <s v="000200677"/>
    <s v="นายสุริยะ / นางสุภามาศ"/>
    <s v="1"/>
    <n v="9"/>
    <n v="10"/>
    <n v="21"/>
    <s v="1"/>
    <s v="1"/>
    <s v=""/>
    <n v="6"/>
    <s v="60 เคาะ"/>
    <s v="33050806"/>
    <s v="2"/>
    <s v="3"/>
    <s v="2"/>
    <s v="3"/>
    <s v="33050100"/>
    <s v="0"/>
    <s v=""/>
    <x v="61"/>
    <d v="2020-03-13T00:00:00"/>
    <m/>
    <d v="2020-03-13T00:00:00"/>
    <d v="2020-03-13T00:00:00"/>
    <b v="0"/>
    <s v=""/>
    <s v=""/>
    <s v=""/>
    <s v=""/>
    <s v="33010000"/>
  </r>
  <r>
    <s v="3305"/>
    <x v="2"/>
    <x v="26"/>
    <x v="49"/>
    <s v="33050706"/>
    <n v="25388"/>
    <n v="86"/>
    <n v="765"/>
    <n v="177"/>
    <s v="66"/>
    <s v="ชฎาภรณ์ จันดำ"/>
    <s v="000185083"/>
    <s v=""/>
    <s v="2"/>
    <n v="11"/>
    <n v="7"/>
    <n v="12"/>
    <s v="1"/>
    <s v="1"/>
    <s v=""/>
    <n v="6"/>
    <s v="06  วัดร้าง"/>
    <s v="33050706"/>
    <s v="2"/>
    <s v="3"/>
    <s v="2"/>
    <s v="3"/>
    <s v="33050100"/>
    <s v="0"/>
    <s v=""/>
    <x v="20"/>
    <d v="2020-03-15T00:00:00"/>
    <m/>
    <d v="2020-03-15T00:00:00"/>
    <d v="2020-03-15T00:00:00"/>
    <b v="0"/>
    <s v="0"/>
    <s v="0"/>
    <s v="1339400022331"/>
    <s v="ไม่ระบุ"/>
    <s v="33010000"/>
  </r>
  <r>
    <s v="3305"/>
    <x v="2"/>
    <x v="26"/>
    <x v="52"/>
    <s v="33050710"/>
    <n v="26406"/>
    <n v="95"/>
    <n v="785"/>
    <n v="178"/>
    <s v="66"/>
    <s v="ณภัสวรรณ แก้วกรอง"/>
    <s v="254514"/>
    <s v=""/>
    <s v="2"/>
    <n v="7"/>
    <n v="0"/>
    <n v="0"/>
    <s v="1"/>
    <s v="1"/>
    <s v=""/>
    <n v="6"/>
    <s v="36  สนวนภูมิเตียม"/>
    <s v="33050710"/>
    <s v="2"/>
    <s v="3"/>
    <s v="2"/>
    <s v="3"/>
    <s v="33050100"/>
    <s v=""/>
    <s v=""/>
    <x v="18"/>
    <d v="2020-03-16T00:00:00"/>
    <m/>
    <d v="2020-03-17T00:00:00"/>
    <d v="2020-03-17T00:00:00"/>
    <b v="0"/>
    <s v="0"/>
    <s v="0"/>
    <s v=""/>
    <s v="ไม่ระบุ"/>
    <s v="33010000"/>
  </r>
  <r>
    <s v="3305"/>
    <x v="2"/>
    <x v="28"/>
    <x v="53"/>
    <s v="33050209"/>
    <n v="26407"/>
    <n v="96"/>
    <n v="786"/>
    <n v="179"/>
    <s v="66"/>
    <s v="พวง ทะนันไชย"/>
    <s v="138949"/>
    <s v=""/>
    <s v="2"/>
    <n v="78"/>
    <n v="0"/>
    <n v="0"/>
    <s v="2"/>
    <s v="1"/>
    <s v=""/>
    <n v="1"/>
    <s v="49 บึงน้อย"/>
    <s v="33050209"/>
    <s v="2"/>
    <s v="3"/>
    <s v="2"/>
    <s v="3"/>
    <s v="33050100"/>
    <s v=""/>
    <s v=""/>
    <x v="62"/>
    <d v="2020-03-17T00:00:00"/>
    <m/>
    <d v="2020-03-17T00:00:00"/>
    <d v="2020-03-17T00:00:00"/>
    <b v="0"/>
    <s v="0"/>
    <s v="0"/>
    <s v=""/>
    <s v="ไม่ระบุ"/>
    <s v="33010000"/>
  </r>
  <r>
    <s v="3305"/>
    <x v="2"/>
    <x v="22"/>
    <x v="54"/>
    <s v="33050502"/>
    <n v="26894"/>
    <n v="100"/>
    <n v="797"/>
    <n v="187"/>
    <s v="66"/>
    <s v="พล พรมโคตร"/>
    <s v="000118002"/>
    <s v="นายนาค / นางบัวศรี"/>
    <s v="1"/>
    <n v="78"/>
    <n v="0"/>
    <n v="16"/>
    <s v="2"/>
    <s v="1"/>
    <s v=""/>
    <n v="1"/>
    <s v="193/1 อาวอย"/>
    <s v="33050502"/>
    <s v="2"/>
    <s v="3"/>
    <s v="2"/>
    <s v="3"/>
    <s v="33050100"/>
    <s v="0"/>
    <s v=""/>
    <x v="63"/>
    <d v="2020-03-18T00:00:00"/>
    <m/>
    <d v="2020-03-19T00:00:00"/>
    <d v="2020-03-19T00:00:00"/>
    <b v="0"/>
    <s v=""/>
    <s v=""/>
    <s v=""/>
    <s v=""/>
    <s v="33010000"/>
  </r>
  <r>
    <s v="3305"/>
    <x v="2"/>
    <x v="26"/>
    <x v="52"/>
    <s v="33050710"/>
    <n v="26901"/>
    <n v="101"/>
    <n v="804"/>
    <n v="180"/>
    <s v="66"/>
    <s v="ละมวล พันธแก่น"/>
    <s v="000038354"/>
    <s v=""/>
    <s v="2"/>
    <n v="56"/>
    <n v="0"/>
    <n v="0"/>
    <s v="2"/>
    <s v="1"/>
    <s v=""/>
    <n v="1"/>
    <s v="29 สนวนภูมิเตียม"/>
    <s v="33050710"/>
    <s v="2"/>
    <s v="3"/>
    <s v="2"/>
    <s v="3"/>
    <s v="33050100"/>
    <s v="0"/>
    <s v=""/>
    <x v="63"/>
    <d v="2020-03-19T00:00:00"/>
    <m/>
    <d v="2020-03-19T00:00:00"/>
    <d v="2020-03-19T00:00:00"/>
    <b v="0"/>
    <s v="0"/>
    <s v="0"/>
    <s v="3330500530787"/>
    <s v="ไม่ระบุ"/>
    <s v="33010000"/>
  </r>
  <r>
    <s v="3305"/>
    <x v="2"/>
    <x v="21"/>
    <x v="42"/>
    <s v="33052702"/>
    <n v="28165"/>
    <n v="115"/>
    <n v="845"/>
    <n v="189"/>
    <s v="66"/>
    <s v="ไชโย อเนกโชค"/>
    <s v="00201210"/>
    <s v=""/>
    <s v="1"/>
    <n v="9"/>
    <n v="0"/>
    <n v="0"/>
    <s v="1"/>
    <s v="1"/>
    <s v=""/>
    <n v="6"/>
    <s v="78 สนวนตะวันตก"/>
    <s v="33052702"/>
    <s v="2"/>
    <s v="3"/>
    <s v="2"/>
    <s v="3"/>
    <s v="33050100"/>
    <s v=""/>
    <s v=""/>
    <x v="64"/>
    <d v="2020-03-23T00:00:00"/>
    <m/>
    <d v="2020-03-23T00:00:00"/>
    <d v="2020-03-23T00:00:00"/>
    <b v="0"/>
    <s v="0"/>
    <s v="0"/>
    <s v="1339200110512"/>
    <s v="ไม่ระบุ"/>
    <s v="33010000"/>
  </r>
  <r>
    <s v="3305"/>
    <x v="2"/>
    <x v="29"/>
    <x v="55"/>
    <s v="33051007"/>
    <n v="15730"/>
    <n v="56"/>
    <n v="40210"/>
    <n v="0"/>
    <s v="66"/>
    <s v="ศศิฉาย  จันธรรม"/>
    <s v="0225601"/>
    <s v=""/>
    <s v="2"/>
    <n v="21"/>
    <n v="0"/>
    <n v="18"/>
    <s v="1"/>
    <s v="1"/>
    <s v="0"/>
    <n v="1"/>
    <s v="63/1 กันแต"/>
    <s v="33051007"/>
    <s v="2"/>
    <s v="7"/>
    <s v="1"/>
    <s v="1"/>
    <s v="33010100"/>
    <s v="0"/>
    <s v=""/>
    <x v="65"/>
    <d v="2020-02-16T00:00:00"/>
    <m/>
    <d v="2020-02-17T00:00:00"/>
    <d v="2020-02-17T00:00:00"/>
    <b v="0"/>
    <s v=""/>
    <s v=""/>
    <s v=""/>
    <s v=""/>
    <s v="33010000"/>
  </r>
  <r>
    <s v="3305"/>
    <x v="2"/>
    <x v="21"/>
    <x v="42"/>
    <s v="33052702"/>
    <n v="27588"/>
    <n v="107"/>
    <n v="823"/>
    <n v="188"/>
    <s v="66"/>
    <s v="ปฏิพล ธรรมพร"/>
    <s v="000206249"/>
    <s v=""/>
    <s v="1"/>
    <n v="8"/>
    <n v="0"/>
    <n v="0"/>
    <s v="1"/>
    <s v="1"/>
    <s v=""/>
    <n v="6"/>
    <s v="28 สนวนตะวันตก"/>
    <s v="33052702"/>
    <s v="2"/>
    <s v="3"/>
    <s v="2"/>
    <s v="3"/>
    <s v="33050100"/>
    <s v="0"/>
    <s v=""/>
    <x v="17"/>
    <d v="2020-03-20T00:00:00"/>
    <m/>
    <d v="2020-03-21T00:00:00"/>
    <d v="2020-03-21T00:00:00"/>
    <b v="0"/>
    <s v="0"/>
    <s v="0"/>
    <s v="1339901128639"/>
    <s v="ไม่ระบุ"/>
    <s v="33010000"/>
  </r>
  <r>
    <s v="3305"/>
    <x v="2"/>
    <x v="21"/>
    <x v="42"/>
    <s v="33052702"/>
    <n v="28157"/>
    <n v="114"/>
    <n v="837"/>
    <n v="201"/>
    <s v="66"/>
    <s v="กานต์พิชชา แก้วลอย"/>
    <s v="000253791"/>
    <s v="นายเกษฎา / น.ส.อุษา"/>
    <s v="2"/>
    <n v="2"/>
    <n v="7"/>
    <n v="24"/>
    <s v="1"/>
    <s v="1"/>
    <s v=""/>
    <n v="11"/>
    <s v="84 สนวนตะวันตก"/>
    <s v="33052702"/>
    <s v="2"/>
    <s v="3"/>
    <s v="2"/>
    <s v="3"/>
    <s v="33050100"/>
    <s v="0"/>
    <s v=""/>
    <x v="66"/>
    <d v="2020-03-23T00:00:00"/>
    <m/>
    <d v="2020-03-23T00:00:00"/>
    <d v="2020-03-23T00:00:00"/>
    <b v="0"/>
    <s v=""/>
    <s v=""/>
    <s v=""/>
    <s v=""/>
    <s v="33010000"/>
  </r>
  <r>
    <s v="3305"/>
    <x v="2"/>
    <x v="30"/>
    <x v="56"/>
    <s v="33052103"/>
    <n v="42489"/>
    <n v="288"/>
    <m/>
    <m/>
    <s v="66"/>
    <s v="แสงไทย บุญพามา"/>
    <s v="69347"/>
    <s v=""/>
    <s v="2"/>
    <n v="45"/>
    <n v="9"/>
    <n v="22"/>
    <s v="1"/>
    <s v="1"/>
    <s v=""/>
    <n v="1"/>
    <s v="59"/>
    <s v="33052103"/>
    <s v="2"/>
    <s v="3"/>
    <s v="2"/>
    <s v="3"/>
    <s v="33160100"/>
    <s v=""/>
    <s v=""/>
    <x v="13"/>
    <d v="2020-03-05T00:00:00"/>
    <m/>
    <d v="2020-03-05T00:00:00"/>
    <d v="2020-06-09T00:00:00"/>
    <b v="0"/>
    <s v="0"/>
    <s v="0"/>
    <s v=""/>
    <s v="ไม่ระบุ"/>
    <s v="33010000"/>
  </r>
  <r>
    <s v="3305"/>
    <x v="2"/>
    <x v="21"/>
    <x v="42"/>
    <s v="33052702"/>
    <n v="27478"/>
    <n v="106"/>
    <n v="3574"/>
    <n v="8"/>
    <s v="66"/>
    <s v="บุลภรณ์  เทาศิริ"/>
    <s v="0150591"/>
    <s v="น.ส. นันทิกานต์ เทาศิริ"/>
    <s v="2"/>
    <n v="6"/>
    <n v="8"/>
    <n v="18"/>
    <s v="1"/>
    <s v="1"/>
    <s v=""/>
    <n v="6"/>
    <s v="30 สนวนตะวันตก"/>
    <s v="33052702"/>
    <s v="1"/>
    <s v="3"/>
    <s v="1"/>
    <s v="1"/>
    <s v="33080100"/>
    <s v="0"/>
    <s v=""/>
    <x v="67"/>
    <d v="2020-03-20T00:00:00"/>
    <m/>
    <d v="2020-03-20T00:00:00"/>
    <d v="2020-03-20T00:00:00"/>
    <b v="0"/>
    <s v=""/>
    <s v=""/>
    <s v=""/>
    <s v=""/>
    <s v="33010000"/>
  </r>
  <r>
    <s v="3305"/>
    <x v="2"/>
    <x v="21"/>
    <x v="42"/>
    <s v="33052702"/>
    <n v="28154"/>
    <n v="24"/>
    <n v="834"/>
    <n v="198"/>
    <s v="26"/>
    <s v="กฤษฎา สะอาด"/>
    <s v="000131133"/>
    <s v="นายวัย / นางสุพิศ"/>
    <s v="1"/>
    <n v="20"/>
    <n v="6"/>
    <n v="12"/>
    <s v="1"/>
    <s v="1"/>
    <s v=""/>
    <n v="6"/>
    <s v="13 สนวนตะวันตก"/>
    <s v="33052702"/>
    <s v="2"/>
    <s v="3"/>
    <s v="2"/>
    <s v="3"/>
    <s v="33050100"/>
    <s v="0"/>
    <s v=""/>
    <x v="66"/>
    <d v="2020-03-22T00:00:00"/>
    <m/>
    <d v="2020-03-23T00:00:00"/>
    <d v="2020-03-23T00:00:00"/>
    <b v="0"/>
    <s v=""/>
    <s v=""/>
    <s v=""/>
    <s v=""/>
    <s v="33010000"/>
  </r>
  <r>
    <s v="3308"/>
    <x v="3"/>
    <x v="31"/>
    <x v="57"/>
    <s v="33081112"/>
    <n v="16055"/>
    <n v="57"/>
    <n v="1954"/>
    <n v="6"/>
    <s v="66"/>
    <s v="วัชรียา ไชยสุวรรณ"/>
    <s v="0148642"/>
    <s v="นางสาว ชลิตา จิตรโสม"/>
    <s v="2"/>
    <n v="6"/>
    <n v="11"/>
    <n v="20"/>
    <s v="1"/>
    <s v="1"/>
    <s v="0"/>
    <n v="6"/>
    <s v="123 บ.โพธิ์กระสังข์เ"/>
    <s v="33081112"/>
    <s v="1"/>
    <s v="3"/>
    <s v="1"/>
    <s v="1"/>
    <s v="33080100"/>
    <s v="0"/>
    <s v=""/>
    <x v="68"/>
    <d v="2020-02-15T00:00:00"/>
    <m/>
    <d v="2020-02-17T00:00:00"/>
    <d v="2020-02-17T00:00:00"/>
    <b v="0"/>
    <s v=""/>
    <s v=""/>
    <s v=""/>
    <s v=""/>
    <s v="33010000"/>
  </r>
  <r>
    <s v="3308"/>
    <x v="3"/>
    <x v="32"/>
    <x v="58"/>
    <s v="33080405"/>
    <n v="34412"/>
    <n v="150"/>
    <n v="4467"/>
    <n v="11"/>
    <s v="66"/>
    <s v="กมลชนก สุดใจ"/>
    <s v="0136602"/>
    <s v="นาง มนฤดี ยาหอม"/>
    <s v="2"/>
    <n v="10"/>
    <n v="2"/>
    <n v="18"/>
    <s v="1"/>
    <s v="1"/>
    <s v="0"/>
    <n v="6"/>
    <s v="32 บ.ตาหมื่น"/>
    <s v="33080405"/>
    <s v="1"/>
    <s v="3"/>
    <s v="1"/>
    <s v="1"/>
    <s v="33080100"/>
    <s v="0"/>
    <s v=""/>
    <x v="69"/>
    <d v="2020-04-26T00:00:00"/>
    <m/>
    <d v="2020-04-28T00:00:00"/>
    <d v="2020-04-28T00:00:00"/>
    <b v="0"/>
    <s v=""/>
    <s v=""/>
    <s v=""/>
    <s v=""/>
    <s v="33010000"/>
  </r>
  <r>
    <s v="3308"/>
    <x v="3"/>
    <x v="33"/>
    <x v="59"/>
    <s v="33080315"/>
    <n v="6499"/>
    <n v="25"/>
    <n v="791"/>
    <n v="4"/>
    <s v="66"/>
    <s v="นนทพันธ์ นางาม"/>
    <s v="0124862"/>
    <s v="นางสาว ไพลิน จักษุทิพย์"/>
    <s v="1"/>
    <n v="10"/>
    <n v="11"/>
    <n v="12"/>
    <s v="1"/>
    <s v="1"/>
    <s v="0"/>
    <n v="6"/>
    <s v="41 บ.พรานอุดม"/>
    <s v="33080315"/>
    <s v="1"/>
    <s v="3"/>
    <s v="2"/>
    <s v="3"/>
    <s v="33080100"/>
    <s v="0"/>
    <s v=""/>
    <x v="70"/>
    <d v="2020-01-20T00:00:00"/>
    <m/>
    <d v="2020-01-21T00:00:00"/>
    <d v="2020-01-21T00:00:00"/>
    <b v="0"/>
    <s v=""/>
    <s v=""/>
    <s v=""/>
    <s v=""/>
    <s v="33010000"/>
  </r>
  <r>
    <s v="3308"/>
    <x v="3"/>
    <x v="34"/>
    <x v="60"/>
    <s v="33081204"/>
    <n v="41069"/>
    <n v="265"/>
    <n v="4842"/>
    <n v="20"/>
    <s v="66"/>
    <s v="สัณหพจน์  ห่วงยก"/>
    <s v="0108342"/>
    <s v="นาง รัตนาภรณ์ คำอินทร์"/>
    <s v="1"/>
    <n v="13"/>
    <n v="8"/>
    <n v="10"/>
    <s v="1"/>
    <s v="1"/>
    <s v=""/>
    <n v="6"/>
    <s v="415 บ.ป่าไม้ห้วยจันท"/>
    <s v="33081204"/>
    <s v="1"/>
    <s v="3"/>
    <s v="2"/>
    <s v="3"/>
    <s v="33080100"/>
    <s v="0"/>
    <s v=""/>
    <x v="71"/>
    <d v="2020-05-12T00:00:00"/>
    <m/>
    <d v="2020-05-15T00:00:00"/>
    <d v="2020-06-01T00:00:00"/>
    <b v="0"/>
    <s v=""/>
    <s v=""/>
    <s v=""/>
    <s v=""/>
    <s v="33010000"/>
  </r>
  <r>
    <s v="3308"/>
    <x v="3"/>
    <x v="35"/>
    <x v="61"/>
    <s v="33080709"/>
    <n v="37152"/>
    <n v="13"/>
    <n v="5980"/>
    <n v="4"/>
    <s v="27"/>
    <s v="รัชชานนท์  ไตรตรี"/>
    <s v="001067126"/>
    <s v="นาง อนงค์ ยาคำ"/>
    <s v="1"/>
    <n v="8"/>
    <n v="1"/>
    <n v="26"/>
    <s v="1"/>
    <s v="1"/>
    <s v="0"/>
    <n v="6"/>
    <s v="31 บ้านขุนหาญ"/>
    <s v="33080709"/>
    <s v="1"/>
    <s v="1"/>
    <s v="2"/>
    <s v="3"/>
    <s v="33010120"/>
    <s v="0"/>
    <s v=""/>
    <x v="72"/>
    <d v="2020-05-12T00:00:00"/>
    <m/>
    <d v="2020-05-15T00:00:00"/>
    <d v="2020-05-15T00:00:00"/>
    <b v="0"/>
    <s v=""/>
    <s v=""/>
    <s v=""/>
    <s v=""/>
    <s v="33010000"/>
  </r>
  <r>
    <s v="3308"/>
    <x v="3"/>
    <x v="36"/>
    <x v="62"/>
    <s v="33080208"/>
    <n v="29060"/>
    <n v="121"/>
    <n v="3789"/>
    <n v="9"/>
    <s v="66"/>
    <s v="ธนดล  กุลวุฒิ"/>
    <s v="0180797"/>
    <s v="นาง กาญจนา กุลเกฒิ"/>
    <s v="1"/>
    <n v="12"/>
    <n v="6"/>
    <n v="8"/>
    <s v="1"/>
    <s v="1"/>
    <s v="0"/>
    <n v="6"/>
    <s v="วัดสำโรงเกียรติ"/>
    <s v="33080208"/>
    <s v="1"/>
    <s v="3"/>
    <s v="1"/>
    <s v="3"/>
    <s v="33080100"/>
    <s v="0"/>
    <s v=""/>
    <x v="73"/>
    <d v="2020-03-27T00:00:00"/>
    <m/>
    <d v="2020-03-27T00:00:00"/>
    <d v="2020-03-27T00:00:00"/>
    <b v="0"/>
    <s v=""/>
    <s v=""/>
    <s v=""/>
    <s v=""/>
    <s v="33010000"/>
  </r>
  <r>
    <s v="3308"/>
    <x v="3"/>
    <x v="31"/>
    <x v="63"/>
    <s v="33081111"/>
    <n v="2768"/>
    <n v="11"/>
    <n v="306"/>
    <n v="2"/>
    <s v="66"/>
    <s v="ปรียาภรณ์ สุวรรณทา"/>
    <s v="0135855"/>
    <s v="นางสาว จินตนา จิตรโสม"/>
    <s v="2"/>
    <n v="9"/>
    <n v="1"/>
    <n v="15"/>
    <s v="1"/>
    <s v="1"/>
    <s v="0"/>
    <n v="6"/>
    <s v="37 บ.แต้พัฒนา"/>
    <s v="33081111"/>
    <s v="2"/>
    <s v="3"/>
    <s v="2"/>
    <s v="3"/>
    <s v="33080100"/>
    <s v="0"/>
    <s v=""/>
    <x v="48"/>
    <d v="2020-01-08T00:00:00"/>
    <m/>
    <d v="2020-01-10T00:00:00"/>
    <d v="2020-01-10T00:00:00"/>
    <b v="0"/>
    <s v=""/>
    <s v=""/>
    <s v=""/>
    <s v=""/>
    <s v="33010000"/>
  </r>
  <r>
    <s v="3308"/>
    <x v="3"/>
    <x v="36"/>
    <x v="62"/>
    <s v="33080208"/>
    <n v="2766"/>
    <n v="10"/>
    <n v="304"/>
    <n v="1"/>
    <s v="66"/>
    <s v="วาสนา เลิศศรี"/>
    <s v="0127917"/>
    <s v="นาง ฉันทนา เลิศศรี"/>
    <s v="2"/>
    <n v="10"/>
    <n v="5"/>
    <n v="9"/>
    <s v="1"/>
    <s v="1"/>
    <s v="0"/>
    <n v="6"/>
    <s v="1/1 บ้านสำโรงเกียรติ์"/>
    <s v="33080208"/>
    <s v="2"/>
    <s v="3"/>
    <s v="2"/>
    <s v="3"/>
    <s v="33080100"/>
    <s v="0"/>
    <s v=""/>
    <x v="74"/>
    <d v="2020-01-08T00:00:00"/>
    <m/>
    <d v="2020-01-10T00:00:00"/>
    <d v="2020-01-10T00:00:00"/>
    <b v="0"/>
    <s v=""/>
    <s v=""/>
    <s v=""/>
    <s v=""/>
    <s v="33010000"/>
  </r>
  <r>
    <s v="3308"/>
    <x v="3"/>
    <x v="36"/>
    <x v="64"/>
    <s v="33080211"/>
    <n v="1814"/>
    <n v="7"/>
    <n v="68"/>
    <n v="3"/>
    <s v="27"/>
    <s v="ธนทัต จำมี"/>
    <s v="001056877"/>
    <s v="นาง อริยา อุ่นแก้ว"/>
    <s v="1"/>
    <n v="9"/>
    <n v="7"/>
    <n v="18"/>
    <s v="1"/>
    <s v="1"/>
    <s v="0"/>
    <n v="6"/>
    <s v="400  ภูดินพัฒนา"/>
    <s v="33080211"/>
    <s v="1"/>
    <s v="1"/>
    <s v="2"/>
    <s v="3"/>
    <s v="33010120"/>
    <s v="0"/>
    <s v=""/>
    <x v="75"/>
    <d v="2020-01-06T00:00:00"/>
    <m/>
    <d v="2020-01-07T00:00:00"/>
    <d v="2020-01-08T00:00:00"/>
    <b v="0"/>
    <s v=""/>
    <s v=""/>
    <s v=""/>
    <s v=""/>
    <s v="33010000"/>
  </r>
  <r>
    <s v="3308"/>
    <x v="3"/>
    <x v="37"/>
    <x v="65"/>
    <s v="33080902"/>
    <n v="38458"/>
    <n v="213"/>
    <n v="5042"/>
    <n v="21"/>
    <s v="66"/>
    <s v="ปิยธิดา  นาคญวน"/>
    <s v="0107063"/>
    <s v="นาง ผุย นาคญวน"/>
    <s v="2"/>
    <n v="13"/>
    <n v="10"/>
    <n v="15"/>
    <s v="1"/>
    <s v="1"/>
    <s v="0"/>
    <n v="6"/>
    <s v="196/1 บ.จองกอ"/>
    <s v="33080902"/>
    <s v="1"/>
    <s v="3"/>
    <s v="2"/>
    <s v="3"/>
    <s v="33080100"/>
    <s v="0"/>
    <s v=""/>
    <x v="15"/>
    <d v="2020-05-19T00:00:00"/>
    <m/>
    <d v="2020-05-21T00:00:00"/>
    <d v="2020-05-21T00:00:00"/>
    <b v="0"/>
    <s v=""/>
    <s v=""/>
    <s v=""/>
    <s v=""/>
    <s v="33010000"/>
  </r>
  <r>
    <s v="3308"/>
    <x v="3"/>
    <x v="32"/>
    <x v="58"/>
    <s v="33080405"/>
    <n v="36677"/>
    <n v="12"/>
    <n v="5943"/>
    <n v="3"/>
    <s v="27"/>
    <s v="ฉัตริน  จันทร์แจ้ง"/>
    <s v="001066994"/>
    <s v="นาง รัตน์ ทรงวาจา"/>
    <s v="1"/>
    <n v="13"/>
    <n v="3"/>
    <n v="27"/>
    <s v="1"/>
    <s v="1"/>
    <s v="0"/>
    <n v="6"/>
    <s v="17/2 บ้านตาหมื่น"/>
    <s v="33080405"/>
    <s v="1"/>
    <s v="1"/>
    <s v="2"/>
    <s v="3"/>
    <s v="33010120"/>
    <s v="0"/>
    <s v=""/>
    <x v="14"/>
    <d v="2020-05-11T00:00:00"/>
    <m/>
    <d v="2020-05-12T00:00:00"/>
    <d v="2020-05-12T00:00:00"/>
    <b v="0"/>
    <s v=""/>
    <s v=""/>
    <s v=""/>
    <s v=""/>
    <s v="33010000"/>
  </r>
  <r>
    <s v="3308"/>
    <x v="3"/>
    <x v="32"/>
    <x v="58"/>
    <s v="33080405"/>
    <n v="36389"/>
    <n v="183"/>
    <n v="4775"/>
    <n v="16"/>
    <s v="66"/>
    <s v="ชำนาญ  ขำทอง"/>
    <s v="0109209"/>
    <s v=""/>
    <s v="1"/>
    <n v="18"/>
    <n v="7"/>
    <n v="5"/>
    <s v="1"/>
    <s v="1"/>
    <s v="0"/>
    <n v="6"/>
    <s v="1/1 บ.ตาหมื่น"/>
    <s v="33080405"/>
    <s v="2"/>
    <s v="3"/>
    <s v="2"/>
    <s v="3"/>
    <s v="33080100"/>
    <s v="0"/>
    <s v=""/>
    <x v="28"/>
    <d v="2020-05-09T00:00:00"/>
    <m/>
    <d v="2020-05-11T00:00:00"/>
    <d v="2020-05-11T00:00:00"/>
    <b v="0"/>
    <s v=""/>
    <s v=""/>
    <s v=""/>
    <s v=""/>
    <s v="33010000"/>
  </r>
  <r>
    <s v="3308"/>
    <x v="3"/>
    <x v="36"/>
    <x v="66"/>
    <s v="33080206"/>
    <n v="39272"/>
    <n v="228"/>
    <n v="40714"/>
    <n v="0"/>
    <s v="66"/>
    <s v="สุกัญญา สิงห์คร"/>
    <s v="0251386"/>
    <s v=""/>
    <s v="2"/>
    <n v="17"/>
    <n v="0"/>
    <n v="19"/>
    <s v="1"/>
    <s v="1"/>
    <s v="0"/>
    <n v="6"/>
    <s v="142"/>
    <s v="33080206"/>
    <s v="2"/>
    <s v="7"/>
    <s v="1"/>
    <s v="1"/>
    <s v="33010100"/>
    <s v="0"/>
    <s v=""/>
    <x v="22"/>
    <d v="2020-05-25T00:00:00"/>
    <m/>
    <d v="2020-05-25T00:00:00"/>
    <d v="2020-05-26T00:00:00"/>
    <b v="0"/>
    <s v=""/>
    <s v=""/>
    <s v=""/>
    <s v=""/>
    <s v="33010000"/>
  </r>
  <r>
    <s v="3315"/>
    <x v="4"/>
    <x v="38"/>
    <x v="67"/>
    <s v="33150307"/>
    <n v="14926"/>
    <n v="53"/>
    <n v="2238"/>
    <n v="16"/>
    <s v="66"/>
    <s v="วีรากร ภาชนะ"/>
    <s v="000701971"/>
    <s v="นาง วงเดือน มูลคำ"/>
    <s v="1"/>
    <n v="9"/>
    <n v="2"/>
    <n v="20"/>
    <s v="1"/>
    <s v="1"/>
    <s v="0"/>
    <n v="6"/>
    <s v="99 บ้านบัวระลม"/>
    <s v="33150307"/>
    <s v="1"/>
    <s v="1"/>
    <s v="1"/>
    <s v="1"/>
    <s v="33010120"/>
    <s v="0"/>
    <s v=""/>
    <x v="44"/>
    <d v="2020-02-13T00:00:00"/>
    <m/>
    <d v="2020-02-14T00:00:00"/>
    <d v="2020-02-14T00:00:00"/>
    <b v="0"/>
    <s v=""/>
    <s v=""/>
    <s v=""/>
    <s v=""/>
    <s v="33010000"/>
  </r>
  <r>
    <s v="3315"/>
    <x v="4"/>
    <x v="39"/>
    <x v="68"/>
    <s v="33150606"/>
    <n v="41518"/>
    <n v="272"/>
    <m/>
    <m/>
    <s v="66"/>
    <s v="ณัฐสุดา สีดา"/>
    <s v=" 64191"/>
    <s v=""/>
    <s v="2"/>
    <n v="7"/>
    <n v="0"/>
    <n v="23"/>
    <s v="1"/>
    <s v="1"/>
    <s v=""/>
    <n v="6"/>
    <s v="159 สะพุง"/>
    <s v="33150606"/>
    <s v="2"/>
    <s v="3"/>
    <s v="2"/>
    <s v="3"/>
    <s v="33130100"/>
    <s v=""/>
    <s v=""/>
    <x v="22"/>
    <d v="2020-05-31T00:00:00"/>
    <m/>
    <d v="2020-06-04T00:00:00"/>
    <d v="2020-06-04T00:00:00"/>
    <b v="0"/>
    <s v="0"/>
    <s v="0"/>
    <s v=""/>
    <s v="ไม่ระบุ"/>
    <s v="33010000"/>
  </r>
  <r>
    <s v="3315"/>
    <x v="4"/>
    <x v="40"/>
    <x v="69"/>
    <s v="33150507"/>
    <n v="39934"/>
    <n v="248"/>
    <n v="1009"/>
    <n v="2"/>
    <s v="66"/>
    <s v="จิดาภา  สงสาร"/>
    <s v="0041219"/>
    <s v=""/>
    <s v="2"/>
    <n v="20"/>
    <n v="2"/>
    <n v="22"/>
    <s v="1"/>
    <s v="1"/>
    <s v="0"/>
    <n v="11"/>
    <s v="13/1 บ้านหหนองระไง"/>
    <s v="33150507"/>
    <s v="2"/>
    <s v="3"/>
    <s v="2"/>
    <s v="3"/>
    <s v="33150100"/>
    <s v="0"/>
    <s v=""/>
    <x v="76"/>
    <d v="2020-05-28T00:00:00"/>
    <m/>
    <d v="2020-05-29T00:00:00"/>
    <d v="2020-05-29T00:00:00"/>
    <b v="0"/>
    <s v=""/>
    <s v=""/>
    <s v=""/>
    <s v=""/>
    <s v="33010000"/>
  </r>
  <r>
    <s v="3315"/>
    <x v="4"/>
    <x v="41"/>
    <x v="40"/>
    <s v="33150406"/>
    <n v="39702"/>
    <n v="241"/>
    <m/>
    <m/>
    <s v="66"/>
    <s v="ณิชาภา มะณีจร"/>
    <s v="137935"/>
    <s v=""/>
    <s v="1"/>
    <n v="10"/>
    <n v="0"/>
    <n v="0"/>
    <s v="1"/>
    <s v="1"/>
    <s v=""/>
    <n v="6"/>
    <s v="75"/>
    <s v="33150406"/>
    <s v="2"/>
    <s v="3"/>
    <s v="2"/>
    <s v="1"/>
    <s v="33140100"/>
    <s v=""/>
    <s v=""/>
    <x v="77"/>
    <d v="2020-02-01T00:00:00"/>
    <m/>
    <d v="2020-05-29T00:00:00"/>
    <d v="2020-05-29T00:00:00"/>
    <b v="0"/>
    <s v="0"/>
    <s v="0"/>
    <s v=""/>
    <s v="ไม่ระบุ"/>
    <s v="33010000"/>
  </r>
  <r>
    <s v="3315"/>
    <x v="4"/>
    <x v="42"/>
    <x v="70"/>
    <s v="33150104"/>
    <n v="39701"/>
    <n v="240"/>
    <m/>
    <m/>
    <s v="66"/>
    <s v="วิศรุต บุตดา"/>
    <s v="108683"/>
    <s v=""/>
    <s v="1"/>
    <n v="11"/>
    <n v="0"/>
    <n v="0"/>
    <s v="1"/>
    <s v="1"/>
    <s v=""/>
    <n v="6"/>
    <s v="84"/>
    <s v="33150104"/>
    <s v="2"/>
    <s v="3"/>
    <s v="2"/>
    <s v="1"/>
    <s v="33140100"/>
    <s v=""/>
    <s v=""/>
    <x v="40"/>
    <d v="2020-02-03T00:00:00"/>
    <m/>
    <d v="2020-05-29T00:00:00"/>
    <d v="2020-05-29T00:00:00"/>
    <b v="0"/>
    <s v="0"/>
    <s v="0"/>
    <s v=""/>
    <s v="ไม่ระบุ"/>
    <s v="33010000"/>
  </r>
  <r>
    <s v="3315"/>
    <x v="4"/>
    <x v="43"/>
    <x v="71"/>
    <s v="33150202"/>
    <n v="38527"/>
    <n v="214"/>
    <n v="965"/>
    <n v="1"/>
    <s v="66"/>
    <s v="ชลดา นามวิชา"/>
    <s v="0060747"/>
    <s v="นาง วาน คำพันธ์ชนะ"/>
    <s v="2"/>
    <n v="11"/>
    <n v="0"/>
    <n v="15"/>
    <s v="1"/>
    <s v="1"/>
    <s v="0"/>
    <n v="6"/>
    <s v="129 บ้านขี้เหล็ก"/>
    <s v="33150202"/>
    <s v="2"/>
    <s v="3"/>
    <s v="1"/>
    <s v="1"/>
    <s v="33150100"/>
    <s v="0"/>
    <s v=""/>
    <x v="78"/>
    <d v="2020-05-20T00:00:00"/>
    <m/>
    <d v="2020-05-21T00:00:00"/>
    <d v="2020-05-21T00:00:00"/>
    <b v="0"/>
    <s v=""/>
    <s v=""/>
    <s v=""/>
    <s v=""/>
    <s v="33010000"/>
  </r>
  <r>
    <s v="3315"/>
    <x v="4"/>
    <x v="41"/>
    <x v="72"/>
    <s v="33150404"/>
    <n v="39700"/>
    <n v="239"/>
    <m/>
    <m/>
    <s v="66"/>
    <s v="ปลายดาว ทิพย์รักษา"/>
    <s v="123849"/>
    <s v=""/>
    <s v="2"/>
    <n v="7"/>
    <n v="0"/>
    <n v="0"/>
    <s v="1"/>
    <s v="1"/>
    <s v=""/>
    <n v="6"/>
    <s v="142"/>
    <s v="33150404"/>
    <s v="2"/>
    <s v="3"/>
    <s v="2"/>
    <s v="1"/>
    <s v="33140100"/>
    <s v=""/>
    <s v=""/>
    <x v="79"/>
    <d v="2020-02-12T00:00:00"/>
    <m/>
    <d v="2020-05-29T00:00:00"/>
    <d v="2020-05-29T00:00:00"/>
    <b v="0"/>
    <s v="0"/>
    <s v="0"/>
    <s v=""/>
    <s v="ไม่ระบุ"/>
    <s v="33010000"/>
  </r>
  <r>
    <s v="3313"/>
    <x v="5"/>
    <x v="44"/>
    <x v="73"/>
    <s v="33130105"/>
    <n v="35739"/>
    <n v="168"/>
    <n v="1740"/>
    <n v="4"/>
    <s v="66"/>
    <s v="ศรัญญา บุญประสิทธิ์"/>
    <s v="427756"/>
    <s v=""/>
    <s v="2"/>
    <n v="6"/>
    <n v="0"/>
    <n v="0"/>
    <s v="1"/>
    <s v="1"/>
    <s v=""/>
    <n v="6"/>
    <s v="41"/>
    <s v="33130105"/>
    <s v="2"/>
    <s v="3"/>
    <s v="2"/>
    <s v="3"/>
    <s v="33130100"/>
    <s v=""/>
    <s v=""/>
    <x v="32"/>
    <d v="2020-05-05T00:00:00"/>
    <m/>
    <d v="2020-05-06T00:00:00"/>
    <d v="2020-05-06T00:00:00"/>
    <b v="0"/>
    <s v="0"/>
    <s v="0"/>
    <s v=""/>
    <s v="ไม่ระบุ"/>
    <s v="33010000"/>
  </r>
  <r>
    <s v="3313"/>
    <x v="5"/>
    <x v="44"/>
    <x v="74"/>
    <s v="33130102"/>
    <n v="36443"/>
    <n v="186"/>
    <n v="1776"/>
    <n v="1778"/>
    <s v="66"/>
    <s v="จิรายุ เยี่ยมศิริ"/>
    <s v="0057128"/>
    <s v="นาง อรุณรัตน์ เยี่ยมศิริ"/>
    <s v="1"/>
    <n v="9"/>
    <n v="11"/>
    <n v="10"/>
    <s v="1"/>
    <s v="1"/>
    <s v="0"/>
    <n v="6"/>
    <s v="136 บ้านโนนคูณ"/>
    <s v="33130102"/>
    <s v="1"/>
    <s v="3"/>
    <s v="2"/>
    <s v="3"/>
    <s v="33130100"/>
    <s v="0"/>
    <s v=""/>
    <x v="25"/>
    <d v="2020-05-10T00:00:00"/>
    <m/>
    <d v="2020-05-11T00:00:00"/>
    <d v="2020-05-11T00:00:00"/>
    <b v="0"/>
    <s v=""/>
    <s v=""/>
    <s v=""/>
    <s v=""/>
    <s v="33010000"/>
  </r>
  <r>
    <s v="3313"/>
    <x v="5"/>
    <x v="45"/>
    <x v="75"/>
    <s v="33130207"/>
    <n v="8811"/>
    <n v="7"/>
    <n v="1164"/>
    <n v="2"/>
    <s v="26"/>
    <s v="วฤนท์ชัย ฮงทอง"/>
    <s v="001052848"/>
    <s v="นาง พรทิพย์ ศรีโพธิ์"/>
    <s v="1"/>
    <n v="9"/>
    <n v="9"/>
    <n v="25"/>
    <s v="1"/>
    <s v="1"/>
    <s v="0"/>
    <n v="6"/>
    <s v="17/2 โพนงาม"/>
    <s v="33130207"/>
    <s v="1"/>
    <s v="1"/>
    <s v="2"/>
    <s v="3"/>
    <s v="33010120"/>
    <s v="0"/>
    <s v=""/>
    <x v="77"/>
    <d v="2020-01-25T00:00:00"/>
    <m/>
    <d v="2020-01-28T00:00:00"/>
    <d v="2020-01-28T00:00:00"/>
    <b v="0"/>
    <s v=""/>
    <s v=""/>
    <s v=""/>
    <s v=""/>
    <s v="33010000"/>
  </r>
  <r>
    <s v="3313"/>
    <x v="5"/>
    <x v="46"/>
    <x v="76"/>
    <s v="33130506"/>
    <n v="33682"/>
    <n v="42"/>
    <n v="1606"/>
    <n v="1"/>
    <s v="26"/>
    <s v="ลาริตา ขันชัย"/>
    <s v="39241"/>
    <s v=""/>
    <s v="2"/>
    <n v="33"/>
    <n v="0"/>
    <n v="0"/>
    <s v="1"/>
    <s v="1"/>
    <s v=""/>
    <n v="1"/>
    <s v="53"/>
    <s v="33130506"/>
    <s v="2"/>
    <s v="3"/>
    <s v="2"/>
    <s v="1"/>
    <s v="33130100"/>
    <s v=""/>
    <s v=""/>
    <x v="80"/>
    <d v="2020-02-25T00:00:00"/>
    <m/>
    <d v="2020-04-23T00:00:00"/>
    <d v="2020-04-24T00:00:00"/>
    <b v="0"/>
    <s v="9"/>
    <s v="0"/>
    <s v="1331300036783"/>
    <s v="ไม่ระบุ"/>
    <s v="33010000"/>
  </r>
  <r>
    <s v="3313"/>
    <x v="5"/>
    <x v="46"/>
    <x v="76"/>
    <s v="33130506"/>
    <n v="33680"/>
    <n v="40"/>
    <n v="1609"/>
    <n v="4"/>
    <s v="26"/>
    <s v="คงวิชญ์ บุญเกิ่ง"/>
    <s v="55797"/>
    <s v=""/>
    <s v="1"/>
    <n v="10"/>
    <n v="4"/>
    <n v="9"/>
    <s v="1"/>
    <s v="1"/>
    <s v=""/>
    <n v="6"/>
    <s v="95"/>
    <s v="33130506"/>
    <s v="2"/>
    <s v="3"/>
    <s v="2"/>
    <s v="1"/>
    <s v="33130100"/>
    <s v=""/>
    <s v=""/>
    <x v="19"/>
    <d v="2020-03-09T00:00:00"/>
    <m/>
    <d v="2020-04-23T00:00:00"/>
    <d v="2020-04-24T00:00:00"/>
    <b v="0"/>
    <s v="9"/>
    <s v="0"/>
    <s v="1331300152171"/>
    <s v="ไม่ระบุ"/>
    <s v="33010000"/>
  </r>
  <r>
    <s v="3313"/>
    <x v="5"/>
    <x v="47"/>
    <x v="56"/>
    <s v="33130409"/>
    <n v="31832"/>
    <n v="10"/>
    <n v="4961"/>
    <n v="2"/>
    <s v="27"/>
    <s v="ไพลิน พวงมะลิ"/>
    <s v="001065008"/>
    <s v=""/>
    <s v="2"/>
    <n v="20"/>
    <n v="8"/>
    <n v="2"/>
    <s v="1"/>
    <s v="1"/>
    <s v="0"/>
    <n v="1"/>
    <s v="38 บ้านโนนดู่"/>
    <s v="33130409"/>
    <s v="1"/>
    <s v="1"/>
    <s v="2"/>
    <s v="3"/>
    <s v="33010120"/>
    <s v="0"/>
    <s v=""/>
    <x v="24"/>
    <d v="2020-04-08T00:00:00"/>
    <m/>
    <d v="2020-04-13T00:00:00"/>
    <d v="2020-04-13T00:00:00"/>
    <b v="0"/>
    <s v=""/>
    <s v=""/>
    <s v=""/>
    <s v=""/>
    <s v="33010000"/>
  </r>
  <r>
    <s v="3313"/>
    <x v="5"/>
    <x v="47"/>
    <x v="77"/>
    <s v="33130405"/>
    <n v="35738"/>
    <n v="167"/>
    <n v="1739"/>
    <n v="3"/>
    <s v="66"/>
    <s v="ธัญญรัตน์ บุญประสิทธิ์"/>
    <s v="427757"/>
    <s v=""/>
    <s v="2"/>
    <n v="4"/>
    <n v="0"/>
    <n v="0"/>
    <s v="1"/>
    <s v="1"/>
    <s v=""/>
    <n v="11"/>
    <s v="41"/>
    <s v="33130405"/>
    <s v="2"/>
    <s v="3"/>
    <s v="1"/>
    <s v="3"/>
    <s v="33130100"/>
    <s v="อ.3"/>
    <s v="บ้านหนองแวง"/>
    <x v="81"/>
    <d v="2020-05-05T00:00:00"/>
    <m/>
    <d v="2020-05-06T00:00:00"/>
    <d v="2020-05-06T00:00:00"/>
    <b v="0"/>
    <s v="0"/>
    <s v="0"/>
    <s v=""/>
    <s v="ไม่ระบุ"/>
    <s v="33010000"/>
  </r>
  <r>
    <s v="3313"/>
    <x v="5"/>
    <x v="47"/>
    <x v="78"/>
    <s v="33130407"/>
    <n v="41745"/>
    <n v="276"/>
    <n v="2104"/>
    <n v="1786"/>
    <s v="66"/>
    <s v="ชนกร  วิชาชัย"/>
    <s v="0061700"/>
    <s v="นาง สุปราณี วิชาชัย"/>
    <s v="1"/>
    <n v="8"/>
    <n v="8"/>
    <n v="26"/>
    <s v="1"/>
    <s v="1"/>
    <s v="0"/>
    <n v="6"/>
    <s v="157   โคกสะอาด"/>
    <s v="33130407"/>
    <s v="2"/>
    <s v="3"/>
    <s v="1"/>
    <s v="1"/>
    <s v="33130100"/>
    <s v="0"/>
    <s v=""/>
    <x v="82"/>
    <d v="2020-06-05T00:00:00"/>
    <m/>
    <d v="2020-06-05T00:00:00"/>
    <d v="2020-06-05T00:00:00"/>
    <b v="0"/>
    <s v=""/>
    <s v=""/>
    <s v=""/>
    <s v=""/>
    <s v="33010000"/>
  </r>
  <r>
    <s v="3313"/>
    <x v="5"/>
    <x v="44"/>
    <x v="79"/>
    <s v="33130113"/>
    <n v="38297"/>
    <n v="211"/>
    <n v="1883"/>
    <n v="1782"/>
    <s v="66"/>
    <s v="อุไรวรรณ พุทธาจันทร์"/>
    <s v="0072655"/>
    <s v=""/>
    <s v="2"/>
    <n v="28"/>
    <n v="2"/>
    <n v="9"/>
    <s v="1"/>
    <s v="1"/>
    <s v="0"/>
    <n v="1"/>
    <s v="299 บ้านโดด"/>
    <s v="33130113"/>
    <s v="2"/>
    <s v="3"/>
    <s v="2"/>
    <s v="3"/>
    <s v="33130100"/>
    <s v="0"/>
    <s v=""/>
    <x v="15"/>
    <d v="2020-05-19T00:00:00"/>
    <m/>
    <d v="2020-05-20T00:00:00"/>
    <d v="2020-05-20T00:00:00"/>
    <b v="0"/>
    <s v=""/>
    <s v=""/>
    <s v=""/>
    <s v=""/>
    <s v="33010000"/>
  </r>
  <r>
    <s v="3313"/>
    <x v="5"/>
    <x v="44"/>
    <x v="80"/>
    <s v="33130114"/>
    <n v="38816"/>
    <n v="222"/>
    <n v="1910"/>
    <n v="1783"/>
    <s v="66"/>
    <s v="สุพัตรา ขันชัย"/>
    <s v="0031847"/>
    <s v=""/>
    <s v="2"/>
    <n v="19"/>
    <n v="4"/>
    <n v="3"/>
    <s v="1"/>
    <s v="1"/>
    <s v="0"/>
    <n v="6"/>
    <s v="82"/>
    <s v="33130114"/>
    <s v="1"/>
    <s v="3"/>
    <s v="1"/>
    <s v="1"/>
    <s v="33130100"/>
    <s v="0"/>
    <s v=""/>
    <x v="83"/>
    <d v="2020-05-21T00:00:00"/>
    <m/>
    <d v="2020-05-22T00:00:00"/>
    <d v="2020-05-22T00:00:00"/>
    <b v="0"/>
    <s v=""/>
    <s v=""/>
    <s v=""/>
    <s v=""/>
    <s v="33010000"/>
  </r>
  <r>
    <s v="3313"/>
    <x v="5"/>
    <x v="47"/>
    <x v="81"/>
    <s v="33130410"/>
    <n v="39369"/>
    <n v="230"/>
    <n v="1971"/>
    <n v="1784"/>
    <s v="66"/>
    <s v="สุพัตรา  ภักดี"/>
    <s v="0044020"/>
    <s v=""/>
    <s v="2"/>
    <n v="15"/>
    <n v="7"/>
    <n v="3"/>
    <s v="1"/>
    <s v="1"/>
    <s v="0"/>
    <n v="6"/>
    <s v="78 หนองแวงใต้"/>
    <s v="33130410"/>
    <s v="2"/>
    <s v="3"/>
    <s v="2"/>
    <s v="3"/>
    <s v="33130100"/>
    <s v="0"/>
    <s v=""/>
    <x v="84"/>
    <d v="2020-05-26T00:00:00"/>
    <m/>
    <d v="2020-05-26T00:00:00"/>
    <d v="2020-05-26T00:00:00"/>
    <b v="0"/>
    <s v=""/>
    <s v=""/>
    <s v=""/>
    <s v=""/>
    <s v="33010000"/>
  </r>
  <r>
    <s v="3313"/>
    <x v="5"/>
    <x v="48"/>
    <x v="82"/>
    <s v="33130308"/>
    <n v="36456"/>
    <n v="187"/>
    <n v="1769"/>
    <n v="1773"/>
    <s v="66"/>
    <s v="ชิษณุพงศ์ คำศรี"/>
    <s v="0057519"/>
    <s v="นาง ขนิษฐา บุดดี"/>
    <s v="1"/>
    <n v="9"/>
    <n v="9"/>
    <n v="11"/>
    <s v="1"/>
    <s v="1"/>
    <s v="0"/>
    <n v="6"/>
    <s v="42 บ้านกอไหล่"/>
    <s v="33130308"/>
    <s v="2"/>
    <s v="3"/>
    <s v="1"/>
    <s v="1"/>
    <s v="33130100"/>
    <s v="0"/>
    <s v=""/>
    <x v="71"/>
    <d v="2020-05-09T00:00:00"/>
    <m/>
    <d v="2020-05-11T00:00:00"/>
    <d v="2020-05-11T00:00:00"/>
    <b v="0"/>
    <s v=""/>
    <s v=""/>
    <s v=""/>
    <s v=""/>
    <s v="33010000"/>
  </r>
  <r>
    <s v="3313"/>
    <x v="5"/>
    <x v="48"/>
    <x v="83"/>
    <s v="33130310"/>
    <n v="37959"/>
    <n v="203"/>
    <m/>
    <m/>
    <s v="66"/>
    <s v="ณัฐธิดา สายพันธ์"/>
    <s v=" 54171"/>
    <s v=""/>
    <s v="2"/>
    <n v="11"/>
    <n v="6"/>
    <n v="8"/>
    <s v="1"/>
    <s v="1"/>
    <s v=""/>
    <n v="6"/>
    <s v="70"/>
    <s v="33130310"/>
    <s v="2"/>
    <s v="3"/>
    <s v="2"/>
    <s v="3"/>
    <s v="33130100"/>
    <s v=""/>
    <s v=""/>
    <x v="25"/>
    <d v="2020-05-14T00:00:00"/>
    <m/>
    <d v="2020-05-18T00:00:00"/>
    <d v="2020-05-19T00:00:00"/>
    <b v="0"/>
    <s v="0"/>
    <s v="0"/>
    <s v=""/>
    <s v="ไม่ระบุ"/>
    <s v="33010000"/>
  </r>
  <r>
    <s v="3313"/>
    <x v="5"/>
    <x v="47"/>
    <x v="84"/>
    <s v="33130416"/>
    <n v="35735"/>
    <n v="166"/>
    <n v="1736"/>
    <n v="2"/>
    <s v="66"/>
    <s v="นัดณิชา พิลามาศ"/>
    <s v="0054142"/>
    <s v="นาง จรัญ ประทุมวี"/>
    <s v="2"/>
    <n v="11"/>
    <n v="3"/>
    <n v="2"/>
    <s v="1"/>
    <s v="1"/>
    <s v="0"/>
    <n v="6"/>
    <s v="48"/>
    <s v="33130416"/>
    <s v="2"/>
    <s v="3"/>
    <s v="2"/>
    <s v="3"/>
    <s v="33130100"/>
    <s v="0"/>
    <s v=""/>
    <x v="29"/>
    <d v="2020-05-06T00:00:00"/>
    <m/>
    <d v="2020-05-06T00:00:00"/>
    <d v="2020-05-06T00:00:00"/>
    <b v="0"/>
    <s v=""/>
    <s v=""/>
    <s v=""/>
    <s v=""/>
    <s v="33010000"/>
  </r>
  <r>
    <s v="3313"/>
    <x v="5"/>
    <x v="47"/>
    <x v="81"/>
    <s v="33130410"/>
    <n v="37777"/>
    <n v="179"/>
    <n v="1866"/>
    <n v="5"/>
    <s v="26"/>
    <s v="อริสา บุตรทนา"/>
    <s v="0051969"/>
    <s v="นาง สำ ภักดี"/>
    <s v="2"/>
    <n v="12"/>
    <n v="4"/>
    <n v="12"/>
    <s v="1"/>
    <s v="1"/>
    <s v="0"/>
    <n v="6"/>
    <s v="91 หนองแวงใต้"/>
    <s v="33130410"/>
    <s v="2"/>
    <s v="3"/>
    <s v="2"/>
    <s v="3"/>
    <s v="33130100"/>
    <s v="0"/>
    <s v=""/>
    <x v="2"/>
    <d v="2020-05-18T00:00:00"/>
    <m/>
    <d v="2020-05-18T00:00:00"/>
    <d v="2020-05-18T00:00:00"/>
    <b v="0"/>
    <s v=""/>
    <s v=""/>
    <s v=""/>
    <s v=""/>
    <s v="33010000"/>
  </r>
  <r>
    <s v="3313"/>
    <x v="5"/>
    <x v="47"/>
    <x v="81"/>
    <s v="33130410"/>
    <n v="38296"/>
    <n v="210"/>
    <n v="1881"/>
    <n v="1781"/>
    <s v="66"/>
    <s v="ปณิตา  สุริพันธ์"/>
    <s v="0070432"/>
    <s v="นาง สมปอง เหลาศรี"/>
    <s v="2"/>
    <n v="10"/>
    <n v="9"/>
    <n v="9"/>
    <s v="1"/>
    <s v="1"/>
    <s v="0"/>
    <n v="6"/>
    <s v="64 บ.หนองแวงใต้"/>
    <s v="33130410"/>
    <s v="2"/>
    <s v="3"/>
    <s v="1"/>
    <s v="3"/>
    <s v="33130100"/>
    <s v="0"/>
    <s v=""/>
    <x v="1"/>
    <d v="2020-05-19T00:00:00"/>
    <m/>
    <d v="2020-05-20T00:00:00"/>
    <d v="2020-05-20T00:00:00"/>
    <b v="0"/>
    <s v=""/>
    <s v=""/>
    <s v=""/>
    <s v=""/>
    <s v="33010000"/>
  </r>
  <r>
    <s v="3313"/>
    <x v="5"/>
    <x v="47"/>
    <x v="77"/>
    <s v="33130405"/>
    <n v="40248"/>
    <n v="252"/>
    <n v="2860"/>
    <n v="10"/>
    <s v="66"/>
    <s v="ชญานิน  บุญช่วย"/>
    <s v="000364958"/>
    <s v="นาง พนิดา คำวงศ์"/>
    <s v="2"/>
    <n v="7"/>
    <n v="4"/>
    <n v="12"/>
    <s v="1"/>
    <s v="1"/>
    <s v="0"/>
    <n v="6"/>
    <s v="12 หนองแวง"/>
    <s v="33130405"/>
    <s v="2"/>
    <s v="2"/>
    <s v="1"/>
    <s v="1"/>
    <s v="33040100"/>
    <s v="0"/>
    <s v=""/>
    <x v="85"/>
    <d v="2020-05-31T00:00:00"/>
    <m/>
    <d v="2020-06-01T00:00:00"/>
    <d v="2020-06-01T00:00:00"/>
    <b v="0"/>
    <s v=""/>
    <s v=""/>
    <s v=""/>
    <s v=""/>
    <s v="33010000"/>
  </r>
  <r>
    <s v="3313"/>
    <x v="5"/>
    <x v="47"/>
    <x v="81"/>
    <s v="33130410"/>
    <n v="42266"/>
    <n v="287"/>
    <n v="2128"/>
    <n v="1788"/>
    <s v="66"/>
    <s v="ธีระพัฒน์  ก้อนทอง"/>
    <s v="0052780"/>
    <s v="นาง ธิดารัตน์ ก้อนทอง"/>
    <s v="1"/>
    <n v="12"/>
    <n v="0"/>
    <n v="18"/>
    <s v="1"/>
    <s v="1"/>
    <s v="0"/>
    <n v="6"/>
    <s v="96 หนองแวงใต้"/>
    <s v="33130410"/>
    <s v="2"/>
    <s v="3"/>
    <s v="2"/>
    <s v="3"/>
    <s v="33130100"/>
    <s v="0"/>
    <s v=""/>
    <x v="35"/>
    <d v="2020-06-07T00:00:00"/>
    <m/>
    <d v="2020-06-08T00:00:00"/>
    <d v="2020-06-08T00:00:00"/>
    <b v="0"/>
    <s v=""/>
    <s v=""/>
    <s v=""/>
    <s v=""/>
    <s v="33010000"/>
  </r>
  <r>
    <s v="3313"/>
    <x v="5"/>
    <x v="44"/>
    <x v="85"/>
    <s v="33130107"/>
    <n v="42783"/>
    <n v="291"/>
    <n v="2164"/>
    <n v="1789"/>
    <s v="66"/>
    <s v="พรรณปพร  พุดกลิ่น"/>
    <s v="0052345"/>
    <s v="นาง วิไลวรรณ จันทง"/>
    <s v="2"/>
    <n v="12"/>
    <n v="3"/>
    <n v="0"/>
    <s v="1"/>
    <s v="1"/>
    <s v="0"/>
    <n v="6"/>
    <s v="54โปร่ง"/>
    <s v="33130107"/>
    <s v="1"/>
    <s v="3"/>
    <s v="1"/>
    <s v="1"/>
    <s v="33130100"/>
    <s v="0"/>
    <s v=""/>
    <x v="37"/>
    <d v="2020-06-09T00:00:00"/>
    <m/>
    <d v="2020-06-10T00:00:00"/>
    <d v="2020-06-10T00:00:00"/>
    <b v="0"/>
    <s v=""/>
    <s v=""/>
    <s v=""/>
    <s v=""/>
    <s v="33130100"/>
  </r>
  <r>
    <s v="3313"/>
    <x v="5"/>
    <x v="47"/>
    <x v="81"/>
    <s v="33130410"/>
    <n v="37377"/>
    <n v="195"/>
    <n v="1819"/>
    <n v="1779"/>
    <s v="66"/>
    <s v="อภิรักษ์ พิลามาศ"/>
    <s v="0033974"/>
    <s v=""/>
    <s v="1"/>
    <n v="19"/>
    <n v="8"/>
    <n v="14"/>
    <s v="1"/>
    <s v="1"/>
    <s v="0"/>
    <n v="6"/>
    <s v="71 หนองแวงใต้"/>
    <s v="33130410"/>
    <s v="2"/>
    <s v="3"/>
    <s v="2"/>
    <s v="3"/>
    <s v="33130100"/>
    <s v="0"/>
    <s v=""/>
    <x v="86"/>
    <d v="2020-05-14T00:00:00"/>
    <m/>
    <d v="2020-05-15T00:00:00"/>
    <d v="2020-05-15T00:00:00"/>
    <b v="0"/>
    <s v=""/>
    <s v=""/>
    <s v=""/>
    <s v=""/>
    <s v="33010000"/>
  </r>
  <r>
    <s v="3313"/>
    <x v="5"/>
    <x v="45"/>
    <x v="48"/>
    <s v="33130201"/>
    <n v="42784"/>
    <n v="292"/>
    <n v="2165"/>
    <n v="1790"/>
    <s v="66"/>
    <s v="ชัชฏาพร  ศรีทองทำ"/>
    <s v="0058695"/>
    <s v=""/>
    <s v="2"/>
    <n v="15"/>
    <n v="10"/>
    <n v="6"/>
    <s v="1"/>
    <s v="1"/>
    <s v="0"/>
    <n v="6"/>
    <s v="22/3"/>
    <s v="33130201"/>
    <s v="2"/>
    <s v="3"/>
    <s v="1"/>
    <s v="3"/>
    <s v="33130100"/>
    <s v="0"/>
    <s v=""/>
    <x v="37"/>
    <d v="2020-06-09T00:00:00"/>
    <m/>
    <d v="2020-06-10T00:00:00"/>
    <d v="2020-06-10T00:00:00"/>
    <b v="0"/>
    <s v=""/>
    <s v=""/>
    <s v=""/>
    <s v=""/>
    <s v="33130100"/>
  </r>
  <r>
    <s v="3313"/>
    <x v="5"/>
    <x v="45"/>
    <x v="36"/>
    <s v="33130215"/>
    <n v="33681"/>
    <n v="41"/>
    <n v="1607"/>
    <n v="2"/>
    <s v="26"/>
    <s v="นภัสสร พันธ์สีดา"/>
    <s v="51734"/>
    <s v=""/>
    <s v="2"/>
    <n v="12"/>
    <n v="9"/>
    <n v="14"/>
    <s v="1"/>
    <s v="1"/>
    <s v=""/>
    <n v="6"/>
    <s v="19"/>
    <s v="33130215"/>
    <s v="2"/>
    <s v="3"/>
    <s v="2"/>
    <s v="1"/>
    <s v="33130100"/>
    <s v=""/>
    <s v=""/>
    <x v="87"/>
    <d v="2020-02-29T00:00:00"/>
    <m/>
    <d v="2020-04-23T00:00:00"/>
    <d v="2020-04-24T00:00:00"/>
    <b v="0"/>
    <s v="9"/>
    <s v="0"/>
    <s v="1339900941484"/>
    <s v="ไม่ระบุ"/>
    <s v="33010000"/>
  </r>
  <r>
    <s v="3313"/>
    <x v="5"/>
    <x v="45"/>
    <x v="36"/>
    <s v="33130215"/>
    <n v="33683"/>
    <n v="43"/>
    <n v="1608"/>
    <n v="3"/>
    <s v="26"/>
    <s v="สุภาลักษณ์ ชมเมือง"/>
    <s v="64830"/>
    <s v=""/>
    <s v="2"/>
    <n v="29"/>
    <n v="2"/>
    <n v="2"/>
    <s v="1"/>
    <s v="1"/>
    <s v=""/>
    <n v="1"/>
    <s v="21"/>
    <s v="33130215"/>
    <s v="2"/>
    <s v="3"/>
    <s v="2"/>
    <s v="1"/>
    <s v="33130100"/>
    <s v=""/>
    <s v=""/>
    <x v="87"/>
    <d v="2020-03-01T00:00:00"/>
    <m/>
    <d v="2020-04-23T00:00:00"/>
    <d v="2020-04-24T00:00:00"/>
    <b v="0"/>
    <s v="0"/>
    <s v="0"/>
    <s v="1330500211952"/>
    <s v="ไม่ระบุ"/>
    <s v="33010000"/>
  </r>
  <r>
    <s v="3313"/>
    <x v="5"/>
    <x v="45"/>
    <x v="36"/>
    <s v="33130215"/>
    <n v="35733"/>
    <n v="165"/>
    <n v="1734"/>
    <n v="1"/>
    <s v="66"/>
    <s v="เบญจพล เกษแก้ว"/>
    <s v="0041082"/>
    <s v=""/>
    <s v="1"/>
    <n v="17"/>
    <n v="1"/>
    <n v="29"/>
    <s v="1"/>
    <s v="1"/>
    <s v="0"/>
    <n v="6"/>
    <s v="11บแดง"/>
    <s v="33130215"/>
    <s v="2"/>
    <s v="3"/>
    <s v="2"/>
    <s v="3"/>
    <s v="33130100"/>
    <s v="0"/>
    <s v=""/>
    <x v="29"/>
    <d v="2020-05-06T00:00:00"/>
    <m/>
    <d v="2020-05-06T00:00:00"/>
    <d v="2020-05-06T00:00:00"/>
    <b v="0"/>
    <s v=""/>
    <s v=""/>
    <s v=""/>
    <s v=""/>
    <s v="33010000"/>
  </r>
  <r>
    <s v="3313"/>
    <x v="5"/>
    <x v="45"/>
    <x v="36"/>
    <s v="33130215"/>
    <n v="36947"/>
    <n v="193"/>
    <n v="2122"/>
    <n v="890"/>
    <s v="66"/>
    <s v="ทิพย์สุดา ไชยชนะ"/>
    <s v="0146565"/>
    <s v="นางสาว รจนา รัชนีภาค"/>
    <s v="2"/>
    <n v="12"/>
    <n v="3"/>
    <n v="30"/>
    <s v="1"/>
    <s v="1"/>
    <s v=""/>
    <n v="6"/>
    <s v="101"/>
    <s v="33130215"/>
    <s v="2"/>
    <s v="3"/>
    <s v="2"/>
    <s v="3"/>
    <s v="33030100"/>
    <s v="0"/>
    <s v=""/>
    <x v="88"/>
    <d v="2020-05-11T00:00:00"/>
    <m/>
    <d v="2020-05-13T00:00:00"/>
    <d v="2020-05-13T00:00:00"/>
    <b v="0"/>
    <s v=""/>
    <s v=""/>
    <s v=""/>
    <s v=""/>
    <s v="33010000"/>
  </r>
  <r>
    <s v="3313"/>
    <x v="5"/>
    <x v="45"/>
    <x v="86"/>
    <s v="33130214"/>
    <n v="37386"/>
    <n v="196"/>
    <n v="1830"/>
    <n v="1780"/>
    <s v="66"/>
    <s v="ศิริยากร วงษ์วิศาล"/>
    <s v="66634"/>
    <s v="นาง ทิตติยา ศรีสงคราม"/>
    <s v="2"/>
    <n v="7"/>
    <n v="7"/>
    <n v="25"/>
    <s v="1"/>
    <s v="1"/>
    <s v="0"/>
    <n v="6"/>
    <s v="104 บ้นบก"/>
    <s v="33130214"/>
    <s v="2"/>
    <s v="3"/>
    <s v="1"/>
    <s v="1"/>
    <s v="33130100"/>
    <s v="0"/>
    <s v=""/>
    <x v="1"/>
    <d v="2020-05-15T00:00:00"/>
    <m/>
    <d v="2020-05-15T00:00:00"/>
    <d v="2020-05-15T00:00:00"/>
    <b v="0"/>
    <s v=""/>
    <s v=""/>
    <s v=""/>
    <s v=""/>
    <s v="33010000"/>
  </r>
  <r>
    <s v="3313"/>
    <x v="5"/>
    <x v="45"/>
    <x v="87"/>
    <s v="33130208"/>
    <n v="36460"/>
    <n v="188"/>
    <n v="1774"/>
    <n v="5"/>
    <s v="66"/>
    <s v="คุณวุฒิ ศรีหาบุตร"/>
    <s v="0047867"/>
    <s v="นาง สุเทียน ศรีหาบุตร"/>
    <s v="1"/>
    <n v="14"/>
    <n v="3"/>
    <n v="15"/>
    <s v="1"/>
    <s v="1"/>
    <s v="0"/>
    <n v="6"/>
    <s v="17/1  บ้านแดง"/>
    <s v="33130208"/>
    <s v="2"/>
    <s v="3"/>
    <s v="2"/>
    <s v="3"/>
    <s v="33130100"/>
    <s v="0"/>
    <s v=""/>
    <x v="25"/>
    <d v="2020-05-10T00:00:00"/>
    <m/>
    <d v="2020-05-11T00:00:00"/>
    <d v="2020-05-11T00:00:00"/>
    <b v="0"/>
    <s v=""/>
    <s v=""/>
    <s v=""/>
    <s v=""/>
    <s v="33010000"/>
  </r>
  <r>
    <s v="3319"/>
    <x v="6"/>
    <x v="49"/>
    <x v="88"/>
    <s v="33190406"/>
    <n v="39695"/>
    <n v="184"/>
    <m/>
    <m/>
    <s v="26"/>
    <s v="เดชานนท์ จันทร์ตั้ง"/>
    <s v="27640"/>
    <s v=""/>
    <s v="1"/>
    <n v="16"/>
    <n v="0"/>
    <n v="0"/>
    <s v="1"/>
    <s v="1"/>
    <s v=""/>
    <n v="6"/>
    <s v="328"/>
    <s v="33190406"/>
    <s v="2"/>
    <s v="3"/>
    <s v="2"/>
    <s v="1"/>
    <s v="33190100"/>
    <s v=""/>
    <s v=""/>
    <x v="89"/>
    <d v="2020-04-10T00:00:00"/>
    <m/>
    <d v="2020-05-29T00:00:00"/>
    <d v="2020-05-29T00:00:00"/>
    <b v="0"/>
    <s v="0"/>
    <s v="0"/>
    <s v=""/>
    <s v="ไม่ระบุ"/>
    <s v="33010000"/>
  </r>
  <r>
    <s v="3319"/>
    <x v="6"/>
    <x v="49"/>
    <x v="88"/>
    <s v="33190406"/>
    <n v="39698"/>
    <n v="238"/>
    <m/>
    <m/>
    <s v="66"/>
    <s v="ยุพิน ชัยชนะวิเศษ"/>
    <s v="35825"/>
    <s v=""/>
    <s v="2"/>
    <n v="28"/>
    <n v="0"/>
    <n v="0"/>
    <s v="2"/>
    <s v="1"/>
    <s v=""/>
    <n v="10"/>
    <s v="28"/>
    <s v="33190406"/>
    <s v="2"/>
    <s v="3"/>
    <s v="2"/>
    <s v="1"/>
    <s v="33140100"/>
    <s v=""/>
    <s v=""/>
    <x v="19"/>
    <d v="2020-03-10T00:00:00"/>
    <m/>
    <d v="2020-05-29T00:00:00"/>
    <d v="2020-05-29T00:00:00"/>
    <b v="0"/>
    <s v="0"/>
    <s v="0"/>
    <s v=""/>
    <s v="ไม่ระบุ"/>
    <s v="33010000"/>
  </r>
  <r>
    <s v="3319"/>
    <x v="6"/>
    <x v="49"/>
    <x v="88"/>
    <s v="33190406"/>
    <n v="39697"/>
    <n v="185"/>
    <m/>
    <m/>
    <s v="26"/>
    <s v="สุพรรณิษา สมทอง"/>
    <s v="123314"/>
    <s v=""/>
    <s v="2"/>
    <n v="5"/>
    <n v="0"/>
    <n v="0"/>
    <s v="1"/>
    <s v="1"/>
    <s v=""/>
    <n v="6"/>
    <s v="23"/>
    <s v="33190406"/>
    <s v="2"/>
    <s v="3"/>
    <s v="2"/>
    <s v="1"/>
    <s v="33140100"/>
    <s v=""/>
    <s v=""/>
    <x v="90"/>
    <d v="2020-02-01T00:00:00"/>
    <m/>
    <d v="2020-05-29T00:00:00"/>
    <d v="2020-05-29T00:00:00"/>
    <b v="0"/>
    <s v="0"/>
    <s v="0"/>
    <s v=""/>
    <s v="ไม่ระบุ"/>
    <s v="33010000"/>
  </r>
  <r>
    <s v="3319"/>
    <x v="6"/>
    <x v="49"/>
    <x v="88"/>
    <s v="33190406"/>
    <n v="39696"/>
    <n v="237"/>
    <m/>
    <m/>
    <s v="66"/>
    <s v="อภิชาติ เช็ตวัน"/>
    <s v="10437"/>
    <s v=""/>
    <s v="1"/>
    <n v="17"/>
    <n v="9"/>
    <n v="6"/>
    <s v="1"/>
    <s v="1"/>
    <s v=""/>
    <n v="6"/>
    <s v="15"/>
    <s v="33190406"/>
    <s v="2"/>
    <s v="3"/>
    <s v="2"/>
    <s v="1"/>
    <s v="33190100"/>
    <s v=""/>
    <s v=""/>
    <x v="87"/>
    <d v="2020-03-02T00:00:00"/>
    <m/>
    <d v="2020-05-29T00:00:00"/>
    <d v="2020-05-29T00:00:00"/>
    <b v="0"/>
    <s v="0"/>
    <s v="0"/>
    <s v=""/>
    <s v="ไม่ระบุ"/>
    <s v="33010000"/>
  </r>
  <r>
    <s v="3319"/>
    <x v="6"/>
    <x v="50"/>
    <x v="89"/>
    <s v="33190507"/>
    <n v="41881"/>
    <n v="280"/>
    <n v="2940"/>
    <n v="12"/>
    <s v="66"/>
    <s v="สูรย์ สายบุตร"/>
    <s v="20521"/>
    <s v=""/>
    <s v="1"/>
    <n v="79"/>
    <n v="0"/>
    <n v="0"/>
    <s v="2"/>
    <s v="1"/>
    <s v=""/>
    <n v="1"/>
    <s v="98/1 หนองยาว"/>
    <s v="33190507"/>
    <s v="2"/>
    <s v="2"/>
    <s v="2"/>
    <s v="3"/>
    <s v="33040100"/>
    <s v=""/>
    <s v=""/>
    <x v="10"/>
    <d v="2020-06-05T00:00:00"/>
    <m/>
    <d v="2020-06-06T00:00:00"/>
    <d v="2020-06-07T00:00:00"/>
    <b v="0"/>
    <s v="9"/>
    <s v="0"/>
    <s v=""/>
    <s v="ไม่ระบุ"/>
    <s v="33010000"/>
  </r>
  <r>
    <s v="3307"/>
    <x v="7"/>
    <x v="51"/>
    <x v="90"/>
    <s v="33070412"/>
    <n v="31586"/>
    <n v="136"/>
    <n v="1345"/>
    <n v="7"/>
    <s v="66"/>
    <s v="แตม  นรดี"/>
    <s v="0078447"/>
    <s v=""/>
    <s v="1"/>
    <n v="34"/>
    <n v="5"/>
    <n v="11"/>
    <s v="2"/>
    <s v="1"/>
    <s v="0"/>
    <n v="10"/>
    <s v="163 บ้านตูม"/>
    <s v="33070412"/>
    <s v="2"/>
    <s v="3"/>
    <s v="2"/>
    <s v="3"/>
    <s v="33070100"/>
    <s v="0"/>
    <s v=""/>
    <x v="91"/>
    <d v="2020-04-12T00:00:00"/>
    <m/>
    <d v="2020-04-13T00:00:00"/>
    <d v="2020-04-13T00:00:00"/>
    <b v="0"/>
    <s v=""/>
    <s v=""/>
    <s v=""/>
    <s v=""/>
    <s v="33010000"/>
  </r>
  <r>
    <s v="3307"/>
    <x v="7"/>
    <x v="52"/>
    <x v="91"/>
    <s v="33070515"/>
    <n v="32819"/>
    <n v="27"/>
    <n v="1008"/>
    <n v="199"/>
    <s v="26"/>
    <s v="ธัญชนก อินทร์น้อย"/>
    <s v="000249992"/>
    <s v=""/>
    <s v="2"/>
    <n v="11"/>
    <n v="0"/>
    <n v="0"/>
    <s v="1"/>
    <s v="1"/>
    <s v=""/>
    <n v="6"/>
    <s v="50"/>
    <s v="33070515"/>
    <s v="2"/>
    <s v="3"/>
    <s v="2"/>
    <s v="3"/>
    <s v="33050100"/>
    <s v="0"/>
    <s v=""/>
    <x v="92"/>
    <d v="2020-04-19T00:00:00"/>
    <m/>
    <d v="2020-04-20T00:00:00"/>
    <d v="2020-04-20T00:00:00"/>
    <b v="0"/>
    <s v="0"/>
    <s v="0"/>
    <s v="1219901214137"/>
    <s v="ไม่ระบุ"/>
    <s v="33010000"/>
  </r>
  <r>
    <s v="3307"/>
    <x v="7"/>
    <x v="53"/>
    <x v="92"/>
    <s v="33070315"/>
    <n v="37602"/>
    <n v="200"/>
    <n v="1703"/>
    <n v="14"/>
    <s v="66"/>
    <s v="นัฐรัตน์  สุดสวาท"/>
    <s v="0085154"/>
    <s v="น.ส. นพรัตน์ สุธรรมมา"/>
    <s v="2"/>
    <n v="9"/>
    <n v="5"/>
    <n v="12"/>
    <s v="1"/>
    <s v="1"/>
    <s v="0"/>
    <n v="6"/>
    <s v="114/5  บ้านหนองเชียง"/>
    <s v="33070315"/>
    <s v="2"/>
    <s v="3"/>
    <s v="2"/>
    <s v="3"/>
    <s v="33070100"/>
    <s v="0"/>
    <s v=""/>
    <x v="9"/>
    <d v="2020-05-16T00:00:00"/>
    <m/>
    <d v="2020-05-17T00:00:00"/>
    <d v="2020-05-17T00:00:00"/>
    <b v="0"/>
    <s v=""/>
    <s v=""/>
    <s v=""/>
    <s v=""/>
    <s v="33010000"/>
  </r>
  <r>
    <s v="3307"/>
    <x v="7"/>
    <x v="54"/>
    <x v="93"/>
    <s v="33070208"/>
    <n v="34858"/>
    <n v="154"/>
    <n v="1507"/>
    <n v="11"/>
    <s v="66"/>
    <s v="รุ่งนภา  แสงมาศ"/>
    <s v="0073594"/>
    <s v="น.ส. ทัศนี แหวนเงิน"/>
    <s v="2"/>
    <n v="13"/>
    <n v="1"/>
    <n v="6"/>
    <s v="1"/>
    <s v="1"/>
    <s v="0"/>
    <n v="6"/>
    <s v="43  บ้านสนวน"/>
    <s v="33070208"/>
    <s v="2"/>
    <s v="3"/>
    <s v="2"/>
    <s v="3"/>
    <s v="33070100"/>
    <s v="0"/>
    <s v=""/>
    <x v="93"/>
    <d v="2020-04-30T00:00:00"/>
    <m/>
    <d v="2020-05-01T00:00:00"/>
    <d v="2020-05-01T00:00:00"/>
    <b v="0"/>
    <s v=""/>
    <s v=""/>
    <s v=""/>
    <s v=""/>
    <s v="33010000"/>
  </r>
  <r>
    <s v="3307"/>
    <x v="7"/>
    <x v="54"/>
    <x v="94"/>
    <s v="33070204"/>
    <n v="43035"/>
    <n v="295"/>
    <n v="6977"/>
    <n v="37"/>
    <s v="66"/>
    <s v="สกุลรัตน์  แก้วละมุล"/>
    <s v="001004744"/>
    <s v="นาง มัลติกา ทองก่ำ"/>
    <s v="1"/>
    <n v="1"/>
    <n v="10"/>
    <n v="2"/>
    <s v="1"/>
    <s v="1"/>
    <s v="0"/>
    <n v="11"/>
    <s v="22/1"/>
    <s v="33070204"/>
    <s v="2"/>
    <s v="2"/>
    <s v="2"/>
    <s v="3"/>
    <s v="33010120"/>
    <s v="0"/>
    <s v=""/>
    <x v="37"/>
    <d v="2020-06-09T00:00:00"/>
    <m/>
    <d v="2020-06-10T00:00:00"/>
    <d v="2020-06-10T00:00:00"/>
    <b v="0"/>
    <s v=""/>
    <s v=""/>
    <s v=""/>
    <s v=""/>
    <s v="33010120"/>
  </r>
  <r>
    <s v="3307"/>
    <x v="7"/>
    <x v="52"/>
    <x v="91"/>
    <s v="33070515"/>
    <n v="32820"/>
    <n v="141"/>
    <n v="1009"/>
    <n v="204"/>
    <s v="66"/>
    <s v="พีรณัฐ อินทร์น้อย"/>
    <s v="00248124"/>
    <s v=""/>
    <s v="1"/>
    <n v="13"/>
    <n v="0"/>
    <n v="0"/>
    <s v="1"/>
    <s v="1"/>
    <s v=""/>
    <n v="6"/>
    <s v="50 ดอนกระต่าย"/>
    <s v="33070515"/>
    <s v="2"/>
    <s v="3"/>
    <s v="2"/>
    <s v="3"/>
    <s v="33050100"/>
    <s v="0"/>
    <s v=""/>
    <x v="92"/>
    <d v="2020-04-19T00:00:00"/>
    <m/>
    <d v="2020-04-20T00:00:00"/>
    <d v="2020-04-20T00:00:00"/>
    <b v="0"/>
    <s v="0"/>
    <s v="0"/>
    <s v="1219901105508"/>
    <s v="ไม่ระบุ"/>
    <s v="33010000"/>
  </r>
  <r>
    <s v="3307"/>
    <x v="7"/>
    <x v="52"/>
    <x v="95"/>
    <s v="33070513"/>
    <n v="43273"/>
    <n v="306"/>
    <n v="1911"/>
    <n v="16"/>
    <s v="66"/>
    <s v="กัญญารัตน์  ขำวงศ์"/>
    <s v="0106129"/>
    <s v="น.ส. บำเพ็ญ อสิพงษ์"/>
    <s v="2"/>
    <n v="1"/>
    <n v="10"/>
    <n v="24"/>
    <s v="1"/>
    <s v="1"/>
    <s v="0"/>
    <n v="11"/>
    <s v="140 บ้านกระต่ายดอนน้"/>
    <s v="33070513"/>
    <s v="2"/>
    <s v="3"/>
    <s v="2"/>
    <s v="3"/>
    <s v="33070100"/>
    <s v="0"/>
    <s v=""/>
    <x v="50"/>
    <d v="2020-06-10T00:00:00"/>
    <m/>
    <d v="2020-06-12T00:00:00"/>
    <d v="2020-06-12T00:00:00"/>
    <b v="0"/>
    <s v=""/>
    <s v=""/>
    <s v=""/>
    <s v=""/>
    <s v="33070100"/>
  </r>
  <r>
    <s v="3307"/>
    <x v="7"/>
    <x v="52"/>
    <x v="96"/>
    <s v="33070507"/>
    <n v="35980"/>
    <n v="175"/>
    <n v="1596"/>
    <n v="12"/>
    <s v="66"/>
    <s v="นฤมล  ดวนใหญ่"/>
    <s v="0003557"/>
    <s v=""/>
    <s v="2"/>
    <n v="24"/>
    <n v="9"/>
    <n v="27"/>
    <s v="1"/>
    <s v="1"/>
    <s v="0"/>
    <n v="10"/>
    <s v="67 บ้านจานโง"/>
    <s v="33070507"/>
    <s v="2"/>
    <s v="3"/>
    <s v="2"/>
    <s v="3"/>
    <s v="33070100"/>
    <s v="0"/>
    <s v=""/>
    <x v="26"/>
    <d v="2020-05-07T00:00:00"/>
    <m/>
    <d v="2020-05-08T00:00:00"/>
    <d v="2020-05-08T00:00:00"/>
    <b v="0"/>
    <s v=""/>
    <s v=""/>
    <s v=""/>
    <s v=""/>
    <s v="33010000"/>
  </r>
  <r>
    <s v="3307"/>
    <x v="7"/>
    <x v="52"/>
    <x v="97"/>
    <s v="33070505"/>
    <n v="40584"/>
    <n v="255"/>
    <n v="6624"/>
    <n v="33"/>
    <s v="66"/>
    <s v="ทองนาค  สิงห์คำ"/>
    <s v="000232285"/>
    <s v=""/>
    <s v="2"/>
    <n v="42"/>
    <n v="11"/>
    <n v="14"/>
    <s v="2"/>
    <s v="1"/>
    <s v="0"/>
    <n v="1"/>
    <s v="204 บ้านกระต่ายด่อน"/>
    <s v="33070505"/>
    <s v="1"/>
    <s v="2"/>
    <s v="2"/>
    <s v="3"/>
    <s v="33010120"/>
    <s v="0"/>
    <s v=""/>
    <x v="94"/>
    <d v="2020-05-30T00:00:00"/>
    <m/>
    <d v="2020-06-01T00:00:00"/>
    <d v="2020-06-01T00:00:00"/>
    <b v="0"/>
    <s v=""/>
    <s v=""/>
    <s v=""/>
    <s v=""/>
    <s v="33010000"/>
  </r>
  <r>
    <s v="3307"/>
    <x v="7"/>
    <x v="54"/>
    <x v="93"/>
    <s v="33070208"/>
    <n v="34771"/>
    <n v="153"/>
    <n v="1488"/>
    <n v="10"/>
    <s v="66"/>
    <s v="รุ่งฤดี  พรรคพรม"/>
    <s v="0029031"/>
    <s v=""/>
    <s v="2"/>
    <n v="33"/>
    <n v="3"/>
    <n v="7"/>
    <s v="2"/>
    <s v="1"/>
    <s v="0"/>
    <n v="1"/>
    <s v="67 บ.สนวน"/>
    <s v="33070208"/>
    <s v="2"/>
    <s v="3"/>
    <s v="2"/>
    <s v="3"/>
    <s v="33070100"/>
    <s v="0"/>
    <s v=""/>
    <x v="7"/>
    <d v="2020-04-29T00:00:00"/>
    <m/>
    <d v="2020-04-30T00:00:00"/>
    <d v="2020-04-30T00:00:00"/>
    <b v="0"/>
    <s v=""/>
    <s v=""/>
    <s v=""/>
    <s v=""/>
    <s v="33010000"/>
  </r>
  <r>
    <s v="3307"/>
    <x v="7"/>
    <x v="54"/>
    <x v="93"/>
    <s v="33070208"/>
    <n v="34759"/>
    <n v="152"/>
    <n v="1476"/>
    <n v="9"/>
    <s v="66"/>
    <s v="ไหมฟ้า พงษ์วัน"/>
    <s v="0071626"/>
    <s v="นาง สุมะนี สีหะบุตร"/>
    <s v="2"/>
    <n v="13"/>
    <n v="8"/>
    <n v="16"/>
    <s v="1"/>
    <s v="1"/>
    <s v="0"/>
    <n v="6"/>
    <s v="25   บ้านสนวน"/>
    <s v="33070208"/>
    <s v="2"/>
    <s v="3"/>
    <s v="2"/>
    <s v="3"/>
    <s v="33070100"/>
    <s v="0"/>
    <s v=""/>
    <x v="5"/>
    <d v="2020-04-28T00:00:00"/>
    <m/>
    <d v="2020-04-30T00:00:00"/>
    <d v="2020-04-30T00:00:00"/>
    <b v="0"/>
    <s v=""/>
    <s v=""/>
    <s v=""/>
    <s v=""/>
    <s v="33010000"/>
  </r>
  <r>
    <s v="3307"/>
    <x v="7"/>
    <x v="54"/>
    <x v="98"/>
    <s v="33070205"/>
    <n v="37693"/>
    <n v="201"/>
    <n v="1717"/>
    <n v="15"/>
    <s v="66"/>
    <s v="สัน  พิมพะ"/>
    <s v="0042738"/>
    <s v=""/>
    <s v="2"/>
    <n v="59"/>
    <n v="7"/>
    <n v="21"/>
    <s v="2"/>
    <s v="1"/>
    <s v="0"/>
    <n v="1"/>
    <s v="20 บ.สามขา"/>
    <s v="33070205"/>
    <s v="2"/>
    <s v="3"/>
    <s v="2"/>
    <s v="3"/>
    <s v="33070100"/>
    <s v="0"/>
    <s v=""/>
    <x v="95"/>
    <d v="2020-05-17T00:00:00"/>
    <m/>
    <d v="2020-05-18T00:00:00"/>
    <d v="2020-05-18T00:00:00"/>
    <b v="0"/>
    <s v=""/>
    <s v=""/>
    <s v=""/>
    <s v=""/>
    <s v="33010000"/>
  </r>
  <r>
    <s v="3307"/>
    <x v="7"/>
    <x v="52"/>
    <x v="95"/>
    <s v="33070513"/>
    <n v="36853"/>
    <n v="191"/>
    <n v="1646"/>
    <n v="13"/>
    <s v="66"/>
    <s v="วิชญาดา  เมฆโต"/>
    <s v="0071599"/>
    <s v=""/>
    <s v="2"/>
    <n v="19"/>
    <n v="0"/>
    <n v="1"/>
    <s v="2"/>
    <s v="1"/>
    <s v="0"/>
    <n v="6"/>
    <s v="22บ.กระต่ายด่อนน้อย"/>
    <s v="33070513"/>
    <s v="2"/>
    <s v="3"/>
    <s v="2"/>
    <s v="3"/>
    <s v="33070100"/>
    <s v="0"/>
    <s v=""/>
    <x v="72"/>
    <d v="2020-05-12T00:00:00"/>
    <m/>
    <d v="2020-05-13T00:00:00"/>
    <d v="2020-05-13T00:00:00"/>
    <b v="0"/>
    <s v=""/>
    <s v=""/>
    <s v=""/>
    <s v=""/>
    <s v="33010000"/>
  </r>
  <r>
    <s v="3307"/>
    <x v="7"/>
    <x v="52"/>
    <x v="99"/>
    <s v="33070503"/>
    <n v="41475"/>
    <n v="269"/>
    <n v="1348"/>
    <n v="205"/>
    <s v="66"/>
    <s v="พันธวัช ศรีเลิศ"/>
    <s v="000225327"/>
    <s v=""/>
    <s v="1"/>
    <n v="5"/>
    <n v="11"/>
    <n v="0"/>
    <s v="1"/>
    <s v="1"/>
    <s v=""/>
    <n v="6"/>
    <s v="20/2 ปราสาท"/>
    <s v="33070503"/>
    <s v="2"/>
    <s v="3"/>
    <s v="2"/>
    <s v="3"/>
    <s v="33050100"/>
    <s v=""/>
    <s v=""/>
    <x v="96"/>
    <d v="2020-06-04T00:00:00"/>
    <m/>
    <d v="2020-06-04T00:00:00"/>
    <d v="2020-06-04T00:00:00"/>
    <b v="0"/>
    <s v="0"/>
    <s v="0"/>
    <s v="1330501523834"/>
    <s v="ไม่ระบุ"/>
    <s v="33010000"/>
  </r>
  <r>
    <s v="3307"/>
    <x v="7"/>
    <x v="54"/>
    <x v="98"/>
    <s v="33070205"/>
    <n v="29480"/>
    <n v="126"/>
    <n v="1235"/>
    <n v="6"/>
    <s v="66"/>
    <s v="วายุพัฒน์ ปกชื่อ"/>
    <s v="0075162"/>
    <s v="น.ส. วันดี พรมลิ"/>
    <s v="1"/>
    <n v="12"/>
    <n v="7"/>
    <n v="22"/>
    <s v="1"/>
    <s v="1"/>
    <s v="0"/>
    <n v="6"/>
    <s v="3/1  บ้านสามขา"/>
    <s v="33070205"/>
    <s v="2"/>
    <s v="3"/>
    <s v="2"/>
    <s v="3"/>
    <s v="33070100"/>
    <s v="0"/>
    <s v=""/>
    <x v="58"/>
    <d v="2020-03-28T00:00:00"/>
    <m/>
    <d v="2020-03-30T00:00:00"/>
    <d v="2020-03-30T00:00:00"/>
    <b v="0"/>
    <s v=""/>
    <s v=""/>
    <s v=""/>
    <s v=""/>
    <s v="33010000"/>
  </r>
  <r>
    <s v="3307"/>
    <x v="7"/>
    <x v="55"/>
    <x v="100"/>
    <s v="33070810"/>
    <n v="17383"/>
    <n v="63"/>
    <n v="735"/>
    <n v="1"/>
    <s v="66"/>
    <s v="กฤษณา ทุมภา"/>
    <s v="0031414"/>
    <s v=""/>
    <s v="2"/>
    <n v="21"/>
    <n v="2"/>
    <n v="11"/>
    <s v="1"/>
    <s v="1"/>
    <s v="0"/>
    <n v="1"/>
    <s v="14 บ้านอาวอย"/>
    <s v="33070810"/>
    <s v="2"/>
    <s v="3"/>
    <s v="2"/>
    <s v="3"/>
    <s v="33070100"/>
    <s v="0"/>
    <s v=""/>
    <x v="97"/>
    <d v="2020-02-20T00:00:00"/>
    <m/>
    <d v="2020-02-21T00:00:00"/>
    <d v="2020-02-21T00:00:00"/>
    <b v="0"/>
    <s v=""/>
    <s v=""/>
    <s v=""/>
    <s v=""/>
    <s v="33010000"/>
  </r>
  <r>
    <s v="3320"/>
    <x v="8"/>
    <x v="56"/>
    <x v="101"/>
    <s v="33200212"/>
    <n v="11084"/>
    <n v="43"/>
    <n v="40098"/>
    <n v="0"/>
    <s v="66"/>
    <s v="ณัฐกฤตา  ส่างอิน"/>
    <s v="0223978"/>
    <s v="น.ส. อังสุมา รัตนวัน"/>
    <s v="2"/>
    <n v="3"/>
    <n v="6"/>
    <n v="26"/>
    <s v="1"/>
    <s v="1"/>
    <s v=""/>
    <n v="11"/>
    <s v="26 หนองกระจง"/>
    <s v="33200212"/>
    <s v="2"/>
    <s v="7"/>
    <s v="1"/>
    <s v="1"/>
    <s v="33010100"/>
    <s v="0"/>
    <s v=""/>
    <x v="98"/>
    <d v="2020-02-02T00:00:00"/>
    <m/>
    <d v="2020-02-03T00:00:00"/>
    <d v="2020-02-03T00:00:00"/>
    <b v="0"/>
    <s v=""/>
    <s v=""/>
    <s v=""/>
    <s v=""/>
    <s v="33010000"/>
  </r>
  <r>
    <s v="3320"/>
    <x v="8"/>
    <x v="57"/>
    <x v="102"/>
    <s v="33200409"/>
    <n v="38803"/>
    <n v="221"/>
    <n v="248"/>
    <n v="5"/>
    <s v="66"/>
    <s v="จักรวรรดิ์ มิ่งขวัญ"/>
    <s v="0025037"/>
    <s v=""/>
    <s v="1"/>
    <n v="20"/>
    <n v="6"/>
    <n v="13"/>
    <s v="1"/>
    <s v="1"/>
    <s v="0"/>
    <n v="6"/>
    <s v="166 บ.โคกเพ็ก"/>
    <s v="33200409"/>
    <s v="2"/>
    <s v="3"/>
    <s v="2"/>
    <s v="3"/>
    <s v="33200100"/>
    <s v="0"/>
    <s v=""/>
    <x v="31"/>
    <d v="2020-05-22T00:00:00"/>
    <m/>
    <d v="2020-05-22T00:00:00"/>
    <d v="2020-05-22T00:00:00"/>
    <b v="0"/>
    <s v=""/>
    <s v=""/>
    <s v=""/>
    <s v=""/>
    <s v="33010000"/>
  </r>
  <r>
    <s v="3320"/>
    <x v="8"/>
    <x v="57"/>
    <x v="102"/>
    <s v="33200409"/>
    <n v="41862"/>
    <n v="279"/>
    <n v="40753"/>
    <n v="0"/>
    <s v="66"/>
    <s v="รุจิรดา  พิมสอน"/>
    <s v="0185802"/>
    <s v="นาง ณิชาภัทร พิมสอน"/>
    <s v="2"/>
    <n v="5"/>
    <n v="2"/>
    <n v="16"/>
    <s v="1"/>
    <s v="1"/>
    <s v="0"/>
    <n v="11"/>
    <s v="29  บ้านโคกเพ็ก"/>
    <s v="33200409"/>
    <s v="2"/>
    <s v="7"/>
    <s v="1"/>
    <s v="1"/>
    <s v="33010100"/>
    <s v="0"/>
    <s v=""/>
    <x v="82"/>
    <d v="2020-06-05T00:00:00"/>
    <m/>
    <d v="2020-06-06T00:00:00"/>
    <d v="2020-06-06T00:00:00"/>
    <b v="0"/>
    <s v=""/>
    <s v=""/>
    <s v=""/>
    <s v=""/>
    <s v="33010000"/>
  </r>
  <r>
    <s v="3306"/>
    <x v="9"/>
    <x v="58"/>
    <x v="103"/>
    <s v="33060409"/>
    <n v="13732"/>
    <n v="49"/>
    <n v="1942"/>
    <n v="14"/>
    <s v="66"/>
    <s v="เฉลิมรัตน์  จันคณา"/>
    <s v="001059655"/>
    <s v=""/>
    <s v="2"/>
    <n v="17"/>
    <n v="2"/>
    <n v="6"/>
    <s v="1"/>
    <s v="1"/>
    <s v="0"/>
    <n v="6"/>
    <s v="67 บ้านสังกัน"/>
    <s v="33060409"/>
    <s v="1"/>
    <s v="1"/>
    <s v="2"/>
    <s v="3"/>
    <s v="33010120"/>
    <s v="0"/>
    <s v=""/>
    <x v="79"/>
    <d v="2020-02-07T00:00:00"/>
    <m/>
    <d v="2020-02-11T00:00:00"/>
    <d v="2020-02-11T00:00:00"/>
    <b v="0"/>
    <s v=""/>
    <s v=""/>
    <s v=""/>
    <s v=""/>
    <s v="33010000"/>
  </r>
  <r>
    <s v="3306"/>
    <x v="9"/>
    <x v="58"/>
    <x v="104"/>
    <s v="33060410"/>
    <n v="10862"/>
    <n v="9"/>
    <n v="332"/>
    <n v="2"/>
    <s v="26"/>
    <s v="สิริเกศ  จุลเหลา"/>
    <s v="0089053"/>
    <s v="น.ส. สุนิตรา จันคณา"/>
    <s v="2"/>
    <n v="0"/>
    <n v="9"/>
    <n v="3"/>
    <s v="1"/>
    <s v="1"/>
    <s v="0"/>
    <n v="11"/>
    <s v="54 บ.ตาจวน"/>
    <s v="33060410"/>
    <s v="2"/>
    <s v="3"/>
    <s v="2"/>
    <s v="3"/>
    <s v="33060100"/>
    <s v="0"/>
    <s v=""/>
    <x v="99"/>
    <d v="2020-02-02T00:00:00"/>
    <m/>
    <d v="2020-02-03T00:00:00"/>
    <d v="2020-02-03T00:00:00"/>
    <b v="0"/>
    <s v=""/>
    <s v=""/>
    <s v=""/>
    <s v=""/>
    <s v="33010000"/>
  </r>
  <r>
    <s v="3306"/>
    <x v="9"/>
    <x v="58"/>
    <x v="104"/>
    <s v="33060410"/>
    <n v="9062"/>
    <n v="34"/>
    <n v="1127"/>
    <n v="5"/>
    <s v="66"/>
    <s v="กมลวรี  โพธิสาร"/>
    <s v="0180237"/>
    <s v="น.ส. สุวิภา โพธิสาร"/>
    <s v="2"/>
    <n v="7"/>
    <n v="10"/>
    <n v="22"/>
    <s v="1"/>
    <s v="1"/>
    <s v="0"/>
    <n v="6"/>
    <s v="47 ตาจวน"/>
    <s v="33060410"/>
    <s v="2"/>
    <s v="3"/>
    <s v="2"/>
    <s v="3"/>
    <s v="33080100"/>
    <s v="0"/>
    <s v=""/>
    <x v="100"/>
    <d v="2020-01-27T00:00:00"/>
    <m/>
    <d v="2020-01-28T00:00:00"/>
    <d v="2020-01-28T00:00:00"/>
    <b v="0"/>
    <s v=""/>
    <s v=""/>
    <s v=""/>
    <s v=""/>
    <s v="33010000"/>
  </r>
  <r>
    <s v="3306"/>
    <x v="9"/>
    <x v="58"/>
    <x v="105"/>
    <s v="33060402"/>
    <n v="14108"/>
    <n v="50"/>
    <n v="422"/>
    <n v="1"/>
    <s v="66"/>
    <s v="สมพงศ์  ดวงมณี"/>
    <s v="0006136"/>
    <s v=""/>
    <s v="1"/>
    <n v="40"/>
    <n v="4"/>
    <n v="30"/>
    <s v="1"/>
    <s v="1"/>
    <s v="0"/>
    <n v="1"/>
    <s v="29  บ.โป่ง"/>
    <s v="33060402"/>
    <s v="2"/>
    <s v="3"/>
    <s v="2"/>
    <s v="3"/>
    <s v="33060100"/>
    <s v="0"/>
    <s v=""/>
    <x v="101"/>
    <d v="2020-02-11T00:00:00"/>
    <m/>
    <d v="2020-02-12T00:00:00"/>
    <d v="2020-02-12T00:00:00"/>
    <b v="0"/>
    <s v=""/>
    <s v=""/>
    <s v=""/>
    <s v=""/>
    <s v="33010000"/>
  </r>
  <r>
    <s v="3306"/>
    <x v="9"/>
    <x v="59"/>
    <x v="106"/>
    <s v="33060107"/>
    <n v="35095"/>
    <n v="157"/>
    <n v="40629"/>
    <n v="0"/>
    <s v="66"/>
    <s v="ธนกร  กวีภัทรมงคล"/>
    <s v="0217650"/>
    <s v="นางสาว ัรัตน์สุนีย์ บรรพชาติ"/>
    <s v="1"/>
    <n v="3"/>
    <n v="5"/>
    <n v="8"/>
    <s v="1"/>
    <s v="1"/>
    <s v="0"/>
    <n v="11"/>
    <s v="119"/>
    <s v="33060107"/>
    <s v="2"/>
    <s v="3"/>
    <s v="1"/>
    <s v="3"/>
    <s v="33010100"/>
    <s v="0"/>
    <s v=""/>
    <x v="93"/>
    <d v="2020-04-30T00:00:00"/>
    <m/>
    <d v="2020-05-03T00:00:00"/>
    <d v="2020-05-03T00:00:00"/>
    <b v="0"/>
    <s v=""/>
    <s v=""/>
    <s v=""/>
    <s v=""/>
    <s v="33010000"/>
  </r>
  <r>
    <s v="3306"/>
    <x v="9"/>
    <x v="58"/>
    <x v="107"/>
    <s v="33060408"/>
    <n v="7527"/>
    <n v="30"/>
    <n v="40006"/>
    <n v="0"/>
    <s v="66"/>
    <s v="พชรพร  แก้วสมศรี"/>
    <s v="0247890"/>
    <s v="นาง นันทริดา แก้วสมศรี"/>
    <s v="2"/>
    <n v="7"/>
    <n v="3"/>
    <n v="28"/>
    <s v="1"/>
    <s v="1"/>
    <s v="0"/>
    <n v="6"/>
    <s v="68 ไทร"/>
    <s v="33060408"/>
    <s v="2"/>
    <s v="7"/>
    <s v="1"/>
    <s v="1"/>
    <s v="33010100"/>
    <s v="0"/>
    <s v=""/>
    <x v="102"/>
    <d v="2020-01-22T00:00:00"/>
    <m/>
    <d v="2020-01-24T00:00:00"/>
    <d v="2020-01-24T00:00:00"/>
    <b v="0"/>
    <s v=""/>
    <s v=""/>
    <s v=""/>
    <s v=""/>
    <s v="33010000"/>
  </r>
  <r>
    <s v="3306"/>
    <x v="9"/>
    <x v="58"/>
    <x v="108"/>
    <s v="33060415"/>
    <n v="43195"/>
    <n v="305"/>
    <n v="5517"/>
    <n v="26"/>
    <s v="66"/>
    <s v="ญาณวุฒิ  ยาวะโนภาส"/>
    <s v="0181457"/>
    <s v="นาง จันทร์ธิดา ยาวะโนภาส"/>
    <s v="1"/>
    <n v="0"/>
    <n v="8"/>
    <n v="17"/>
    <s v="2"/>
    <s v="1"/>
    <s v="0"/>
    <n v="11"/>
    <s v="153 บ.สำโรงพลัน"/>
    <s v="33060415"/>
    <s v="1"/>
    <s v="3"/>
    <s v="2"/>
    <s v="3"/>
    <s v="33080100"/>
    <s v="0"/>
    <s v=""/>
    <x v="50"/>
    <d v="2020-06-10T00:00:00"/>
    <m/>
    <d v="2020-06-12T00:00:00"/>
    <d v="2020-06-12T00:00:00"/>
    <b v="0"/>
    <s v=""/>
    <s v=""/>
    <s v=""/>
    <s v=""/>
    <s v="33080100"/>
  </r>
  <r>
    <s v="3306"/>
    <x v="9"/>
    <x v="60"/>
    <x v="109"/>
    <s v="33060304"/>
    <n v="1074"/>
    <n v="1"/>
    <n v="39864"/>
    <n v="0"/>
    <s v="26"/>
    <s v="สุกฤษ อายุวงศ์"/>
    <s v="0163491"/>
    <s v="นาง วิไลลักษณ์ อายุวงศ์"/>
    <s v="1"/>
    <n v="5"/>
    <n v="8"/>
    <n v="7"/>
    <s v="1"/>
    <s v="1"/>
    <s v="0"/>
    <n v="6"/>
    <s v="1  บ.หนองพัง"/>
    <s v="33060304"/>
    <s v="2"/>
    <s v="7"/>
    <s v="1"/>
    <s v="1"/>
    <s v="33010100"/>
    <s v="0"/>
    <s v=""/>
    <x v="103"/>
    <d v="2020-01-03T00:00:00"/>
    <m/>
    <d v="2020-01-06T00:00:00"/>
    <d v="2020-01-06T00:00:00"/>
    <b v="0"/>
    <s v=""/>
    <s v=""/>
    <s v=""/>
    <s v=""/>
    <s v="33010000"/>
  </r>
  <r>
    <s v="3317"/>
    <x v="10"/>
    <x v="61"/>
    <x v="110"/>
    <s v="33170602"/>
    <n v="26883"/>
    <n v="98"/>
    <n v="1500"/>
    <n v="2"/>
    <s v="66"/>
    <s v="พิชย์ชญา  ธรรมพร"/>
    <s v="0071617"/>
    <s v="น.ส. พิสมัย ธรรมพร"/>
    <s v="2"/>
    <n v="8"/>
    <n v="9"/>
    <n v="12"/>
    <s v="1"/>
    <s v="1"/>
    <s v="0"/>
    <n v="6"/>
    <s v="81 บ้านไร่พัฒนา"/>
    <s v="33170602"/>
    <s v="2"/>
    <s v="3"/>
    <s v="2"/>
    <s v="3"/>
    <s v="33170100"/>
    <s v="0"/>
    <s v=""/>
    <x v="64"/>
    <d v="2020-03-19T00:00:00"/>
    <m/>
    <d v="2020-03-19T00:00:00"/>
    <d v="2020-03-19T00:00:00"/>
    <b v="0"/>
    <s v=""/>
    <s v=""/>
    <s v=""/>
    <s v=""/>
    <s v="33010000"/>
  </r>
  <r>
    <s v="3301"/>
    <x v="11"/>
    <x v="62"/>
    <x v="111"/>
    <s v="33010201"/>
    <n v="35092"/>
    <n v="156"/>
    <n v="40628"/>
    <n v="0"/>
    <s v="66"/>
    <s v="พุทธิชาต บุญสังข์"/>
    <s v="0250756"/>
    <s v="นาง กัญญาภัทร บุญสังข์"/>
    <s v="1"/>
    <n v="8"/>
    <n v="10"/>
    <n v="12"/>
    <s v="1"/>
    <s v="1"/>
    <s v="0"/>
    <n v="6"/>
    <s v="1615/2 ถ.ศรีสุมังข์"/>
    <s v="33010201"/>
    <s v="1"/>
    <s v="3"/>
    <s v="2"/>
    <s v="3"/>
    <s v="33010100"/>
    <s v="0"/>
    <s v=""/>
    <x v="104"/>
    <d v="2020-04-29T00:00:00"/>
    <m/>
    <d v="2020-05-03T00:00:00"/>
    <d v="2020-05-03T00:00:00"/>
    <b v="0"/>
    <s v=""/>
    <s v=""/>
    <s v=""/>
    <s v=""/>
    <s v="33010000"/>
  </r>
  <r>
    <s v="3301"/>
    <x v="11"/>
    <x v="62"/>
    <x v="111"/>
    <s v="33010201"/>
    <n v="5196"/>
    <n v="17"/>
    <n v="39934"/>
    <n v="0"/>
    <s v="66"/>
    <s v="เพชรดา พาพันธ์"/>
    <s v="0139156"/>
    <s v="นาง ยุภาพร ด้วงพวง"/>
    <s v="2"/>
    <n v="8"/>
    <n v="6"/>
    <n v="27"/>
    <s v="1"/>
    <s v="1"/>
    <s v="0"/>
    <n v="6"/>
    <s v="241 เขตเทศบาล"/>
    <s v="33010201"/>
    <s v="2"/>
    <s v="7"/>
    <s v="1"/>
    <s v="1"/>
    <s v="33010100"/>
    <s v="0"/>
    <s v=""/>
    <x v="105"/>
    <d v="2020-01-15T00:00:00"/>
    <m/>
    <d v="2020-01-15T00:00:00"/>
    <d v="2020-01-18T00:00:00"/>
    <b v="0"/>
    <s v=""/>
    <s v=""/>
    <s v=""/>
    <s v=""/>
    <s v="33010000"/>
  </r>
  <r>
    <s v="3301"/>
    <x v="11"/>
    <x v="63"/>
    <x v="112"/>
    <s v="33010705"/>
    <n v="19466"/>
    <n v="72"/>
    <n v="2943"/>
    <n v="23"/>
    <s v="66"/>
    <s v="ปรเมษฐ์ สู่สุข"/>
    <s v="000412981"/>
    <s v=""/>
    <s v="1"/>
    <n v="17"/>
    <n v="1"/>
    <n v="10"/>
    <s v="1"/>
    <s v="1"/>
    <s v="0"/>
    <n v="6"/>
    <s v="111/29  ชุมชนหนองโพธิ์"/>
    <s v="33010705"/>
    <s v="1"/>
    <s v="1"/>
    <s v="1"/>
    <s v="1"/>
    <s v="33010120"/>
    <s v="0"/>
    <s v=""/>
    <x v="106"/>
    <d v="2020-02-25T00:00:00"/>
    <m/>
    <d v="2020-02-26T00:00:00"/>
    <d v="2020-02-26T00:00:00"/>
    <b v="0"/>
    <s v=""/>
    <s v=""/>
    <s v=""/>
    <s v=""/>
    <s v="33010000"/>
  </r>
  <r>
    <s v="3301"/>
    <x v="11"/>
    <x v="63"/>
    <x v="113"/>
    <s v="33010708"/>
    <n v="6921"/>
    <n v="27"/>
    <n v="197"/>
    <n v="40"/>
    <s v="66"/>
    <s v="พีรศรุต โลมาศ"/>
    <s v="000158943"/>
    <s v="นายสถาพร / นางประมวล"/>
    <s v="1"/>
    <n v="19"/>
    <n v="6"/>
    <n v="6"/>
    <s v="1"/>
    <s v="1"/>
    <s v=""/>
    <n v="6"/>
    <s v="หอพักโคตรพันธ์"/>
    <s v="33010708"/>
    <s v="1"/>
    <s v="3"/>
    <s v="2"/>
    <s v="3"/>
    <s v="33050100"/>
    <s v="ปวส.1"/>
    <s v="วิทยาลัยเทคนิคศรีสะเกษ"/>
    <x v="107"/>
    <d v="2020-01-21T00:00:00"/>
    <m/>
    <d v="2020-01-23T00:00:00"/>
    <d v="2020-01-23T00:00:00"/>
    <b v="0"/>
    <s v=""/>
    <s v=""/>
    <s v=""/>
    <s v=""/>
    <s v="33010000"/>
  </r>
  <r>
    <s v="3301"/>
    <x v="11"/>
    <x v="63"/>
    <x v="113"/>
    <s v="33010708"/>
    <n v="2550"/>
    <n v="9"/>
    <n v="172"/>
    <n v="5"/>
    <s v="66"/>
    <s v="สกุลชาย สำเร็จ"/>
    <s v="000399619"/>
    <s v=""/>
    <s v="1"/>
    <n v="17"/>
    <n v="4"/>
    <n v="11"/>
    <s v="1"/>
    <s v="1"/>
    <s v="0"/>
    <n v="6"/>
    <s v="27 บ้านหนองม่วง"/>
    <s v="33010708"/>
    <s v="1"/>
    <s v="1"/>
    <s v="1"/>
    <s v="1"/>
    <s v="33010120"/>
    <s v="0"/>
    <s v=""/>
    <x v="53"/>
    <d v="2020-01-09T00:00:00"/>
    <m/>
    <d v="2020-01-10T00:00:00"/>
    <d v="2020-01-10T00:00:00"/>
    <b v="0"/>
    <s v=""/>
    <s v=""/>
    <s v=""/>
    <s v=""/>
    <s v="33010000"/>
  </r>
  <r>
    <s v="3301"/>
    <x v="11"/>
    <x v="19"/>
    <x v="114"/>
    <s v="33010508"/>
    <n v="36720"/>
    <n v="190"/>
    <n v="229"/>
    <n v="4"/>
    <s v="66"/>
    <s v="ยุทธพงศ์ บุญให้"/>
    <s v="0032582"/>
    <s v=""/>
    <s v="1"/>
    <n v="35"/>
    <n v="2"/>
    <n v="19"/>
    <s v="2"/>
    <s v="1"/>
    <s v="0"/>
    <n v="10"/>
    <s v="63 บ.โคกเลาะ"/>
    <s v="33010508"/>
    <s v="2"/>
    <s v="3"/>
    <s v="2"/>
    <s v="3"/>
    <s v="33200100"/>
    <s v="0"/>
    <s v=""/>
    <x v="71"/>
    <d v="2020-05-09T00:00:00"/>
    <m/>
    <d v="2020-05-12T00:00:00"/>
    <d v="2020-05-12T00:00:00"/>
    <b v="0"/>
    <s v=""/>
    <s v=""/>
    <s v=""/>
    <s v=""/>
    <s v="33010000"/>
  </r>
  <r>
    <s v="3301"/>
    <x v="11"/>
    <x v="64"/>
    <x v="115"/>
    <s v="33011508"/>
    <n v="31929"/>
    <n v="137"/>
    <n v="5058"/>
    <n v="26"/>
    <s v="66"/>
    <s v="สุนทร  พรมสิทธิ์"/>
    <s v="000431993"/>
    <s v=""/>
    <s v="1"/>
    <n v="53"/>
    <n v="5"/>
    <n v="19"/>
    <s v="2"/>
    <s v="1"/>
    <s v="0"/>
    <n v="1"/>
    <s v="112 บ้านโนนกะบา"/>
    <s v="33011508"/>
    <s v="1"/>
    <s v="1"/>
    <s v="2"/>
    <s v="3"/>
    <s v="33010120"/>
    <s v="0"/>
    <s v=""/>
    <x v="21"/>
    <d v="2020-04-11T00:00:00"/>
    <m/>
    <d v="2020-04-13T00:00:00"/>
    <d v="2020-04-13T00:00:00"/>
    <b v="0"/>
    <s v=""/>
    <s v=""/>
    <s v=""/>
    <s v=""/>
    <s v="33010000"/>
  </r>
  <r>
    <s v="3301"/>
    <x v="11"/>
    <x v="63"/>
    <x v="112"/>
    <s v="33010705"/>
    <n v="952"/>
    <n v="2"/>
    <n v="128033"/>
    <n v="10333"/>
    <s v="66"/>
    <s v="วิชญาพร หล้าธรรม"/>
    <s v="000597893"/>
    <s v="นาง กัลญาณี วิเศษสังข์"/>
    <s v="2"/>
    <n v="11"/>
    <n v="11"/>
    <n v="10"/>
    <s v="1"/>
    <s v="1"/>
    <s v="0"/>
    <n v="6"/>
    <s v="26/2 ชุมชนหนองโพธิ์"/>
    <s v="33010705"/>
    <s v="1"/>
    <s v="1"/>
    <s v="1"/>
    <s v="1"/>
    <s v="33010120"/>
    <s v="0"/>
    <s v=""/>
    <x v="103"/>
    <d v="2020-01-03T00:00:00"/>
    <m/>
    <d v="2020-01-04T00:00:00"/>
    <d v="2020-01-05T00:00:00"/>
    <b v="0"/>
    <s v=""/>
    <s v=""/>
    <s v=""/>
    <s v=""/>
    <s v="33010000"/>
  </r>
  <r>
    <s v="3301"/>
    <x v="11"/>
    <x v="19"/>
    <x v="116"/>
    <s v="33010512"/>
    <n v="8390"/>
    <n v="6"/>
    <n v="41"/>
    <n v="1"/>
    <s v="26"/>
    <s v="สนธยา  พุทธเสน"/>
    <s v="0035653"/>
    <s v=""/>
    <s v="1"/>
    <n v="59"/>
    <n v="0"/>
    <n v="22"/>
    <s v="2"/>
    <s v="1"/>
    <s v="0"/>
    <n v="1"/>
    <s v="62 บ.หนองคู"/>
    <s v="33010512"/>
    <s v="2"/>
    <s v="3"/>
    <s v="2"/>
    <s v="3"/>
    <s v="33200100"/>
    <s v="0"/>
    <s v=""/>
    <x v="108"/>
    <d v="2020-01-24T00:00:00"/>
    <m/>
    <d v="2020-01-27T00:00:00"/>
    <d v="2020-01-27T00:00:00"/>
    <b v="0"/>
    <s v=""/>
    <s v=""/>
    <s v=""/>
    <s v=""/>
    <s v="33010000"/>
  </r>
  <r>
    <s v="3318"/>
    <x v="12"/>
    <x v="65"/>
    <x v="22"/>
    <s v="33180304"/>
    <n v="39699"/>
    <n v="186"/>
    <m/>
    <m/>
    <s v="26"/>
    <s v="ศิรินทิพย์ ทองปัญญา"/>
    <s v="1064825"/>
    <s v=""/>
    <s v="1"/>
    <n v="51"/>
    <n v="0"/>
    <n v="28"/>
    <s v="2"/>
    <s v="1"/>
    <s v=""/>
    <n v="1"/>
    <s v="7"/>
    <s v="33180304"/>
    <s v="1"/>
    <s v="1"/>
    <s v="2"/>
    <s v="1"/>
    <s v="33010120"/>
    <s v=""/>
    <s v=""/>
    <x v="109"/>
    <d v="2020-04-08T00:00:00"/>
    <m/>
    <d v="2020-05-29T00:00:00"/>
    <d v="2020-05-29T00:00:00"/>
    <b v="0"/>
    <s v="0"/>
    <s v="0"/>
    <s v=""/>
    <s v="ไม่ระบุ"/>
    <s v="33010000"/>
  </r>
  <r>
    <s v="3302"/>
    <x v="13"/>
    <x v="66"/>
    <x v="74"/>
    <s v="33020401"/>
    <n v="28903"/>
    <n v="120"/>
    <n v="735"/>
    <n v="3"/>
    <s v="66"/>
    <s v="พรทิพย์  จันทร์เทพ"/>
    <s v="000005984"/>
    <s v=""/>
    <s v="2"/>
    <n v="23"/>
    <n v="2"/>
    <n v="8"/>
    <s v="2"/>
    <s v="1"/>
    <s v="0"/>
    <n v="1"/>
    <s v="72 บ้านโนนคูณ"/>
    <s v="33020401"/>
    <s v="2"/>
    <s v="3"/>
    <s v="2"/>
    <s v="3"/>
    <s v="33020100"/>
    <s v="0"/>
    <s v=""/>
    <x v="110"/>
    <d v="2020-03-25T00:00:00"/>
    <m/>
    <d v="2020-03-26T00:00:00"/>
    <d v="2020-03-26T00:00:00"/>
    <b v="0"/>
    <s v=""/>
    <s v=""/>
    <s v=""/>
    <s v=""/>
    <s v="33010000"/>
  </r>
  <r>
    <s v="3302"/>
    <x v="13"/>
    <x v="66"/>
    <x v="74"/>
    <s v="33020401"/>
    <n v="21961"/>
    <n v="75"/>
    <n v="40308"/>
    <n v="0"/>
    <s v="66"/>
    <s v="สิรภัทร ชัยรัตน์"/>
    <s v="0173809"/>
    <s v="นาง จันทร์เพ็ญ อัครจันทร์"/>
    <s v="1"/>
    <n v="5"/>
    <n v="5"/>
    <n v="27"/>
    <s v="1"/>
    <s v="1"/>
    <s v=""/>
    <n v="6"/>
    <s v="59  บ้านโนนคูณ"/>
    <s v="33020401"/>
    <s v="2"/>
    <s v="7"/>
    <s v="1"/>
    <s v="1"/>
    <s v="33010100"/>
    <s v="0"/>
    <s v=""/>
    <x v="111"/>
    <d v="2020-03-03T00:00:00"/>
    <m/>
    <d v="2020-03-04T00:00:00"/>
    <d v="2020-03-04T00:00:00"/>
    <b v="0"/>
    <s v=""/>
    <s v=""/>
    <s v=""/>
    <s v=""/>
    <s v="33010000"/>
  </r>
  <r>
    <s v="3302"/>
    <x v="13"/>
    <x v="67"/>
    <x v="117"/>
    <s v="33020209"/>
    <n v="30636"/>
    <n v="133"/>
    <n v="40535"/>
    <n v="0"/>
    <s v="66"/>
    <s v="รัฐศาสตร์ คำโสภา"/>
    <s v="0059260"/>
    <s v="นาง บุญล้อม คำโสภา"/>
    <s v="1"/>
    <n v="11"/>
    <n v="1"/>
    <n v="20"/>
    <s v="1"/>
    <s v="1"/>
    <s v="0"/>
    <n v="6"/>
    <s v="6 ดินดำ"/>
    <s v="33020209"/>
    <s v="2"/>
    <s v="7"/>
    <s v="1"/>
    <s v="1"/>
    <s v="33010100"/>
    <s v="0"/>
    <s v=""/>
    <x v="112"/>
    <d v="2020-04-02T00:00:00"/>
    <m/>
    <d v="2020-04-06T00:00:00"/>
    <d v="2020-04-06T00:00:00"/>
    <b v="0"/>
    <s v=""/>
    <s v=""/>
    <s v=""/>
    <s v=""/>
    <s v="33010000"/>
  </r>
  <r>
    <s v="3302"/>
    <x v="13"/>
    <x v="67"/>
    <x v="117"/>
    <s v="33020209"/>
    <n v="22804"/>
    <n v="76"/>
    <n v="615"/>
    <n v="1"/>
    <s v="66"/>
    <s v="ธิดารัตน์ ปราบภัย"/>
    <s v="000249398"/>
    <s v="นาง ยุวภา ปราบภัย"/>
    <s v="2"/>
    <n v="11"/>
    <n v="7"/>
    <n v="18"/>
    <s v="1"/>
    <s v="1"/>
    <s v="0"/>
    <n v="6"/>
    <s v="22 บ้านดินดำ"/>
    <s v="33020209"/>
    <s v="2"/>
    <s v="3"/>
    <s v="2"/>
    <s v="3"/>
    <s v="33010100"/>
    <s v="0"/>
    <s v=""/>
    <x v="111"/>
    <d v="2020-03-04T00:00:00"/>
    <m/>
    <d v="2020-03-04T00:00:00"/>
    <d v="2020-03-06T00:00:00"/>
    <b v="0"/>
    <s v=""/>
    <s v=""/>
    <s v=""/>
    <s v=""/>
    <s v="33010000"/>
  </r>
  <r>
    <s v="3302"/>
    <x v="13"/>
    <x v="66"/>
    <x v="118"/>
    <s v="33020407"/>
    <n v="42797"/>
    <n v="293"/>
    <n v="1040"/>
    <n v="6"/>
    <s v="66"/>
    <s v="พงษ์ศิริ  ประสาร"/>
    <s v="000035487"/>
    <s v=""/>
    <s v="1"/>
    <n v="27"/>
    <n v="3"/>
    <n v="4"/>
    <s v="1"/>
    <s v="1"/>
    <s v="0"/>
    <n v="1"/>
    <s v="17 บ้านดอนขะยอม"/>
    <s v="33020407"/>
    <s v="2"/>
    <s v="3"/>
    <s v="2"/>
    <s v="3"/>
    <s v="33020100"/>
    <s v="0"/>
    <s v=""/>
    <x v="113"/>
    <d v="2020-06-08T00:00:00"/>
    <m/>
    <d v="2020-06-10T00:00:00"/>
    <d v="2020-06-10T00:00:00"/>
    <b v="0"/>
    <s v=""/>
    <s v=""/>
    <s v=""/>
    <s v=""/>
    <s v="33020100"/>
  </r>
  <r>
    <s v="3302"/>
    <x v="13"/>
    <x v="67"/>
    <x v="117"/>
    <s v="33020205"/>
    <n v="42863"/>
    <n v="294"/>
    <n v="6805"/>
    <n v="36"/>
    <s v="66"/>
    <s v="มลิวัลย์  จันเสนะ"/>
    <s v="000622240"/>
    <s v="นาง อนงค์นาถ จันเสนะ"/>
    <s v="2"/>
    <n v="11"/>
    <n v="8"/>
    <n v="21"/>
    <s v="1"/>
    <s v="1"/>
    <s v="0"/>
    <n v="6"/>
    <s v="17 บ้านดินดำ"/>
    <s v="33020205"/>
    <s v="2"/>
    <s v="2"/>
    <s v="2"/>
    <s v="3"/>
    <s v="33010120"/>
    <s v="0"/>
    <s v=""/>
    <x v="3"/>
    <d v="2020-06-04T00:00:00"/>
    <m/>
    <d v="2020-06-10T00:00:00"/>
    <d v="2020-06-10T00:00:00"/>
    <b v="0"/>
    <s v=""/>
    <s v=""/>
    <s v=""/>
    <s v=""/>
    <s v="33010120"/>
  </r>
  <r>
    <s v="3302"/>
    <x v="13"/>
    <x v="68"/>
    <x v="119"/>
    <s v="33020102"/>
    <n v="28458"/>
    <n v="116"/>
    <n v="726"/>
    <n v="2"/>
    <s v="66"/>
    <s v="ปิยะวรรณ พิมโคตร"/>
    <s v="000249995"/>
    <s v="นางเพ็ญจิตร พิมโคตร"/>
    <s v="2"/>
    <n v="8"/>
    <n v="2"/>
    <n v="24"/>
    <s v="1"/>
    <s v="1"/>
    <s v="0"/>
    <n v="6"/>
    <s v="32/5 บ้านเขวาน้อย"/>
    <s v="33020102"/>
    <s v="1"/>
    <s v="3"/>
    <s v="2"/>
    <s v="3"/>
    <s v="33010100"/>
    <s v="0"/>
    <s v=""/>
    <x v="110"/>
    <d v="2020-03-22T00:00:00"/>
    <m/>
    <d v="2020-03-24T00:00:00"/>
    <d v="2020-03-25T00:00:00"/>
    <b v="0"/>
    <s v=""/>
    <s v=""/>
    <s v=""/>
    <s v=""/>
    <s v="33010000"/>
  </r>
  <r>
    <s v="3309"/>
    <x v="14"/>
    <x v="69"/>
    <x v="120"/>
    <s v="33091312"/>
    <n v="23351"/>
    <n v="16"/>
    <n v="685"/>
    <n v="4"/>
    <s v="26"/>
    <s v="กิตติพงษ์  เดชศรี"/>
    <s v="0167837"/>
    <s v="นาง เครือฟ้า อายุวงษ์"/>
    <s v="1"/>
    <n v="11"/>
    <n v="9"/>
    <n v="23"/>
    <s v="1"/>
    <s v="1"/>
    <s v="0"/>
    <n v="6"/>
    <s v="223 บ.หนองก่าม"/>
    <s v="33091312"/>
    <s v="2"/>
    <s v="3"/>
    <s v="2"/>
    <s v="3"/>
    <s v="33090100"/>
    <s v="0"/>
    <s v=""/>
    <x v="13"/>
    <d v="2020-03-07T00:00:00"/>
    <m/>
    <d v="2020-03-09T00:00:00"/>
    <d v="2020-03-09T00:00:00"/>
    <b v="0"/>
    <s v=""/>
    <s v=""/>
    <s v=""/>
    <s v=""/>
    <s v="33010000"/>
  </r>
  <r>
    <s v="3309"/>
    <x v="14"/>
    <x v="70"/>
    <x v="121"/>
    <s v="33091111"/>
    <n v="39955"/>
    <n v="249"/>
    <n v="1227"/>
    <n v="22"/>
    <s v="66"/>
    <s v="ศุภกิตติ์  ดีรัตน์"/>
    <s v="0147551"/>
    <s v="นาง หัตถยาภรณ์ จันทะพันธ์"/>
    <s v="1"/>
    <n v="10"/>
    <n v="7"/>
    <n v="26"/>
    <s v="1"/>
    <s v="1"/>
    <s v="0"/>
    <n v="6"/>
    <s v="43 บ้านไผ่"/>
    <s v="33091111"/>
    <s v="2"/>
    <s v="3"/>
    <s v="2"/>
    <s v="3"/>
    <s v="33090100"/>
    <s v="0"/>
    <s v=""/>
    <x v="43"/>
    <d v="2020-05-28T00:00:00"/>
    <m/>
    <d v="2020-05-29T00:00:00"/>
    <d v="2020-05-29T00:00:00"/>
    <b v="0"/>
    <s v=""/>
    <s v=""/>
    <s v=""/>
    <s v=""/>
    <s v="33010000"/>
  </r>
  <r>
    <s v="3309"/>
    <x v="14"/>
    <x v="69"/>
    <x v="120"/>
    <s v="33091312"/>
    <n v="27026"/>
    <n v="23"/>
    <n v="831"/>
    <n v="6"/>
    <s v="26"/>
    <s v="ดำรงศักดิ์ คำนึง"/>
    <s v="179651"/>
    <s v=""/>
    <s v="1"/>
    <n v="28"/>
    <n v="0"/>
    <n v="0"/>
    <s v="1"/>
    <s v="1"/>
    <s v=""/>
    <n v="1"/>
    <s v="7 บ.หนองก่าม"/>
    <s v="33091312"/>
    <s v="2"/>
    <s v="3"/>
    <s v="2"/>
    <s v="3"/>
    <s v="33090100"/>
    <s v=""/>
    <s v=""/>
    <x v="60"/>
    <d v="2020-03-19T00:00:00"/>
    <m/>
    <d v="2020-03-20T00:00:00"/>
    <d v="2020-03-20T00:00:00"/>
    <b v="0"/>
    <s v="0"/>
    <s v="0"/>
    <s v="1103700475656"/>
    <s v="ไม่ระบุ"/>
    <s v="33010000"/>
  </r>
  <r>
    <s v="3309"/>
    <x v="14"/>
    <x v="71"/>
    <x v="122"/>
    <s v="33090202"/>
    <n v="37630"/>
    <n v="178"/>
    <n v="1147"/>
    <n v="8"/>
    <s v="26"/>
    <s v="ณรงค์กรณ์  แก้วใสย์"/>
    <s v="0054886"/>
    <s v=""/>
    <s v="1"/>
    <n v="23"/>
    <n v="1"/>
    <n v="22"/>
    <s v="1"/>
    <s v="1"/>
    <s v="0"/>
    <n v="1"/>
    <s v="11 บ้านแสง"/>
    <s v="33090202"/>
    <s v="2"/>
    <s v="3"/>
    <s v="2"/>
    <s v="3"/>
    <s v="33090100"/>
    <s v="0"/>
    <s v=""/>
    <x v="11"/>
    <d v="2020-05-15T00:00:00"/>
    <m/>
    <d v="2020-05-18T00:00:00"/>
    <d v="2020-05-18T00:00:00"/>
    <b v="0"/>
    <s v=""/>
    <s v=""/>
    <s v=""/>
    <s v=""/>
    <s v="33010000"/>
  </r>
  <r>
    <s v="3309"/>
    <x v="14"/>
    <x v="72"/>
    <x v="123"/>
    <s v="33090702"/>
    <n v="37039"/>
    <n v="194"/>
    <n v="1137"/>
    <n v="13"/>
    <s v="66"/>
    <s v="วายุ เชื้อจิตร"/>
    <s v="152291"/>
    <s v=""/>
    <s v="1"/>
    <n v="10"/>
    <n v="0"/>
    <n v="0"/>
    <s v="1"/>
    <s v="1"/>
    <s v=""/>
    <n v="6"/>
    <s v="58"/>
    <s v="33090702"/>
    <s v="2"/>
    <s v="3"/>
    <s v="2"/>
    <s v="3"/>
    <s v="33090100"/>
    <s v=""/>
    <s v=""/>
    <x v="71"/>
    <d v="2020-05-14T00:00:00"/>
    <m/>
    <d v="2020-05-14T00:00:00"/>
    <d v="2020-05-14T00:00:00"/>
    <b v="0"/>
    <s v="0"/>
    <s v="0"/>
    <s v="1110201376226"/>
    <s v="ไม่ระบุ"/>
    <s v="33010000"/>
  </r>
  <r>
    <s v="3309"/>
    <x v="14"/>
    <x v="71"/>
    <x v="124"/>
    <s v="33090201"/>
    <n v="24757"/>
    <n v="18"/>
    <n v="736"/>
    <n v="5"/>
    <s v="26"/>
    <s v="บัวทอง ไกรวิเศษ"/>
    <s v="36237"/>
    <s v=""/>
    <s v="2"/>
    <n v="63"/>
    <n v="0"/>
    <n v="0"/>
    <s v="2"/>
    <s v="1"/>
    <s v=""/>
    <n v="1"/>
    <s v="19/1 เมืองแคน"/>
    <s v="33090201"/>
    <s v="1"/>
    <s v="3"/>
    <s v="2"/>
    <s v="3"/>
    <s v="33090100"/>
    <s v=""/>
    <s v=""/>
    <x v="61"/>
    <d v="2020-03-11T00:00:00"/>
    <m/>
    <d v="2020-03-11T00:00:00"/>
    <d v="2020-03-13T00:00:00"/>
    <b v="0"/>
    <s v="0"/>
    <s v="0"/>
    <s v="3330900542723"/>
    <s v="ไม่ระบุ"/>
    <s v="33010000"/>
  </r>
  <r>
    <s v="3309"/>
    <x v="14"/>
    <x v="73"/>
    <x v="125"/>
    <s v="33091003"/>
    <n v="8121"/>
    <n v="32"/>
    <n v="280"/>
    <n v="1"/>
    <s v="66"/>
    <s v="กรรณิการ์ อาษาพันธ์"/>
    <s v="0179684"/>
    <s v="น.ส. สาธิยา พรมศรี"/>
    <s v="2"/>
    <n v="2"/>
    <n v="9"/>
    <n v="15"/>
    <s v="1"/>
    <s v="1"/>
    <s v="0"/>
    <n v="11"/>
    <s v="68 บ้านห้วย"/>
    <s v="33091003"/>
    <s v="2"/>
    <s v="3"/>
    <s v="1"/>
    <s v="1"/>
    <s v="33090100"/>
    <s v="0"/>
    <s v=""/>
    <x v="70"/>
    <d v="2020-01-25T00:00:00"/>
    <m/>
    <d v="2020-01-27T00:00:00"/>
    <d v="2020-01-27T00:00:00"/>
    <b v="0"/>
    <s v=""/>
    <s v=""/>
    <s v=""/>
    <s v=""/>
    <s v="33010000"/>
  </r>
  <r>
    <s v="3309"/>
    <x v="14"/>
    <x v="72"/>
    <x v="123"/>
    <s v="33090702"/>
    <n v="42751"/>
    <n v="193"/>
    <n v="1281"/>
    <n v="10"/>
    <s v="26"/>
    <s v="คมชาญ  บัวลาด"/>
    <s v="0156191"/>
    <s v="นาง วดีพร บัวลาศ"/>
    <s v="1"/>
    <n v="9"/>
    <n v="4"/>
    <n v="24"/>
    <s v="1"/>
    <s v="1"/>
    <s v="0"/>
    <n v="6"/>
    <s v="31 บ้านหนองบ่อ"/>
    <s v="33090702"/>
    <s v="2"/>
    <s v="3"/>
    <s v="2"/>
    <s v="3"/>
    <s v="33090100"/>
    <s v="0"/>
    <s v=""/>
    <x v="113"/>
    <d v="2020-06-10T00:00:00"/>
    <m/>
    <d v="2020-06-10T00:00:00"/>
    <d v="2020-06-10T00:00:00"/>
    <b v="0"/>
    <s v=""/>
    <s v=""/>
    <s v=""/>
    <s v=""/>
    <s v="10934"/>
  </r>
  <r>
    <s v="3309"/>
    <x v="14"/>
    <x v="74"/>
    <x v="126"/>
    <s v="33091412"/>
    <n v="25412"/>
    <n v="87"/>
    <n v="752"/>
    <n v="3"/>
    <s v="66"/>
    <s v="ธนิสร์ เครือแสง"/>
    <s v="145336"/>
    <s v=""/>
    <s v="1"/>
    <n v="10"/>
    <n v="0"/>
    <n v="0"/>
    <s v="1"/>
    <s v="1"/>
    <s v=""/>
    <n v="6"/>
    <s v="71 โนน"/>
    <s v="33091412"/>
    <s v="2"/>
    <s v="3"/>
    <s v="2"/>
    <s v="3"/>
    <s v="33090100"/>
    <s v=""/>
    <s v=""/>
    <x v="114"/>
    <d v="2020-03-14T00:00:00"/>
    <m/>
    <d v="2020-03-16T00:00:00"/>
    <d v="2020-03-16T00:00:00"/>
    <b v="0"/>
    <s v="0"/>
    <s v="0"/>
    <s v="1339100074867"/>
    <s v="ไม่ระบุ"/>
    <s v="33010000"/>
  </r>
  <r>
    <s v="3309"/>
    <x v="14"/>
    <x v="69"/>
    <x v="127"/>
    <s v="33091305"/>
    <n v="16796"/>
    <n v="11"/>
    <n v="512"/>
    <n v="2"/>
    <s v="26"/>
    <s v="นราเทพ สันศรี"/>
    <s v="126161"/>
    <s v=""/>
    <s v="1"/>
    <n v="14"/>
    <n v="0"/>
    <n v="0"/>
    <s v="1"/>
    <s v="1"/>
    <s v=""/>
    <n v="6"/>
    <s v="20 หนองก่าม"/>
    <s v="33091305"/>
    <s v="2"/>
    <s v="3"/>
    <s v="2"/>
    <s v="3"/>
    <s v="33090100"/>
    <s v=""/>
    <s v=""/>
    <x v="54"/>
    <d v="2020-02-19T00:00:00"/>
    <m/>
    <d v="2020-02-19T00:00:00"/>
    <d v="2020-02-19T00:00:00"/>
    <b v="0"/>
    <s v="0"/>
    <s v="0"/>
    <s v="1339100036720"/>
    <s v="ไม่ระบุ"/>
    <s v="33010000"/>
  </r>
  <r>
    <s v="3309"/>
    <x v="14"/>
    <x v="73"/>
    <x v="128"/>
    <s v="33091011"/>
    <n v="7466"/>
    <n v="29"/>
    <n v="86"/>
    <n v="1"/>
    <s v="66"/>
    <s v="กมล หงษา"/>
    <s v="0043414"/>
    <s v="นาง บรรจงรัก วุฒิยา"/>
    <s v="2"/>
    <n v="10"/>
    <n v="7"/>
    <n v="0"/>
    <s v="1"/>
    <s v="1"/>
    <s v="0"/>
    <n v="6"/>
    <s v="37 บ้านห้วย"/>
    <s v="33091011"/>
    <s v="2"/>
    <s v="3"/>
    <s v="2"/>
    <s v="3"/>
    <s v="33110100"/>
    <s v="0"/>
    <s v=""/>
    <x v="115"/>
    <d v="2020-01-23T00:00:00"/>
    <m/>
    <d v="2020-01-24T00:00:00"/>
    <d v="2020-01-24T00:00:00"/>
    <b v="0"/>
    <s v=""/>
    <s v=""/>
    <s v=""/>
    <s v=""/>
    <s v="33010000"/>
  </r>
  <r>
    <s v="3309"/>
    <x v="14"/>
    <x v="71"/>
    <x v="129"/>
    <s v="33090206"/>
    <n v="42745"/>
    <n v="192"/>
    <n v="1275"/>
    <n v="9"/>
    <s v="26"/>
    <s v="จักรวาล  ชมนิ่ม"/>
    <s v="0062459"/>
    <s v=""/>
    <s v="1"/>
    <n v="22"/>
    <n v="9"/>
    <n v="7"/>
    <s v="1"/>
    <s v="1"/>
    <s v="0"/>
    <n v="11"/>
    <s v="72  บ้านยาง"/>
    <s v="33090206"/>
    <s v="2"/>
    <s v="3"/>
    <s v="2"/>
    <s v="3"/>
    <s v="33090100"/>
    <s v="0"/>
    <s v=""/>
    <x v="82"/>
    <d v="2020-06-09T00:00:00"/>
    <m/>
    <d v="2020-06-10T00:00:00"/>
    <d v="2020-06-10T00:00:00"/>
    <b v="0"/>
    <s v=""/>
    <s v=""/>
    <s v=""/>
    <s v=""/>
    <s v="10934"/>
  </r>
  <r>
    <s v="3309"/>
    <x v="14"/>
    <x v="69"/>
    <x v="130"/>
    <s v="33091311"/>
    <n v="36917"/>
    <n v="192"/>
    <n v="1133"/>
    <n v="12"/>
    <s v="66"/>
    <s v="ชุติมณฑน์ คำเอี่ยม"/>
    <s v="20016"/>
    <s v=""/>
    <s v="2"/>
    <n v="26"/>
    <n v="0"/>
    <n v="0"/>
    <s v="1"/>
    <s v="1"/>
    <s v=""/>
    <n v="1"/>
    <s v="81"/>
    <s v="33091311"/>
    <s v="2"/>
    <s v="3"/>
    <s v="2"/>
    <s v="3"/>
    <s v="33090100"/>
    <s v=""/>
    <s v=""/>
    <x v="29"/>
    <d v="2020-05-11T00:00:00"/>
    <m/>
    <d v="2020-05-13T00:00:00"/>
    <d v="2020-05-13T00:00:00"/>
    <b v="0"/>
    <s v="0"/>
    <s v="0"/>
    <s v="1330900233503"/>
    <s v="ไม่ระบุ"/>
    <s v="33010000"/>
  </r>
  <r>
    <s v="3309"/>
    <x v="14"/>
    <x v="70"/>
    <x v="121"/>
    <s v="33091101"/>
    <n v="35892"/>
    <n v="169"/>
    <n v="1111"/>
    <n v="10"/>
    <s v="66"/>
    <s v="กนิษฐา  จันทพันธ์"/>
    <s v="0006476"/>
    <s v=""/>
    <s v="2"/>
    <n v="29"/>
    <n v="8"/>
    <n v="24"/>
    <s v="2"/>
    <s v="1"/>
    <s v="0"/>
    <n v="10"/>
    <s v="2 บ้านไผ่"/>
    <s v="33091101"/>
    <s v="2"/>
    <s v="3"/>
    <s v="1"/>
    <s v="1"/>
    <s v="33090100"/>
    <s v="0"/>
    <s v=""/>
    <x v="26"/>
    <d v="2020-05-07T00:00:00"/>
    <m/>
    <d v="2020-05-07T00:00:00"/>
    <d v="2020-05-07T00:00:00"/>
    <b v="0"/>
    <s v=""/>
    <s v=""/>
    <s v=""/>
    <s v=""/>
    <s v="33010000"/>
  </r>
  <r>
    <s v="3309"/>
    <x v="14"/>
    <x v="69"/>
    <x v="131"/>
    <s v="33091304"/>
    <n v="17448"/>
    <n v="12"/>
    <n v="538"/>
    <n v="3"/>
    <s v="26"/>
    <s v="ณรงค์ สันศรี"/>
    <s v="77890"/>
    <s v=""/>
    <s v="1"/>
    <n v="21"/>
    <n v="0"/>
    <n v="0"/>
    <s v="1"/>
    <s v="1"/>
    <s v=""/>
    <n v="1"/>
    <s v="20 เห็ดผึ้ง"/>
    <s v="33091304"/>
    <s v="2"/>
    <s v="3"/>
    <s v="2"/>
    <s v="3"/>
    <s v="33090100"/>
    <s v=""/>
    <s v=""/>
    <x v="68"/>
    <d v="2020-02-20T00:00:00"/>
    <m/>
    <d v="2020-02-21T00:00:00"/>
    <d v="2020-02-21T00:00:00"/>
    <b v="0"/>
    <s v="0"/>
    <s v="0"/>
    <s v="1330900315607"/>
    <s v="ไม่ระบุ"/>
    <s v="33010000"/>
  </r>
  <r>
    <s v="3309"/>
    <x v="14"/>
    <x v="70"/>
    <x v="121"/>
    <s v="33091109"/>
    <n v="35893"/>
    <n v="170"/>
    <n v="1115"/>
    <n v="11"/>
    <s v="66"/>
    <s v="พงษภัทร รัตวัน"/>
    <s v="190090"/>
    <s v=""/>
    <s v="1"/>
    <n v="14"/>
    <n v="0"/>
    <n v="0"/>
    <s v="1"/>
    <s v="1"/>
    <s v=""/>
    <n v="6"/>
    <s v="61 หมู่ 9"/>
    <s v="33091109"/>
    <s v="2"/>
    <s v="3"/>
    <s v="2"/>
    <s v="3"/>
    <s v="33090100"/>
    <s v=""/>
    <s v=""/>
    <x v="81"/>
    <d v="2020-05-07T00:00:00"/>
    <m/>
    <d v="2020-05-07T00:00:00"/>
    <d v="2020-05-07T00:00:00"/>
    <b v="0"/>
    <s v="0"/>
    <s v="0"/>
    <s v="1379900320102"/>
    <s v="ไม่ระบุ"/>
    <s v="33010000"/>
  </r>
  <r>
    <s v="3309"/>
    <x v="14"/>
    <x v="69"/>
    <x v="127"/>
    <s v="33091305"/>
    <n v="16344"/>
    <n v="58"/>
    <n v="510"/>
    <n v="2"/>
    <s v="66"/>
    <s v="ปวีณา  โนนทอง"/>
    <s v="0143453"/>
    <s v="นาง สมศรี สายทะวงษ์"/>
    <s v="2"/>
    <n v="11"/>
    <n v="4"/>
    <n v="6"/>
    <s v="1"/>
    <s v="1"/>
    <s v="0"/>
    <n v="6"/>
    <s v="46/1 หนองก่าม"/>
    <s v="33091305"/>
    <s v="2"/>
    <s v="3"/>
    <s v="2"/>
    <s v="3"/>
    <s v="33090100"/>
    <s v="0"/>
    <s v=""/>
    <x v="116"/>
    <d v="2020-02-18T00:00:00"/>
    <m/>
    <d v="2020-02-18T00:00:00"/>
    <d v="2020-02-18T00:00:00"/>
    <b v="0"/>
    <s v=""/>
    <s v=""/>
    <s v=""/>
    <s v=""/>
    <s v="33010000"/>
  </r>
  <r>
    <s v="3309"/>
    <x v="14"/>
    <x v="69"/>
    <x v="127"/>
    <s v="33091305"/>
    <n v="8824"/>
    <n v="8"/>
    <n v="1177"/>
    <n v="3"/>
    <s v="26"/>
    <s v="ทักษิณ นันทะสาร"/>
    <s v="000694906"/>
    <s v=""/>
    <s v="1"/>
    <n v="18"/>
    <n v="7"/>
    <n v="1"/>
    <s v="1"/>
    <s v="1"/>
    <s v="0"/>
    <n v="6"/>
    <s v="49 บ้านหนองก่าม"/>
    <s v="33091305"/>
    <s v="1"/>
    <s v="1"/>
    <s v="2"/>
    <s v="3"/>
    <s v="33010120"/>
    <s v="0"/>
    <s v=""/>
    <x v="6"/>
    <d v="2020-01-26T00:00:00"/>
    <m/>
    <d v="2020-01-28T00:00:00"/>
    <d v="2020-01-28T00:00:00"/>
    <b v="0"/>
    <s v=""/>
    <s v=""/>
    <s v=""/>
    <s v=""/>
    <s v="33010000"/>
  </r>
  <r>
    <s v="3309"/>
    <x v="14"/>
    <x v="69"/>
    <x v="132"/>
    <s v="33091309"/>
    <n v="40585"/>
    <n v="256"/>
    <n v="6625"/>
    <n v="34"/>
    <s v="66"/>
    <s v="รัตนมณี  คงคูณ"/>
    <s v="000280571"/>
    <s v=""/>
    <s v="2"/>
    <n v="21"/>
    <n v="5"/>
    <n v="30"/>
    <s v="1"/>
    <s v="1"/>
    <s v="0"/>
    <n v="1"/>
    <s v="74 บ้านดอนไม้งาม"/>
    <s v="33091309"/>
    <s v="1"/>
    <s v="2"/>
    <s v="2"/>
    <s v="3"/>
    <s v="33010120"/>
    <s v="0"/>
    <s v=""/>
    <x v="85"/>
    <d v="2020-05-30T00:00:00"/>
    <m/>
    <d v="2020-06-01T00:00:00"/>
    <d v="2020-06-01T00:00:00"/>
    <b v="0"/>
    <s v=""/>
    <s v=""/>
    <s v=""/>
    <s v=""/>
    <s v="33010000"/>
  </r>
  <r>
    <s v="3309"/>
    <x v="14"/>
    <x v="71"/>
    <x v="122"/>
    <s v="33090209"/>
    <n v="39043"/>
    <n v="224"/>
    <n v="1192"/>
    <n v="19"/>
    <s v="66"/>
    <s v="ลูกหว้า แก้วใสย์"/>
    <s v="0128713"/>
    <s v=""/>
    <s v="2"/>
    <n v="15"/>
    <n v="8"/>
    <n v="16"/>
    <s v="1"/>
    <s v="1"/>
    <s v="0"/>
    <n v="6"/>
    <s v="36 บ.แสง"/>
    <s v="33090209"/>
    <s v="2"/>
    <s v="3"/>
    <s v="2"/>
    <s v="3"/>
    <s v="33090100"/>
    <s v="0"/>
    <s v=""/>
    <x v="15"/>
    <d v="2020-05-22T00:00:00"/>
    <m/>
    <d v="2020-05-25T00:00:00"/>
    <d v="2020-05-25T00:00:00"/>
    <b v="0"/>
    <s v=""/>
    <s v=""/>
    <s v=""/>
    <s v=""/>
    <s v="33010000"/>
  </r>
  <r>
    <s v="3309"/>
    <x v="14"/>
    <x v="70"/>
    <x v="121"/>
    <s v="33091109"/>
    <n v="38287"/>
    <n v="209"/>
    <n v="1174"/>
    <n v="15"/>
    <s v="66"/>
    <s v="ภคินทร์  บุญอินทร์"/>
    <s v="0181067"/>
    <s v="นาง นิยม ไชยลาภ"/>
    <s v="1"/>
    <n v="13"/>
    <n v="9"/>
    <n v="3"/>
    <s v="1"/>
    <s v="1"/>
    <s v="0"/>
    <n v="6"/>
    <s v="6 บ้านไผ่"/>
    <s v="33091109"/>
    <s v="2"/>
    <s v="3"/>
    <s v="2"/>
    <s v="3"/>
    <s v="33090100"/>
    <s v="0"/>
    <s v=""/>
    <x v="95"/>
    <d v="2020-05-20T00:00:00"/>
    <m/>
    <d v="2020-05-20T00:00:00"/>
    <d v="2020-05-20T00:00:00"/>
    <b v="0"/>
    <s v=""/>
    <s v=""/>
    <s v=""/>
    <s v=""/>
    <s v="33010000"/>
  </r>
  <r>
    <s v="3309"/>
    <x v="14"/>
    <x v="70"/>
    <x v="133"/>
    <s v="33091112"/>
    <n v="33503"/>
    <n v="146"/>
    <n v="1038"/>
    <n v="7"/>
    <s v="66"/>
    <s v="สันติ จุลเหลา"/>
    <s v="0136179"/>
    <s v="นาง ละอองดาว จุลเหลา"/>
    <s v="1"/>
    <n v="13"/>
    <n v="1"/>
    <n v="22"/>
    <s v="1"/>
    <s v="1"/>
    <s v="0"/>
    <n v="6"/>
    <s v="34บ.ดอนกลาง"/>
    <s v="33091112"/>
    <s v="2"/>
    <s v="3"/>
    <s v="1"/>
    <s v="1"/>
    <s v="33090100"/>
    <s v="0"/>
    <s v=""/>
    <x v="117"/>
    <d v="2020-04-23T00:00:00"/>
    <m/>
    <d v="2020-04-23T00:00:00"/>
    <d v="2020-04-23T00:00:00"/>
    <b v="0"/>
    <s v=""/>
    <s v=""/>
    <s v=""/>
    <s v=""/>
    <s v="33010000"/>
  </r>
  <r>
    <s v="3309"/>
    <x v="14"/>
    <x v="73"/>
    <x v="128"/>
    <s v="33091011"/>
    <n v="33354"/>
    <n v="29"/>
    <n v="1025"/>
    <n v="7"/>
    <s v="26"/>
    <s v="คูณ ติละบาล"/>
    <s v="56451"/>
    <s v=""/>
    <s v="2"/>
    <n v="88"/>
    <n v="0"/>
    <n v="0"/>
    <s v="2"/>
    <s v="1"/>
    <s v=""/>
    <n v="1"/>
    <s v="34 บ้านห้วย"/>
    <s v="33091011"/>
    <s v="1"/>
    <s v="3"/>
    <s v="2"/>
    <s v="3"/>
    <s v="33090100"/>
    <s v=""/>
    <s v=""/>
    <x v="118"/>
    <d v="2020-04-22T00:00:00"/>
    <m/>
    <d v="2020-04-22T00:00:00"/>
    <d v="2020-04-22T00:00:00"/>
    <b v="0"/>
    <s v="0"/>
    <s v="0"/>
    <s v="3330900653444"/>
    <s v="ไม่ระบุ"/>
    <s v="33010000"/>
  </r>
  <r>
    <s v="3309"/>
    <x v="14"/>
    <x v="70"/>
    <x v="121"/>
    <s v="33091109"/>
    <n v="33233"/>
    <n v="144"/>
    <n v="1023"/>
    <n v="6"/>
    <s v="66"/>
    <s v="ธิราวุฒิ พันธ์ไผ่"/>
    <s v="120148"/>
    <s v=""/>
    <s v="1"/>
    <n v="16"/>
    <n v="0"/>
    <n v="0"/>
    <s v="1"/>
    <s v="1"/>
    <s v=""/>
    <n v="6"/>
    <s v="1"/>
    <s v="33091109"/>
    <s v="2"/>
    <s v="3"/>
    <s v="2"/>
    <s v="3"/>
    <s v="33090100"/>
    <s v=""/>
    <s v=""/>
    <x v="119"/>
    <d v="2020-04-21T00:00:00"/>
    <m/>
    <d v="2020-04-21T00:00:00"/>
    <d v="2020-04-21T00:00:00"/>
    <b v="0"/>
    <s v="0"/>
    <s v="0"/>
    <s v="1349300013489"/>
    <s v="ไม่ระบุ"/>
    <s v="33010000"/>
  </r>
  <r>
    <s v="3309"/>
    <x v="14"/>
    <x v="75"/>
    <x v="134"/>
    <s v="33091508"/>
    <n v="38597"/>
    <n v="218"/>
    <n v="1184"/>
    <n v="17"/>
    <s v="66"/>
    <s v="ธนวัฒน์ แก้วใสย์"/>
    <s v="96504"/>
    <s v=""/>
    <s v="1"/>
    <n v="19"/>
    <n v="0"/>
    <n v="0"/>
    <s v="1"/>
    <s v="1"/>
    <s v=""/>
    <n v="6"/>
    <s v="129"/>
    <s v="33091508"/>
    <s v="2"/>
    <s v="3"/>
    <s v="2"/>
    <s v="3"/>
    <s v="33090100"/>
    <s v=""/>
    <s v=""/>
    <x v="15"/>
    <d v="2020-05-21T00:00:00"/>
    <m/>
    <d v="2020-05-22T00:00:00"/>
    <d v="2020-05-22T00:00:00"/>
    <b v="0"/>
    <s v="0"/>
    <s v="0"/>
    <s v="1330901369450"/>
    <s v="ไม่ระบุ"/>
    <s v="33010000"/>
  </r>
  <r>
    <s v="3309"/>
    <x v="14"/>
    <x v="71"/>
    <x v="129"/>
    <s v="33090206"/>
    <n v="38746"/>
    <n v="219"/>
    <n v="1191"/>
    <n v="18"/>
    <s v="66"/>
    <s v="จารุวรรณ ชมนิ่ม"/>
    <s v="107973"/>
    <s v=""/>
    <s v="2"/>
    <n v="18"/>
    <n v="0"/>
    <n v="0"/>
    <s v="1"/>
    <s v="1"/>
    <s v=""/>
    <n v="6"/>
    <s v="72 หมู่ 6"/>
    <s v="33090206"/>
    <s v="2"/>
    <s v="3"/>
    <s v="2"/>
    <s v="3"/>
    <s v="33090100"/>
    <s v=""/>
    <s v=""/>
    <x v="2"/>
    <d v="2020-05-22T00:00:00"/>
    <m/>
    <d v="2020-05-22T00:00:00"/>
    <d v="2020-05-22T00:00:00"/>
    <b v="0"/>
    <s v="0"/>
    <s v="0"/>
    <s v="1102003303941"/>
    <s v="ไม่ระบุ"/>
    <s v="33010000"/>
  </r>
  <r>
    <s v="3309"/>
    <x v="14"/>
    <x v="76"/>
    <x v="126"/>
    <s v="33090105"/>
    <n v="30377"/>
    <n v="130"/>
    <n v="941"/>
    <n v="4"/>
    <s v="66"/>
    <s v="ศรัณรัชต์ พุทหอม"/>
    <s v="170517"/>
    <s v=""/>
    <s v="2"/>
    <n v="9"/>
    <n v="0"/>
    <n v="0"/>
    <s v="1"/>
    <s v="1"/>
    <s v=""/>
    <n v="6"/>
    <s v="80"/>
    <s v="33090105"/>
    <s v="2"/>
    <s v="3"/>
    <s v="1"/>
    <s v="3"/>
    <s v="33090100"/>
    <s v=""/>
    <s v=""/>
    <x v="112"/>
    <d v="2020-04-03T00:00:00"/>
    <m/>
    <d v="2020-04-03T00:00:00"/>
    <d v="2020-04-04T00:00:00"/>
    <b v="0"/>
    <s v="0"/>
    <s v="0"/>
    <s v="1103200227076"/>
    <s v="ไม่ระบุ"/>
    <s v="33010000"/>
  </r>
  <r>
    <s v="3309"/>
    <x v="14"/>
    <x v="71"/>
    <x v="122"/>
    <s v="33090202"/>
    <n v="39162"/>
    <n v="227"/>
    <n v="1204"/>
    <n v="20"/>
    <s v="66"/>
    <s v="จิตรดิลก ตระกูลมโนรัตน์"/>
    <s v="0051293"/>
    <s v=""/>
    <s v="1"/>
    <n v="26"/>
    <n v="5"/>
    <n v="25"/>
    <s v="1"/>
    <s v="1"/>
    <s v="0"/>
    <n v="1"/>
    <s v="242  บ้านแสง"/>
    <s v="33090202"/>
    <s v="2"/>
    <s v="3"/>
    <s v="2"/>
    <s v="3"/>
    <s v="33090100"/>
    <s v="0"/>
    <s v=""/>
    <x v="83"/>
    <d v="2020-05-25T00:00:00"/>
    <m/>
    <d v="2020-05-25T00:00:00"/>
    <d v="2020-05-25T00:00:00"/>
    <b v="0"/>
    <s v=""/>
    <s v=""/>
    <s v=""/>
    <s v=""/>
    <s v="33010000"/>
  </r>
  <r>
    <s v="3309"/>
    <x v="14"/>
    <x v="72"/>
    <x v="123"/>
    <s v="33090702"/>
    <n v="39520"/>
    <n v="231"/>
    <n v="1218"/>
    <n v="21"/>
    <s v="66"/>
    <s v="อุมาภรณ์  โสดาจันทร์"/>
    <s v="0010401"/>
    <s v=""/>
    <s v="2"/>
    <n v="24"/>
    <n v="10"/>
    <n v="9"/>
    <s v="1"/>
    <s v="1"/>
    <s v="0"/>
    <n v="10"/>
    <s v="48 บ้านหนองบ่อ"/>
    <s v="33090702"/>
    <s v="2"/>
    <s v="3"/>
    <s v="1"/>
    <s v="1"/>
    <s v="33090100"/>
    <s v="0"/>
    <s v=""/>
    <x v="85"/>
    <d v="2020-05-27T00:00:00"/>
    <m/>
    <d v="2020-05-27T00:00:00"/>
    <d v="2020-05-27T00:00:00"/>
    <b v="0"/>
    <s v=""/>
    <s v=""/>
    <s v=""/>
    <s v=""/>
    <s v="33010000"/>
  </r>
  <r>
    <s v="3309"/>
    <x v="14"/>
    <x v="71"/>
    <x v="122"/>
    <s v="33090202"/>
    <n v="35452"/>
    <n v="162"/>
    <n v="1100"/>
    <n v="9"/>
    <s v="66"/>
    <s v="สุวนันท์ ทีคา"/>
    <s v="80836"/>
    <s v=""/>
    <s v="2"/>
    <n v="21"/>
    <n v="0"/>
    <n v="0"/>
    <s v="1"/>
    <s v="1"/>
    <s v=""/>
    <n v="1"/>
    <s v="82"/>
    <s v="33090202"/>
    <s v="2"/>
    <s v="3"/>
    <s v="2"/>
    <s v="3"/>
    <s v="33090100"/>
    <s v=""/>
    <s v=""/>
    <x v="7"/>
    <d v="2020-05-05T00:00:00"/>
    <m/>
    <d v="2020-05-05T00:00:00"/>
    <d v="2020-05-05T00:00:00"/>
    <b v="0"/>
    <s v="0"/>
    <s v="0"/>
    <s v="1330900320023"/>
    <s v="ไม่ระบุ"/>
    <s v="33010000"/>
  </r>
  <r>
    <s v="3309"/>
    <x v="14"/>
    <x v="75"/>
    <x v="134"/>
    <s v="33091508"/>
    <n v="37937"/>
    <n v="202"/>
    <n v="1162"/>
    <n v="14"/>
    <s v="66"/>
    <s v="กัลย์สุดา รัตนวัน"/>
    <s v="190168"/>
    <s v=""/>
    <s v="2"/>
    <n v="6"/>
    <n v="0"/>
    <n v="0"/>
    <s v="1"/>
    <s v="1"/>
    <s v=""/>
    <n v="6"/>
    <s v="38"/>
    <s v="33091508"/>
    <s v="2"/>
    <s v="3"/>
    <s v="2"/>
    <s v="3"/>
    <s v="33090100"/>
    <s v=""/>
    <s v=""/>
    <x v="72"/>
    <d v="2020-05-18T00:00:00"/>
    <m/>
    <d v="2020-05-19T00:00:00"/>
    <d v="2020-05-19T00:00:00"/>
    <b v="0"/>
    <s v="0"/>
    <s v="0"/>
    <s v="1100704451325"/>
    <s v="ไม่ระบุ"/>
    <s v="33010000"/>
  </r>
  <r>
    <s v="3316"/>
    <x v="15"/>
    <x v="77"/>
    <x v="135"/>
    <s v="33160604"/>
    <n v="6186"/>
    <n v="19"/>
    <n v="660"/>
    <n v="8"/>
    <s v="66"/>
    <s v="จันทร์จิรา  พลธรรม"/>
    <s v="000551141"/>
    <s v="นาง ประกายแก้ว นาต้อย"/>
    <s v="2"/>
    <n v="13"/>
    <n v="2"/>
    <n v="0"/>
    <s v="1"/>
    <s v="1"/>
    <s v="0"/>
    <n v="6"/>
    <s v="2  บ้านหนองกอง"/>
    <s v="33160604"/>
    <s v="1"/>
    <s v="1"/>
    <s v="1"/>
    <s v="1"/>
    <s v="33010120"/>
    <s v="0"/>
    <s v=""/>
    <x v="33"/>
    <d v="2020-01-17T00:00:00"/>
    <m/>
    <d v="2020-01-21T00:00:00"/>
    <d v="2020-01-21T00:00:00"/>
    <b v="0"/>
    <s v=""/>
    <s v=""/>
    <s v=""/>
    <s v=""/>
    <s v="33010000"/>
  </r>
  <r>
    <s v="3314"/>
    <x v="16"/>
    <x v="78"/>
    <x v="136"/>
    <s v="33140502"/>
    <n v="26191"/>
    <n v="91"/>
    <n v="248"/>
    <n v="1"/>
    <s v="66"/>
    <s v="สุจิตรา นามวิชัย"/>
    <s v="0092790"/>
    <s v="นาง สุกัญญา นางวงค์"/>
    <s v="2"/>
    <n v="12"/>
    <n v="5"/>
    <n v="14"/>
    <s v="1"/>
    <s v="1"/>
    <s v="0"/>
    <n v="6"/>
    <s v="162 บ.กระหวัน"/>
    <s v="33140502"/>
    <s v="2"/>
    <s v="3"/>
    <s v="1"/>
    <s v="1"/>
    <s v="33140100"/>
    <s v="0"/>
    <s v=""/>
    <x v="66"/>
    <d v="2020-03-17T00:00:00"/>
    <m/>
    <d v="2020-03-17T00:00:00"/>
    <d v="2020-03-17T00:00:00"/>
    <b v="0"/>
    <s v=""/>
    <s v=""/>
    <s v=""/>
    <s v=""/>
    <s v="33010000"/>
  </r>
  <r>
    <s v="3314"/>
    <x v="16"/>
    <x v="79"/>
    <x v="137"/>
    <s v="33140102"/>
    <n v="38759"/>
    <n v="220"/>
    <n v="630"/>
    <n v="7"/>
    <s v="66"/>
    <s v="นายไชยา ตาชั่ง"/>
    <s v="14113"/>
    <s v=""/>
    <s v="1"/>
    <n v="48"/>
    <n v="0"/>
    <n v="0"/>
    <s v="2"/>
    <s v="1"/>
    <s v=""/>
    <n v="1"/>
    <s v="65"/>
    <s v="33140102"/>
    <s v="2"/>
    <s v="3"/>
    <s v="2"/>
    <s v="3"/>
    <s v="33140100"/>
    <s v=""/>
    <s v=""/>
    <x v="9"/>
    <d v="2020-05-22T00:00:00"/>
    <m/>
    <d v="2020-05-22T00:00:00"/>
    <d v="2020-05-22T00:00:00"/>
    <b v="0"/>
    <s v="0"/>
    <s v="0"/>
    <s v="3331400317829"/>
    <s v="ไม่ระบุ"/>
    <s v="33010000"/>
  </r>
  <r>
    <s v="3314"/>
    <x v="16"/>
    <x v="80"/>
    <x v="138"/>
    <s v="33140203"/>
    <n v="42708"/>
    <n v="290"/>
    <n v="723"/>
    <n v="9"/>
    <s v="66"/>
    <s v="นพรัตน์ ป้อมหิน"/>
    <s v="133462"/>
    <s v=""/>
    <s v="1"/>
    <n v="11"/>
    <n v="0"/>
    <n v="0"/>
    <s v="1"/>
    <s v="1"/>
    <s v=""/>
    <n v="6"/>
    <s v="12/1"/>
    <s v="33140203"/>
    <s v="2"/>
    <s v="3"/>
    <s v="2"/>
    <s v="3"/>
    <s v="33140100"/>
    <s v=""/>
    <s v=""/>
    <x v="35"/>
    <d v="2020-06-09T00:00:00"/>
    <m/>
    <d v="2020-06-09T00:00:00"/>
    <d v="2020-06-10T00:00:00"/>
    <b v="0"/>
    <s v="0"/>
    <s v="0"/>
    <s v="1100704106105"/>
    <s v="ไม่ระบุ"/>
    <s v="33140100"/>
  </r>
  <r>
    <s v="3314"/>
    <x v="16"/>
    <x v="78"/>
    <x v="40"/>
    <s v="33140508"/>
    <n v="33556"/>
    <n v="30"/>
    <n v="474"/>
    <n v="8"/>
    <s v="26"/>
    <s v="กรณรินทร์ ทองโสม"/>
    <s v="96604"/>
    <s v=""/>
    <s v="1"/>
    <n v="12"/>
    <n v="0"/>
    <n v="0"/>
    <s v="1"/>
    <s v="1"/>
    <s v=""/>
    <n v="6"/>
    <s v="41"/>
    <s v="33140508"/>
    <s v="2"/>
    <s v="3"/>
    <s v="2"/>
    <s v="1"/>
    <s v="33140100"/>
    <s v="ป.6"/>
    <s v="หนองบัวทอง"/>
    <x v="120"/>
    <d v="2020-03-03T00:00:00"/>
    <m/>
    <d v="2020-03-03T00:00:00"/>
    <d v="2020-04-24T00:00:00"/>
    <b v="0"/>
    <s v="0"/>
    <s v="0"/>
    <s v="1339900983497"/>
    <s v="ไม่ระบุ"/>
    <s v="33010000"/>
  </r>
  <r>
    <s v="3314"/>
    <x v="16"/>
    <x v="78"/>
    <x v="136"/>
    <s v="33140502"/>
    <n v="33557"/>
    <n v="31"/>
    <n v="466"/>
    <n v="2"/>
    <s v="26"/>
    <s v="ธนากร ทองสุข"/>
    <s v="96130"/>
    <s v=""/>
    <s v="1"/>
    <n v="11"/>
    <n v="0"/>
    <n v="0"/>
    <s v="1"/>
    <s v="1"/>
    <s v=""/>
    <n v="6"/>
    <s v="18"/>
    <s v="33140502"/>
    <s v="2"/>
    <s v="3"/>
    <s v="2"/>
    <s v="1"/>
    <s v="33140100"/>
    <s v=""/>
    <s v="บ้านกระหวัน"/>
    <x v="75"/>
    <d v="2020-01-14T00:00:00"/>
    <m/>
    <d v="2020-01-14T00:00:00"/>
    <d v="2020-04-24T00:00:00"/>
    <b v="0"/>
    <s v="0"/>
    <s v="0"/>
    <s v="1338700046502"/>
    <s v="ไม่ระบุ"/>
    <s v="33010000"/>
  </r>
  <r>
    <s v="3314"/>
    <x v="16"/>
    <x v="51"/>
    <x v="139"/>
    <s v="33140411"/>
    <n v="42083"/>
    <n v="283"/>
    <n v="707"/>
    <n v="8"/>
    <s v="66"/>
    <s v="ศรวัส ต้นเกต"/>
    <s v="138047"/>
    <s v="นส.กาญจนา เบ้าเงิน"/>
    <s v="1"/>
    <n v="0"/>
    <n v="3"/>
    <n v="0"/>
    <s v="1"/>
    <s v="1"/>
    <s v=""/>
    <n v="11"/>
    <s v="149"/>
    <s v="33140411"/>
    <s v="2"/>
    <s v="3"/>
    <s v="2"/>
    <s v="1"/>
    <s v="33140100"/>
    <s v=""/>
    <s v=""/>
    <x v="3"/>
    <d v="2020-06-06T00:00:00"/>
    <m/>
    <d v="2020-06-08T00:00:00"/>
    <d v="2020-06-08T00:00:00"/>
    <b v="0"/>
    <s v="0"/>
    <s v="0"/>
    <s v="1338700081766"/>
    <s v="ไม่ระบุ"/>
    <s v="33010000"/>
  </r>
  <r>
    <s v="3314"/>
    <x v="16"/>
    <x v="80"/>
    <x v="140"/>
    <s v="33140201"/>
    <n v="38264"/>
    <n v="207"/>
    <n v="618"/>
    <n v="5"/>
    <s v="66"/>
    <s v="ธนภัทร คำเหลือ"/>
    <s v="96909"/>
    <s v=""/>
    <s v="1"/>
    <n v="11"/>
    <n v="0"/>
    <n v="0"/>
    <s v="1"/>
    <s v="1"/>
    <s v=""/>
    <n v="6"/>
    <s v="200"/>
    <s v="33140201"/>
    <s v="2"/>
    <s v="3"/>
    <s v="2"/>
    <s v="1"/>
    <s v="33140100"/>
    <s v=""/>
    <s v=""/>
    <x v="1"/>
    <d v="2020-05-18T00:00:00"/>
    <m/>
    <d v="2020-05-20T00:00:00"/>
    <d v="2020-05-20T00:00:00"/>
    <b v="0"/>
    <s v="0"/>
    <s v="0"/>
    <s v="3338700047487"/>
    <s v="ไม่ระบุ"/>
    <s v="33010000"/>
  </r>
  <r>
    <s v="3314"/>
    <x v="16"/>
    <x v="81"/>
    <x v="141"/>
    <s v="33140712"/>
    <n v="33558"/>
    <n v="32"/>
    <n v="472"/>
    <n v="6"/>
    <s v="26"/>
    <s v="ปุณวัฒน์ โสดามุข"/>
    <s v="90651"/>
    <s v=""/>
    <s v="1"/>
    <n v="12"/>
    <n v="0"/>
    <n v="0"/>
    <s v="1"/>
    <s v="1"/>
    <s v=""/>
    <n v="6"/>
    <s v="36"/>
    <s v="33140712"/>
    <s v="1"/>
    <s v="3"/>
    <s v="2"/>
    <s v="1"/>
    <s v="33140100"/>
    <s v="ป.6"/>
    <s v="บ้านจอก"/>
    <x v="97"/>
    <d v="2020-02-25T00:00:00"/>
    <m/>
    <d v="2020-02-25T00:00:00"/>
    <d v="2020-04-24T00:00:00"/>
    <b v="0"/>
    <s v="0"/>
    <s v="0"/>
    <s v="1338700041276"/>
    <s v="ไม่ระบุ"/>
    <s v="33010000"/>
  </r>
  <r>
    <s v="3314"/>
    <x v="16"/>
    <x v="78"/>
    <x v="136"/>
    <s v="33140502"/>
    <n v="33560"/>
    <n v="34"/>
    <n v="471"/>
    <n v="5"/>
    <s v="26"/>
    <s v="ขวัญจิรา คนไว"/>
    <s v="112994"/>
    <s v=""/>
    <s v="2"/>
    <n v="8"/>
    <n v="0"/>
    <n v="0"/>
    <s v="1"/>
    <s v="1"/>
    <s v=""/>
    <n v="6"/>
    <s v="56"/>
    <s v="33140502"/>
    <s v="2"/>
    <s v="3"/>
    <s v="2"/>
    <s v="1"/>
    <s v="33140100"/>
    <s v=""/>
    <s v="บ้านกระหวัน"/>
    <x v="116"/>
    <d v="2020-02-21T00:00:00"/>
    <m/>
    <d v="2020-02-21T00:00:00"/>
    <d v="2020-04-24T00:00:00"/>
    <b v="0"/>
    <s v="0"/>
    <s v="0"/>
    <s v="1102004252160"/>
    <s v="ไม่ระบุ"/>
    <s v="33010000"/>
  </r>
  <r>
    <s v="3314"/>
    <x v="16"/>
    <x v="78"/>
    <x v="136"/>
    <s v="33140502"/>
    <n v="33561"/>
    <n v="35"/>
    <n v="465"/>
    <n v="1"/>
    <s v="26"/>
    <s v="ภัทรปภา นาสิงทอง"/>
    <s v="105623"/>
    <s v=""/>
    <s v="2"/>
    <n v="9"/>
    <n v="0"/>
    <n v="0"/>
    <s v="1"/>
    <s v="1"/>
    <s v=""/>
    <n v="6"/>
    <s v="207"/>
    <s v="33140502"/>
    <s v="2"/>
    <s v="3"/>
    <s v="2"/>
    <s v="1"/>
    <s v="33140100"/>
    <s v="3"/>
    <s v="บ้านกระหวัน"/>
    <x v="121"/>
    <d v="2020-01-14T00:00:00"/>
    <m/>
    <d v="2020-01-14T00:00:00"/>
    <d v="2020-04-24T00:00:00"/>
    <b v="0"/>
    <s v="0"/>
    <s v="0"/>
    <s v="1339901089803"/>
    <s v="ไม่ระบุ"/>
    <s v="33010000"/>
  </r>
  <r>
    <s v="3314"/>
    <x v="16"/>
    <x v="82"/>
    <x v="142"/>
    <s v="33140605"/>
    <n v="33562"/>
    <n v="36"/>
    <n v="467"/>
    <n v="3"/>
    <s v="26"/>
    <s v="ฐานิตตา ชะรารัมย์"/>
    <s v="51304"/>
    <s v=""/>
    <s v="2"/>
    <n v="42"/>
    <n v="0"/>
    <n v="0"/>
    <s v="2"/>
    <s v="1"/>
    <s v=""/>
    <n v="1"/>
    <s v="24"/>
    <s v="33140605"/>
    <s v="2"/>
    <s v="3"/>
    <s v="2"/>
    <s v="1"/>
    <s v="33140100"/>
    <s v=""/>
    <s v=""/>
    <x v="70"/>
    <d v="2020-02-03T00:00:00"/>
    <m/>
    <d v="2020-02-03T00:00:00"/>
    <d v="2020-04-24T00:00:00"/>
    <b v="0"/>
    <s v="0"/>
    <s v="0"/>
    <s v="3331400098299"/>
    <s v="ไม่ระบุ"/>
    <s v="33010000"/>
  </r>
  <r>
    <s v="3314"/>
    <x v="16"/>
    <x v="80"/>
    <x v="138"/>
    <s v="33140203"/>
    <n v="33563"/>
    <n v="37"/>
    <n v="476"/>
    <n v="10"/>
    <s v="26"/>
    <s v="ปภาวีร์ เบ้าทอง"/>
    <s v="60454"/>
    <s v=""/>
    <s v="2"/>
    <n v="37"/>
    <n v="0"/>
    <n v="0"/>
    <s v="2"/>
    <s v="1"/>
    <s v=""/>
    <n v="1"/>
    <s v="29"/>
    <s v="33140203"/>
    <s v="2"/>
    <s v="3"/>
    <s v="2"/>
    <s v="1"/>
    <s v="33140100"/>
    <s v=""/>
    <s v=""/>
    <x v="59"/>
    <d v="2020-03-30T00:00:00"/>
    <m/>
    <d v="2020-03-30T00:00:00"/>
    <d v="2020-04-24T00:00:00"/>
    <b v="0"/>
    <s v="0"/>
    <s v="0"/>
    <s v="3331400094510"/>
    <s v="ไม่ระบุ"/>
    <s v="33010000"/>
  </r>
  <r>
    <s v="3314"/>
    <x v="16"/>
    <x v="51"/>
    <x v="143"/>
    <s v="33140406"/>
    <n v="33564"/>
    <n v="38"/>
    <n v="475"/>
    <n v="9"/>
    <s v="26"/>
    <s v="ธีระศักดิ์ เผื่อแผ่"/>
    <s v="62754"/>
    <s v=""/>
    <s v="1"/>
    <n v="18"/>
    <n v="0"/>
    <n v="0"/>
    <s v="1"/>
    <s v="1"/>
    <s v=""/>
    <n v="6"/>
    <s v="114"/>
    <s v="33140406"/>
    <s v="2"/>
    <s v="3"/>
    <s v="2"/>
    <s v="1"/>
    <s v="33140100"/>
    <s v=""/>
    <s v=""/>
    <x v="122"/>
    <d v="2020-03-25T00:00:00"/>
    <m/>
    <d v="2020-03-25T00:00:00"/>
    <d v="2020-04-24T00:00:00"/>
    <b v="0"/>
    <s v="0"/>
    <s v="0"/>
    <s v="133870002521"/>
    <s v="ไม่ระบุ"/>
    <s v="33010000"/>
  </r>
  <r>
    <s v="3314"/>
    <x v="16"/>
    <x v="78"/>
    <x v="40"/>
    <s v="33140508"/>
    <n v="33565"/>
    <n v="39"/>
    <n v="469"/>
    <n v="4"/>
    <s v="26"/>
    <s v="วิษณุ ดงอนนท์"/>
    <s v="133686"/>
    <s v=""/>
    <s v="1"/>
    <n v="17"/>
    <n v="0"/>
    <n v="0"/>
    <s v="1"/>
    <s v="1"/>
    <s v=""/>
    <n v="6"/>
    <s v="130"/>
    <s v="33140508"/>
    <s v="2"/>
    <s v="3"/>
    <s v="2"/>
    <s v="1"/>
    <s v="33140100"/>
    <s v=""/>
    <s v=""/>
    <x v="116"/>
    <d v="2020-02-18T00:00:00"/>
    <m/>
    <d v="2020-02-18T00:00:00"/>
    <d v="2020-04-24T00:00:00"/>
    <b v="0"/>
    <s v="0"/>
    <s v="0"/>
    <s v="1338700005491"/>
    <s v="ไม่ระบุ"/>
    <s v="33010000"/>
  </r>
  <r>
    <s v="3314"/>
    <x v="16"/>
    <x v="78"/>
    <x v="144"/>
    <s v="33140501"/>
    <n v="35814"/>
    <n v="46"/>
    <n v="538"/>
    <n v="11"/>
    <s v="26"/>
    <s v="เอกชัย  ทองเหลือ"/>
    <s v="0038884"/>
    <s v=""/>
    <s v="1"/>
    <n v="23"/>
    <n v="3"/>
    <n v="17"/>
    <s v="1"/>
    <s v="1"/>
    <s v="0"/>
    <n v="1"/>
    <s v="130 บ.เสื่องข้าว"/>
    <s v="33140501"/>
    <s v="2"/>
    <s v="3"/>
    <s v="2"/>
    <s v="3"/>
    <s v="33140100"/>
    <s v="0"/>
    <s v=""/>
    <x v="26"/>
    <d v="2020-05-07T00:00:00"/>
    <m/>
    <d v="2020-05-07T00:00:00"/>
    <d v="2020-05-07T00:00:00"/>
    <b v="0"/>
    <s v=""/>
    <s v=""/>
    <s v=""/>
    <s v=""/>
    <s v="33010000"/>
  </r>
  <r>
    <s v="3314"/>
    <x v="16"/>
    <x v="78"/>
    <x v="136"/>
    <s v="33140502"/>
    <n v="33566"/>
    <n v="147"/>
    <n v="468"/>
    <n v="3"/>
    <s v="66"/>
    <s v="ชัยชนะ พรมมามั่น"/>
    <s v="134678"/>
    <s v=""/>
    <s v="1"/>
    <n v="4"/>
    <n v="0"/>
    <n v="0"/>
    <s v="1"/>
    <s v="1"/>
    <s v=""/>
    <n v="11"/>
    <s v="60"/>
    <s v="33140502"/>
    <s v="2"/>
    <s v="3"/>
    <s v="2"/>
    <s v="1"/>
    <s v="33140100"/>
    <s v=""/>
    <s v="บ้านกระหวัน"/>
    <x v="34"/>
    <d v="2020-02-07T00:00:00"/>
    <m/>
    <d v="2020-02-07T00:00:00"/>
    <d v="2020-04-24T00:00:00"/>
    <b v="0"/>
    <s v="0"/>
    <s v="0"/>
    <s v="1409904429426"/>
    <s v="ไม่ระบุ"/>
    <s v="33010000"/>
  </r>
  <r>
    <s v="3314"/>
    <x v="16"/>
    <x v="80"/>
    <x v="145"/>
    <s v="33140209"/>
    <n v="33567"/>
    <n v="148"/>
    <n v="470"/>
    <n v="4"/>
    <s v="66"/>
    <s v="รังสรรค์ สุขส่ง"/>
    <s v="138052"/>
    <s v=""/>
    <s v="1"/>
    <n v="10"/>
    <n v="0"/>
    <n v="0"/>
    <s v="1"/>
    <s v="1"/>
    <s v=""/>
    <n v="6"/>
    <s v="44"/>
    <s v="33140209"/>
    <s v="2"/>
    <s v="3"/>
    <s v="2"/>
    <s v="1"/>
    <s v="33140100"/>
    <s v=""/>
    <s v=""/>
    <x v="54"/>
    <d v="2020-02-20T00:00:00"/>
    <m/>
    <d v="2020-03-20T00:00:00"/>
    <d v="2020-04-24T00:00:00"/>
    <b v="0"/>
    <s v="0"/>
    <s v="0"/>
    <s v="1339901041878"/>
    <s v="ไม่ระบุ"/>
    <s v="33010000"/>
  </r>
  <r>
    <s v="3314"/>
    <x v="16"/>
    <x v="80"/>
    <x v="146"/>
    <s v="33140212"/>
    <n v="39824"/>
    <n v="187"/>
    <n v="679"/>
    <n v="12"/>
    <s v="26"/>
    <s v="นายฟ้า ประทุมวงค์"/>
    <s v="69984"/>
    <s v=""/>
    <s v="1"/>
    <n v="17"/>
    <n v="0"/>
    <n v="0"/>
    <s v="1"/>
    <s v="1"/>
    <s v=""/>
    <n v="10"/>
    <s v="40 พิงพวงตะวันออก"/>
    <s v="33140212"/>
    <s v="2"/>
    <s v="3"/>
    <s v="2"/>
    <s v="3"/>
    <s v="33140100"/>
    <s v=""/>
    <s v=""/>
    <x v="2"/>
    <d v="2020-05-28T00:00:00"/>
    <m/>
    <d v="2020-05-28T00:00:00"/>
    <d v="2020-05-29T00:00:00"/>
    <b v="0"/>
    <s v="0"/>
    <s v="0"/>
    <s v="1338700008881"/>
    <s v="ไม่ระบุ"/>
    <s v="33010000"/>
  </r>
  <r>
    <s v="3314"/>
    <x v="16"/>
    <x v="80"/>
    <x v="147"/>
    <s v="33140211"/>
    <n v="38265"/>
    <n v="208"/>
    <n v="619"/>
    <n v="6"/>
    <s v="66"/>
    <s v="กตัญญู สงบพิษ"/>
    <s v="118644"/>
    <s v=""/>
    <s v="1"/>
    <n v="6"/>
    <n v="0"/>
    <n v="0"/>
    <s v="1"/>
    <s v="1"/>
    <s v=""/>
    <n v="6"/>
    <s v="22"/>
    <s v="33140211"/>
    <s v="2"/>
    <s v="3"/>
    <s v="2"/>
    <s v="1"/>
    <s v="33140100"/>
    <s v=""/>
    <s v=""/>
    <x v="9"/>
    <d v="2020-05-19T00:00:00"/>
    <m/>
    <d v="2020-05-20T00:00:00"/>
    <d v="2020-05-20T00:00:00"/>
    <b v="0"/>
    <s v="0"/>
    <s v="0"/>
    <s v="1409904269569"/>
    <s v="ไม่ระบุ"/>
    <s v="33010000"/>
  </r>
  <r>
    <s v="3314"/>
    <x v="16"/>
    <x v="78"/>
    <x v="40"/>
    <s v="33140508"/>
    <n v="33559"/>
    <n v="33"/>
    <n v="473"/>
    <n v="7"/>
    <s v="26"/>
    <s v="พงศกร กิ่งจันมล"/>
    <s v="103149"/>
    <s v=""/>
    <s v="1"/>
    <n v="9"/>
    <n v="0"/>
    <n v="0"/>
    <s v="1"/>
    <s v="1"/>
    <s v=""/>
    <n v="6"/>
    <s v="111"/>
    <s v="33140508"/>
    <s v="2"/>
    <s v="3"/>
    <s v="2"/>
    <s v="1"/>
    <s v="33140100"/>
    <s v=""/>
    <s v="บ้านกระหวัน"/>
    <x v="106"/>
    <d v="2020-02-28T00:00:00"/>
    <m/>
    <d v="2020-02-28T00:00:00"/>
    <d v="2020-04-24T00:00:00"/>
    <b v="0"/>
    <s v="0"/>
    <s v="0"/>
    <s v="1338700052588"/>
    <s v="ไม่ระบุ"/>
    <s v="33010000"/>
  </r>
  <r>
    <s v="3322"/>
    <x v="17"/>
    <x v="83"/>
    <x v="148"/>
    <s v="33220306"/>
    <n v="38415"/>
    <n v="212"/>
    <n v="279"/>
    <n v="1"/>
    <s v="66"/>
    <s v="ธนวินท์ แซ่ตั้ง"/>
    <s v="6617"/>
    <s v="ธนวัฒน์"/>
    <s v="1"/>
    <n v="12"/>
    <n v="3"/>
    <n v="5"/>
    <s v="1"/>
    <s v="1"/>
    <s v=""/>
    <n v="6"/>
    <s v="35"/>
    <s v="33220306"/>
    <s v="2"/>
    <s v="3"/>
    <s v="1"/>
    <s v="3"/>
    <s v="33220100"/>
    <s v="0"/>
    <s v=""/>
    <x v="86"/>
    <d v="2020-05-14T00:00:00"/>
    <m/>
    <d v="2020-05-14T00:00:00"/>
    <d v="2020-05-21T00:00:00"/>
    <b v="0"/>
    <s v=""/>
    <s v=""/>
    <s v=""/>
    <s v=""/>
    <s v="33010000"/>
  </r>
  <r>
    <s v="3322"/>
    <x v="17"/>
    <x v="84"/>
    <x v="149"/>
    <s v="33220204"/>
    <n v="42490"/>
    <n v="289"/>
    <m/>
    <m/>
    <s v="66"/>
    <s v="ธนวัตน์ บุญเต็ม"/>
    <s v="19316"/>
    <s v=""/>
    <s v="1"/>
    <n v="6"/>
    <n v="9"/>
    <n v="0"/>
    <s v="1"/>
    <s v="1"/>
    <s v=""/>
    <n v="6"/>
    <s v="14"/>
    <s v="33220204"/>
    <s v="2"/>
    <s v="3"/>
    <s v="2"/>
    <s v="3"/>
    <s v="33220100"/>
    <s v=""/>
    <s v=""/>
    <x v="3"/>
    <d v="2020-06-07T00:00:00"/>
    <m/>
    <d v="2020-06-09T00:00:00"/>
    <d v="2020-06-09T00:00:00"/>
    <b v="0"/>
    <s v="0"/>
    <s v="0"/>
    <s v=""/>
    <s v="ไม่ระบุ"/>
    <s v="33010000"/>
  </r>
  <r>
    <s v="3322"/>
    <x v="17"/>
    <x v="85"/>
    <x v="150"/>
    <s v="33220107"/>
    <n v="29414"/>
    <n v="125"/>
    <n v="4626"/>
    <n v="25"/>
    <s v="66"/>
    <s v="ธราดล  จันทะพันธ์"/>
    <s v="000933714"/>
    <s v=""/>
    <s v="1"/>
    <n v="18"/>
    <n v="5"/>
    <n v="27"/>
    <s v="1"/>
    <s v="1"/>
    <s v="0"/>
    <n v="6"/>
    <s v="74 มะหลี่"/>
    <s v="33220107"/>
    <s v="1"/>
    <s v="1"/>
    <s v="1"/>
    <s v="1"/>
    <s v="33010120"/>
    <s v="0"/>
    <s v=""/>
    <x v="58"/>
    <d v="2020-03-28T00:00:00"/>
    <m/>
    <d v="2020-03-30T00:00:00"/>
    <d v="2020-03-30T00:00:00"/>
    <b v="0"/>
    <s v=""/>
    <s v=""/>
    <s v=""/>
    <s v=""/>
    <s v="33010000"/>
  </r>
  <r>
    <s v="3312"/>
    <x v="18"/>
    <x v="86"/>
    <x v="151"/>
    <s v="33120307"/>
    <n v="39605"/>
    <n v="183"/>
    <m/>
    <m/>
    <s v="26"/>
    <s v="วัชระ แก้วอาสา"/>
    <s v="63109"/>
    <s v=""/>
    <s v="1"/>
    <n v="11"/>
    <n v="5"/>
    <n v="3"/>
    <s v="1"/>
    <s v="1"/>
    <s v=""/>
    <n v="6"/>
    <s v="95 บ้านนาทุ่ง"/>
    <s v="33120307"/>
    <s v="2"/>
    <s v="3"/>
    <s v="2"/>
    <s v="3"/>
    <s v="33120100"/>
    <s v=""/>
    <s v=""/>
    <x v="8"/>
    <d v="2020-05-27T00:00:00"/>
    <m/>
    <d v="2020-05-27T00:00:00"/>
    <d v="2020-05-28T00:00:00"/>
    <b v="0"/>
    <s v="0"/>
    <s v="0"/>
    <s v=""/>
    <s v="ไม่ระบุ"/>
    <s v="33010000"/>
  </r>
  <r>
    <s v="3312"/>
    <x v="18"/>
    <x v="87"/>
    <x v="152"/>
    <s v="33120407"/>
    <n v="6188"/>
    <n v="21"/>
    <n v="754"/>
    <n v="10"/>
    <s v="66"/>
    <s v="เรวัติ ปิยางสุ"/>
    <s v="000632515"/>
    <s v=""/>
    <s v="1"/>
    <n v="18"/>
    <n v="7"/>
    <n v="20"/>
    <s v="1"/>
    <s v="1"/>
    <s v="0"/>
    <n v="6"/>
    <s v="85 บ้านนาทุ่ง"/>
    <s v="33120407"/>
    <s v="1"/>
    <s v="1"/>
    <s v="1"/>
    <s v="1"/>
    <s v="33010120"/>
    <s v="0"/>
    <s v=""/>
    <x v="40"/>
    <d v="2020-01-19T00:00:00"/>
    <m/>
    <d v="2020-01-21T00:00:00"/>
    <d v="2020-01-21T00:00:00"/>
    <b v="0"/>
    <s v=""/>
    <s v=""/>
    <s v=""/>
    <s v=""/>
    <s v="33010000"/>
  </r>
  <r>
    <s v="3312"/>
    <x v="18"/>
    <x v="88"/>
    <x v="153"/>
    <s v="33120614"/>
    <n v="39703"/>
    <n v="242"/>
    <m/>
    <m/>
    <s v="66"/>
    <s v="อภิชญา  สุขจันทร์"/>
    <s v="205813"/>
    <s v=""/>
    <s v="2"/>
    <n v="11"/>
    <n v="0"/>
    <n v="0"/>
    <s v="1"/>
    <s v="1"/>
    <s v=""/>
    <n v="6"/>
    <s v="10"/>
    <s v="33120614"/>
    <s v="2"/>
    <s v="3"/>
    <s v="2"/>
    <s v="1"/>
    <s v="33100100"/>
    <s v=""/>
    <s v=""/>
    <x v="123"/>
    <d v="2020-03-04T00:00:00"/>
    <m/>
    <d v="2020-05-29T00:00:00"/>
    <d v="2020-05-29T00:00:00"/>
    <b v="0"/>
    <s v="0"/>
    <s v="0"/>
    <s v=""/>
    <s v="ไม่ระบุ"/>
    <s v="33010000"/>
  </r>
  <r>
    <s v="3312"/>
    <x v="18"/>
    <x v="89"/>
    <x v="154"/>
    <s v="33120105"/>
    <n v="7331"/>
    <n v="4"/>
    <n v="966"/>
    <n v="1"/>
    <s v="26"/>
    <s v="ธีรภัทร โคตพันธ์"/>
    <s v="001058466"/>
    <s v="นาง จรินทิพย์ ไพรสวรรค์"/>
    <s v="1"/>
    <n v="7"/>
    <n v="8"/>
    <n v="14"/>
    <s v="1"/>
    <s v="1"/>
    <s v="0"/>
    <n v="6"/>
    <s v="66 บ้านสร้างเรือ"/>
    <s v="33120105"/>
    <s v="1"/>
    <s v="1"/>
    <s v="2"/>
    <s v="3"/>
    <s v="33010120"/>
    <s v="0"/>
    <s v=""/>
    <x v="102"/>
    <d v="2020-01-22T00:00:00"/>
    <m/>
    <d v="2020-01-24T00:00:00"/>
    <d v="2020-01-24T00:00:00"/>
    <b v="0"/>
    <s v=""/>
    <s v=""/>
    <s v=""/>
    <s v=""/>
    <s v="33010000"/>
  </r>
  <r>
    <s v="3312"/>
    <x v="18"/>
    <x v="89"/>
    <x v="155"/>
    <s v="33120101"/>
    <n v="41754"/>
    <n v="277"/>
    <n v="444"/>
    <n v="1"/>
    <s v="66"/>
    <s v="อัสนี  โพธิ์งาม"/>
    <s v="0035940"/>
    <s v=""/>
    <s v="1"/>
    <n v="19"/>
    <n v="9"/>
    <n v="10"/>
    <s v="1"/>
    <s v="1"/>
    <s v=""/>
    <n v="11"/>
    <s v="163/1 บ้านห้วยทับทัน"/>
    <s v="33120101"/>
    <s v="1"/>
    <s v="3"/>
    <s v="1"/>
    <s v="1"/>
    <s v="33120100"/>
    <s v="0"/>
    <s v=""/>
    <x v="12"/>
    <d v="2020-06-04T00:00:00"/>
    <m/>
    <d v="2020-06-05T00:00:00"/>
    <d v="2020-06-05T00:00:00"/>
    <b v="0"/>
    <s v=""/>
    <s v=""/>
    <s v=""/>
    <s v=""/>
    <s v="33010000"/>
  </r>
  <r>
    <s v="3312"/>
    <x v="18"/>
    <x v="87"/>
    <x v="152"/>
    <s v="33120407"/>
    <n v="7760"/>
    <n v="5"/>
    <n v="73"/>
    <n v="2"/>
    <s v="26"/>
    <s v="ศุภวิชญ์  จันทร์แจ้ง"/>
    <s v="0060506"/>
    <s v="นาง เยาวเรส บัวแจ้ง"/>
    <s v="1"/>
    <n v="11"/>
    <n v="7"/>
    <n v="26"/>
    <s v="1"/>
    <s v="1"/>
    <s v="0"/>
    <n v="6"/>
    <s v="25 บ้านนาทุ่ง"/>
    <s v="33120407"/>
    <s v="2"/>
    <s v="3"/>
    <s v="2"/>
    <s v="3"/>
    <s v="33120100"/>
    <s v="0"/>
    <s v=""/>
    <x v="115"/>
    <d v="2020-01-23T00:00:00"/>
    <m/>
    <d v="2020-01-24T00:00:00"/>
    <d v="2020-01-24T00:00:00"/>
    <b v="0"/>
    <s v=""/>
    <s v=""/>
    <s v=""/>
    <s v=""/>
    <s v="33010000"/>
  </r>
  <r>
    <s v="3312"/>
    <x v="18"/>
    <x v="90"/>
    <x v="156"/>
    <s v="33120206"/>
    <n v="39541"/>
    <n v="232"/>
    <n v="556"/>
    <n v="1"/>
    <s v="66"/>
    <s v="ธนดล  ตังอังคนันท์"/>
    <s v="0073576"/>
    <s v="น.ส. ชลิตา เชื้อทอง"/>
    <s v="1"/>
    <n v="7"/>
    <n v="7"/>
    <n v="25"/>
    <s v="1"/>
    <s v="1"/>
    <s v="0"/>
    <n v="6"/>
    <s v="36 บ้านเมืองน้อย"/>
    <s v="33120206"/>
    <s v="2"/>
    <s v="3"/>
    <s v="1"/>
    <s v="3"/>
    <s v="33120100"/>
    <s v="0"/>
    <s v=""/>
    <x v="8"/>
    <d v="2020-05-27T00:00:00"/>
    <m/>
    <d v="2020-05-27T00:00:00"/>
    <d v="2020-05-27T00:00:00"/>
    <b v="0"/>
    <s v=""/>
    <s v=""/>
    <s v=""/>
    <s v=""/>
    <s v="33010000"/>
  </r>
  <r>
    <s v="3312"/>
    <x v="18"/>
    <x v="91"/>
    <x v="157"/>
    <s v="33120509"/>
    <n v="39704"/>
    <n v="243"/>
    <m/>
    <m/>
    <s v="66"/>
    <s v="สุภัสรา ขาวสะอาด"/>
    <s v="272708"/>
    <s v=""/>
    <s v="2"/>
    <n v="4"/>
    <n v="4"/>
    <n v="4"/>
    <s v="1"/>
    <s v="1"/>
    <s v=""/>
    <n v="11"/>
    <s v="34"/>
    <s v="33120509"/>
    <s v="2"/>
    <s v="3"/>
    <s v="2"/>
    <s v="1"/>
    <s v="33100100"/>
    <s v=""/>
    <s v=""/>
    <x v="99"/>
    <d v="2020-02-06T00:00:00"/>
    <m/>
    <d v="2020-05-29T00:00:00"/>
    <d v="2020-05-29T00:00:00"/>
    <b v="0"/>
    <s v="0"/>
    <s v="0"/>
    <s v=""/>
    <s v="ไม่ระบุ"/>
    <s v="33010000"/>
  </r>
  <r>
    <s v="3312"/>
    <x v="18"/>
    <x v="86"/>
    <x v="151"/>
    <s v="33120307"/>
    <n v="42758"/>
    <n v="194"/>
    <n v="1385"/>
    <n v="14"/>
    <s v="26"/>
    <s v="ปิติคุณ  ประสงคุณ"/>
    <s v="0179090"/>
    <s v=""/>
    <s v="1"/>
    <n v="15"/>
    <n v="6"/>
    <n v="2"/>
    <s v="1"/>
    <s v="1"/>
    <s v="0"/>
    <n v="6"/>
    <s v="85 บ.โนนสำโรง"/>
    <s v="33120307"/>
    <s v="2"/>
    <s v="3"/>
    <s v="2"/>
    <s v="3"/>
    <s v="33100100"/>
    <s v="0"/>
    <s v=""/>
    <x v="50"/>
    <d v="2020-06-10T00:00:00"/>
    <m/>
    <d v="2020-06-10T00:00:00"/>
    <d v="2020-06-10T00:00:00"/>
    <b v="0"/>
    <s v=""/>
    <s v=""/>
    <s v=""/>
    <s v=""/>
    <s v="33100100"/>
  </r>
  <r>
    <s v="3312"/>
    <x v="18"/>
    <x v="88"/>
    <x v="158"/>
    <s v="33120610"/>
    <n v="39705"/>
    <n v="244"/>
    <m/>
    <m/>
    <s v="66"/>
    <s v="รุ่งฤดี จันทร์หอม"/>
    <s v="233369"/>
    <s v=""/>
    <s v="2"/>
    <n v="7"/>
    <n v="4"/>
    <n v="19"/>
    <s v="1"/>
    <s v="1"/>
    <s v=""/>
    <n v="6"/>
    <s v="49"/>
    <s v="33120610"/>
    <s v="2"/>
    <s v="3"/>
    <s v="2"/>
    <s v="1"/>
    <s v="33100100"/>
    <s v=""/>
    <s v=""/>
    <x v="90"/>
    <d v="2020-01-30T00:00:00"/>
    <m/>
    <d v="2020-05-29T00:00:00"/>
    <d v="2020-05-29T00:00:00"/>
    <b v="0"/>
    <s v="0"/>
    <s v="0"/>
    <s v=""/>
    <s v="ไม่ระบุ"/>
    <s v="33010000"/>
  </r>
  <r>
    <s v="3310"/>
    <x v="19"/>
    <x v="92"/>
    <x v="159"/>
    <s v="33101606"/>
    <n v="34990"/>
    <n v="155"/>
    <n v="1888"/>
    <n v="10"/>
    <s v="66"/>
    <s v="สุเมธ ผาคำ"/>
    <s v="0168236"/>
    <s v=""/>
    <s v="1"/>
    <n v="16"/>
    <n v="6"/>
    <n v="28"/>
    <s v="1"/>
    <s v="1"/>
    <s v="0"/>
    <n v="6"/>
    <s v="74 บ.บอนใหญ่"/>
    <s v="33101606"/>
    <s v="2"/>
    <s v="3"/>
    <s v="1"/>
    <s v="1"/>
    <s v="33100100"/>
    <s v="0"/>
    <s v=""/>
    <x v="124"/>
    <d v="2020-05-01T00:00:00"/>
    <m/>
    <d v="2020-05-01T00:00:00"/>
    <d v="2020-05-01T00:00:00"/>
    <b v="0"/>
    <s v=""/>
    <s v=""/>
    <s v=""/>
    <s v=""/>
    <s v="33010000"/>
  </r>
  <r>
    <s v="3310"/>
    <x v="19"/>
    <x v="93"/>
    <x v="160"/>
    <s v="33100504"/>
    <n v="36251"/>
    <n v="180"/>
    <n v="40652"/>
    <n v="0"/>
    <s v="66"/>
    <s v="ชาญวิทย์ บัวพันธ์"/>
    <s v="0250928"/>
    <s v=""/>
    <s v="1"/>
    <n v="47"/>
    <n v="3"/>
    <n v="16"/>
    <s v="2"/>
    <s v="1"/>
    <s v="0"/>
    <n v="1"/>
    <s v="49"/>
    <s v="33100504"/>
    <s v="2"/>
    <s v="7"/>
    <s v="1"/>
    <s v="1"/>
    <s v="33010100"/>
    <s v="0"/>
    <s v=""/>
    <x v="26"/>
    <d v="2020-05-07T00:00:00"/>
    <m/>
    <d v="2020-05-08T00:00:00"/>
    <d v="2020-05-10T00:00:00"/>
    <b v="0"/>
    <s v=""/>
    <s v=""/>
    <s v=""/>
    <s v=""/>
    <s v="33010000"/>
  </r>
  <r>
    <s v="3310"/>
    <x v="19"/>
    <x v="94"/>
    <x v="161"/>
    <s v="33102401"/>
    <n v="41481"/>
    <n v="270"/>
    <n v="40748"/>
    <n v="0"/>
    <s v="66"/>
    <s v="กฤษตระบุญ  ใยมุง"/>
    <s v="0241203"/>
    <s v="นาง รักฤดี ใยมุง"/>
    <s v="1"/>
    <n v="6"/>
    <n v="5"/>
    <n v="22"/>
    <s v="1"/>
    <s v="1"/>
    <s v="0"/>
    <n v="6"/>
    <s v="43 หนองโปร่ง"/>
    <s v="33102401"/>
    <s v="2"/>
    <s v="7"/>
    <s v="1"/>
    <s v="1"/>
    <s v="33010100"/>
    <s v="0"/>
    <s v=""/>
    <x v="36"/>
    <d v="2020-06-03T00:00:00"/>
    <m/>
    <d v="2020-06-04T00:00:00"/>
    <d v="2020-06-04T00:00:00"/>
    <b v="0"/>
    <s v=""/>
    <s v=""/>
    <s v=""/>
    <s v=""/>
    <s v="33010000"/>
  </r>
  <r>
    <s v="3310"/>
    <x v="19"/>
    <x v="95"/>
    <x v="162"/>
    <s v="33101005"/>
    <n v="39626"/>
    <n v="236"/>
    <m/>
    <m/>
    <s v="66"/>
    <s v="บุญยัง ประจำ"/>
    <s v=" 162238"/>
    <s v=""/>
    <s v="2"/>
    <n v="66"/>
    <n v="0"/>
    <n v="0"/>
    <s v="2"/>
    <s v="1"/>
    <s v=""/>
    <n v="1"/>
    <s v="17"/>
    <s v="33101005"/>
    <s v="2"/>
    <s v="3"/>
    <s v="2"/>
    <s v="3"/>
    <s v="33100100"/>
    <s v=""/>
    <s v=""/>
    <x v="85"/>
    <d v="2020-05-26T00:00:00"/>
    <m/>
    <d v="2020-05-27T00:00:00"/>
    <d v="2020-05-28T00:00:00"/>
    <b v="0"/>
    <s v="0"/>
    <s v="0"/>
    <s v=""/>
    <s v="ไม่ระบุ"/>
    <s v="33010000"/>
  </r>
  <r>
    <s v="3310"/>
    <x v="19"/>
    <x v="95"/>
    <x v="163"/>
    <s v="33101003"/>
    <n v="27645"/>
    <n v="108"/>
    <n v="1720"/>
    <n v="5"/>
    <s v="66"/>
    <s v="พนิดา วงศ์จอม"/>
    <s v="0036243"/>
    <s v=""/>
    <s v="2"/>
    <n v="31"/>
    <n v="0"/>
    <n v="7"/>
    <s v="1"/>
    <s v="1"/>
    <s v="0"/>
    <n v="10"/>
    <s v="38 บ.เขือง"/>
    <s v="33101003"/>
    <s v="2"/>
    <s v="3"/>
    <s v="1"/>
    <s v="3"/>
    <s v="33100100"/>
    <s v="0"/>
    <s v=""/>
    <x v="60"/>
    <d v="2020-03-22T00:00:00"/>
    <m/>
    <d v="2020-03-22T00:00:00"/>
    <d v="2020-03-22T00:00:00"/>
    <b v="0"/>
    <s v=""/>
    <s v=""/>
    <s v=""/>
    <s v=""/>
    <s v="33010000"/>
  </r>
  <r>
    <s v="3310"/>
    <x v="19"/>
    <x v="96"/>
    <x v="164"/>
    <s v="33100706"/>
    <n v="19906"/>
    <n v="13"/>
    <n v="1248"/>
    <n v="1"/>
    <s v="26"/>
    <s v="พิเชฐ ธรรมชาติ"/>
    <s v="0085915"/>
    <s v=""/>
    <s v="1"/>
    <n v="41"/>
    <n v="2"/>
    <n v="6"/>
    <s v="1"/>
    <s v="1"/>
    <s v="0"/>
    <n v="1"/>
    <s v="123 บ.โนนเค็ง"/>
    <s v="33100706"/>
    <s v="2"/>
    <s v="3"/>
    <s v="2"/>
    <s v="3"/>
    <s v="33100100"/>
    <s v="0"/>
    <s v=""/>
    <x v="125"/>
    <d v="2020-02-28T00:00:00"/>
    <m/>
    <d v="2020-02-28T00:00:00"/>
    <d v="2020-02-28T00:00:00"/>
    <b v="0"/>
    <s v=""/>
    <s v=""/>
    <s v=""/>
    <s v=""/>
    <s v="33010000"/>
  </r>
  <r>
    <s v="3310"/>
    <x v="19"/>
    <x v="97"/>
    <x v="10"/>
    <s v="33102504"/>
    <n v="27958"/>
    <n v="110"/>
    <n v="1732"/>
    <n v="7"/>
    <s v="66"/>
    <s v="อรปรียา จันทำ"/>
    <s v="0161702"/>
    <s v=""/>
    <s v="2"/>
    <n v="18"/>
    <n v="5"/>
    <n v="11"/>
    <s v="1"/>
    <s v="1"/>
    <s v="0"/>
    <n v="6"/>
    <s v="126 บ.โคก"/>
    <s v="33102504"/>
    <s v="2"/>
    <s v="3"/>
    <s v="1"/>
    <s v="1"/>
    <s v="33100100"/>
    <s v="0"/>
    <s v=""/>
    <x v="122"/>
    <d v="2020-03-22T00:00:00"/>
    <m/>
    <d v="2020-03-23T00:00:00"/>
    <d v="2020-03-23T00:00:00"/>
    <b v="0"/>
    <s v=""/>
    <s v=""/>
    <s v=""/>
    <s v=""/>
    <s v="33010000"/>
  </r>
  <r>
    <s v="3310"/>
    <x v="19"/>
    <x v="98"/>
    <x v="165"/>
    <s v="33100107"/>
    <n v="22922"/>
    <n v="77"/>
    <n v="1420"/>
    <n v="2"/>
    <s v="66"/>
    <s v="กิตติพงษ์ ศรีอุฬารวัฒน์"/>
    <s v="0156863"/>
    <s v=""/>
    <s v="1"/>
    <n v="32"/>
    <n v="7"/>
    <n v="8"/>
    <s v="2"/>
    <s v="1"/>
    <s v="0"/>
    <n v="1"/>
    <s v="486/1  ถ.ประชานิมิตร"/>
    <s v="33100107"/>
    <s v="2"/>
    <s v="3"/>
    <s v="2"/>
    <s v="3"/>
    <s v="33100100"/>
    <s v="0"/>
    <s v=""/>
    <x v="45"/>
    <d v="2020-03-06T00:00:00"/>
    <m/>
    <d v="2020-03-07T00:00:00"/>
    <d v="2020-03-07T00:00:00"/>
    <b v="0"/>
    <s v=""/>
    <s v=""/>
    <s v=""/>
    <s v=""/>
    <s v="33010000"/>
  </r>
  <r>
    <s v="3310"/>
    <x v="19"/>
    <x v="99"/>
    <x v="166"/>
    <s v="33102211"/>
    <n v="34645"/>
    <n v="151"/>
    <n v="1849"/>
    <n v="9"/>
    <s v="66"/>
    <s v="อุไรวัลย์ ผิวผ่อง"/>
    <s v="0216776"/>
    <s v=""/>
    <s v="2"/>
    <n v="32"/>
    <n v="5"/>
    <n v="10"/>
    <s v="2"/>
    <s v="1"/>
    <s v="0"/>
    <n v="10"/>
    <s v="121/204 หมู่บ้านเอื้"/>
    <s v="33102211"/>
    <s v="2"/>
    <s v="3"/>
    <s v="2"/>
    <s v="3"/>
    <s v="33100100"/>
    <s v="0"/>
    <s v=""/>
    <x v="5"/>
    <d v="2020-04-28T00:00:00"/>
    <m/>
    <d v="2020-04-28T00:00:00"/>
    <d v="2020-04-29T00:00:00"/>
    <b v="0"/>
    <s v=""/>
    <s v=""/>
    <s v=""/>
    <s v=""/>
    <s v="33010000"/>
  </r>
  <r>
    <s v="3310"/>
    <x v="19"/>
    <x v="95"/>
    <x v="162"/>
    <s v="33101005"/>
    <n v="39625"/>
    <n v="235"/>
    <m/>
    <m/>
    <s v="66"/>
    <s v="พิชญ์กานต์ ใจแก้ว"/>
    <s v="  239455"/>
    <s v=""/>
    <s v="2"/>
    <n v="6"/>
    <n v="0"/>
    <n v="0"/>
    <s v="1"/>
    <s v="1"/>
    <s v=""/>
    <n v="6"/>
    <s v="72"/>
    <s v="33101005"/>
    <s v="2"/>
    <s v="3"/>
    <s v="2"/>
    <s v="3"/>
    <s v="33100100"/>
    <s v=""/>
    <s v=""/>
    <x v="84"/>
    <d v="2020-05-25T00:00:00"/>
    <m/>
    <d v="2020-05-27T00:00:00"/>
    <d v="2020-05-28T00:00:00"/>
    <b v="0"/>
    <s v="0"/>
    <s v="0"/>
    <s v=""/>
    <s v="ไม่ระบุ"/>
    <s v="33010000"/>
  </r>
  <r>
    <s v="3310"/>
    <x v="19"/>
    <x v="100"/>
    <x v="167"/>
    <s v="33100405"/>
    <n v="39606"/>
    <n v="234"/>
    <m/>
    <m/>
    <s v="66"/>
    <s v="ภานุภาพ พ่วงพรม"/>
    <s v="208276"/>
    <s v=""/>
    <s v="1"/>
    <n v="11"/>
    <n v="0"/>
    <n v="0"/>
    <s v="1"/>
    <s v="1"/>
    <s v=""/>
    <n v="6"/>
    <s v="147"/>
    <s v="33100405"/>
    <s v="2"/>
    <s v="3"/>
    <s v="2"/>
    <s v="3"/>
    <s v="33100100"/>
    <s v=""/>
    <s v=""/>
    <x v="8"/>
    <d v="2020-05-24T00:00:00"/>
    <m/>
    <d v="2020-05-27T00:00:00"/>
    <d v="2020-05-28T00:00:00"/>
    <b v="0"/>
    <s v="0"/>
    <s v="0"/>
    <s v=""/>
    <s v="ไม่ระบุ"/>
    <s v="33010000"/>
  </r>
  <r>
    <s v="3310"/>
    <x v="19"/>
    <x v="97"/>
    <x v="168"/>
    <s v="33102510"/>
    <n v="6816"/>
    <n v="26"/>
    <n v="454"/>
    <n v="1"/>
    <s v="66"/>
    <s v="อุษามิน พันทอง"/>
    <s v="0199545"/>
    <s v="นาง พรทิพย์ พันทอง"/>
    <s v="2"/>
    <n v="13"/>
    <n v="7"/>
    <n v="10"/>
    <s v="1"/>
    <s v="1"/>
    <s v="0"/>
    <n v="6"/>
    <s v="81 บ.โคกจาน"/>
    <s v="33102510"/>
    <s v="2"/>
    <s v="3"/>
    <s v="1"/>
    <s v="1"/>
    <s v="33100100"/>
    <s v="0"/>
    <s v=""/>
    <x v="126"/>
    <d v="2020-01-21T00:00:00"/>
    <m/>
    <d v="2020-01-22T00:00:00"/>
    <d v="2020-01-22T00:00:00"/>
    <b v="0"/>
    <s v=""/>
    <s v=""/>
    <s v=""/>
    <s v=""/>
    <s v="33010000"/>
  </r>
  <r>
    <s v="3310"/>
    <x v="19"/>
    <x v="97"/>
    <x v="10"/>
    <s v="33102501"/>
    <n v="26328"/>
    <n v="93"/>
    <n v="1620"/>
    <n v="4"/>
    <s v="66"/>
    <s v="อภิสิทธิ์ ศรียงยศ"/>
    <s v="0164928"/>
    <s v=""/>
    <s v="1"/>
    <n v="18"/>
    <n v="9"/>
    <n v="27"/>
    <s v="1"/>
    <s v="1"/>
    <s v="0"/>
    <n v="6"/>
    <s v="9 บ.โคกจาน"/>
    <s v="33102501"/>
    <s v="2"/>
    <s v="3"/>
    <s v="2"/>
    <s v="3"/>
    <s v="33100100"/>
    <s v="0"/>
    <s v=""/>
    <x v="60"/>
    <d v="2020-03-16T00:00:00"/>
    <m/>
    <d v="2020-03-17T00:00:00"/>
    <d v="2020-03-17T00:00:00"/>
    <b v="0"/>
    <s v=""/>
    <s v=""/>
    <s v=""/>
    <s v=""/>
    <s v="33010000"/>
  </r>
  <r>
    <s v="3310"/>
    <x v="19"/>
    <x v="100"/>
    <x v="167"/>
    <s v="33100405"/>
    <n v="16382"/>
    <n v="59"/>
    <n v="1050"/>
    <n v="2"/>
    <s v="66"/>
    <s v="นันทมาศ บุญงาม"/>
    <s v="0266741"/>
    <s v="น.ส. นันทิน ธนานิน"/>
    <s v="2"/>
    <n v="10"/>
    <n v="8"/>
    <n v="21"/>
    <s v="1"/>
    <s v="1"/>
    <s v="0"/>
    <n v="6"/>
    <s v="152 บ.หนองมะฮาด"/>
    <s v="33100405"/>
    <s v="2"/>
    <s v="3"/>
    <s v="1"/>
    <s v="1"/>
    <s v="33100100"/>
    <s v="0"/>
    <s v=""/>
    <x v="47"/>
    <d v="2020-02-18T00:00:00"/>
    <m/>
    <d v="2020-02-18T00:00:00"/>
    <d v="2020-02-18T00:00:00"/>
    <b v="0"/>
    <s v=""/>
    <s v=""/>
    <s v=""/>
    <s v=""/>
    <s v="33010000"/>
  </r>
  <r>
    <s v="3310"/>
    <x v="19"/>
    <x v="99"/>
    <x v="169"/>
    <s v="33102214"/>
    <n v="29155"/>
    <n v="123"/>
    <n v="1795"/>
    <n v="8"/>
    <s v="66"/>
    <s v="กัญญาณัฐ อรรคจันทร์"/>
    <s v="0178598"/>
    <s v=""/>
    <s v="2"/>
    <n v="15"/>
    <n v="4"/>
    <n v="14"/>
    <s v="1"/>
    <s v="1"/>
    <s v="0"/>
    <n v="6"/>
    <s v="32 บ.สระกำแพงใหญ่"/>
    <s v="33102214"/>
    <s v="1"/>
    <s v="3"/>
    <s v="1"/>
    <s v="1"/>
    <s v="33100100"/>
    <s v="0"/>
    <s v=""/>
    <x v="73"/>
    <d v="2020-03-27T00:00:00"/>
    <m/>
    <d v="2020-03-28T00:00:00"/>
    <d v="2020-03-28T00:00:00"/>
    <b v="0"/>
    <s v=""/>
    <s v=""/>
    <s v=""/>
    <s v=""/>
    <s v="33010000"/>
  </r>
  <r>
    <s v="3310"/>
    <x v="19"/>
    <x v="101"/>
    <x v="170"/>
    <s v="33101401"/>
    <n v="33271"/>
    <n v="145"/>
    <n v="1400"/>
    <n v="8"/>
    <s v="66"/>
    <s v="ปาณิศา พิมทา"/>
    <s v="0066681"/>
    <s v=""/>
    <s v="2"/>
    <n v="15"/>
    <n v="2"/>
    <n v="10"/>
    <s v="1"/>
    <s v="1"/>
    <s v="0"/>
    <n v="6"/>
    <s v="13"/>
    <s v="33101401"/>
    <s v="2"/>
    <s v="3"/>
    <s v="2"/>
    <s v="3"/>
    <s v="33070100"/>
    <s v="0"/>
    <s v=""/>
    <x v="117"/>
    <d v="2020-04-20T00:00:00"/>
    <m/>
    <d v="2020-04-22T00:00:00"/>
    <d v="2020-04-22T00:00:00"/>
    <b v="0"/>
    <s v=""/>
    <s v=""/>
    <s v=""/>
    <s v=""/>
    <s v="33010000"/>
  </r>
  <r>
    <s v="3310"/>
    <x v="19"/>
    <x v="94"/>
    <x v="161"/>
    <s v="33102401"/>
    <n v="40581"/>
    <n v="254"/>
    <n v="6621"/>
    <n v="32"/>
    <s v="66"/>
    <s v="สายยนต์  ประครองใจ"/>
    <s v="000116889"/>
    <s v=""/>
    <s v="1"/>
    <n v="48"/>
    <n v="2"/>
    <n v="12"/>
    <s v="2"/>
    <s v="1"/>
    <s v="0"/>
    <n v="2"/>
    <s v="11 บ้านหนองโปร่ง"/>
    <s v="33102401"/>
    <s v="1"/>
    <s v="2"/>
    <s v="2"/>
    <s v="3"/>
    <s v="33010120"/>
    <s v="0"/>
    <s v=""/>
    <x v="94"/>
    <d v="2020-05-30T00:00:00"/>
    <m/>
    <d v="2020-06-01T00:00:00"/>
    <d v="2020-06-01T00:00:00"/>
    <b v="0"/>
    <s v=""/>
    <s v=""/>
    <s v=""/>
    <s v=""/>
    <s v="33010000"/>
  </r>
  <r>
    <s v="3310"/>
    <x v="19"/>
    <x v="99"/>
    <x v="171"/>
    <s v="33102206"/>
    <n v="31153"/>
    <n v="134"/>
    <n v="40551"/>
    <n v="0"/>
    <s v="66"/>
    <s v="บวร พึ่งภัค"/>
    <s v="0250381"/>
    <s v=""/>
    <s v="1"/>
    <n v="29"/>
    <n v="11"/>
    <n v="6"/>
    <s v="1"/>
    <s v="1"/>
    <s v="0"/>
    <n v="10"/>
    <s v="25"/>
    <s v="33102206"/>
    <s v="2"/>
    <s v="7"/>
    <s v="1"/>
    <s v="1"/>
    <s v="33010100"/>
    <s v="0"/>
    <s v=""/>
    <x v="89"/>
    <d v="2020-04-08T00:00:00"/>
    <m/>
    <d v="2020-04-09T00:00:00"/>
    <d v="2020-04-09T00:00:00"/>
    <b v="0"/>
    <s v=""/>
    <s v=""/>
    <s v=""/>
    <s v=""/>
    <s v="33010000"/>
  </r>
  <r>
    <s v="3310"/>
    <x v="19"/>
    <x v="101"/>
    <x v="170"/>
    <s v="33101401"/>
    <n v="23013"/>
    <n v="79"/>
    <n v="1457"/>
    <n v="3"/>
    <s v="66"/>
    <s v="อังควิภา มหาชัย"/>
    <s v="0270423"/>
    <s v="นาง อภิญญา เหลาคม"/>
    <s v="2"/>
    <n v="1"/>
    <n v="6"/>
    <n v="29"/>
    <s v="1"/>
    <s v="1"/>
    <s v="0"/>
    <n v="11"/>
    <s v="155 บ.แต้"/>
    <s v="33101401"/>
    <s v="1"/>
    <s v="3"/>
    <s v="2"/>
    <s v="3"/>
    <s v="33100100"/>
    <s v="0"/>
    <s v=""/>
    <x v="61"/>
    <d v="2020-03-08T00:00:00"/>
    <m/>
    <d v="2020-03-08T00:00:00"/>
    <d v="2020-03-08T00:00:00"/>
    <b v="0"/>
    <s v=""/>
    <s v=""/>
    <s v=""/>
    <s v=""/>
    <s v="33010000"/>
  </r>
  <r>
    <s v="3310"/>
    <x v="19"/>
    <x v="102"/>
    <x v="172"/>
    <s v="33101801"/>
    <n v="35218"/>
    <n v="160"/>
    <n v="2141"/>
    <n v="14"/>
    <s v="66"/>
    <s v="ศุภณัฐ เพชรดี"/>
    <s v="0235016"/>
    <s v="น.ส. สุดาดวง หอมวัน"/>
    <s v="1"/>
    <n v="7"/>
    <n v="4"/>
    <n v="5"/>
    <s v="1"/>
    <s v="1"/>
    <s v="0"/>
    <n v="6"/>
    <s v="110 บ.หนองห้าง"/>
    <s v="33101801"/>
    <s v="2"/>
    <s v="3"/>
    <s v="1"/>
    <s v="1"/>
    <s v="33100100"/>
    <s v="0"/>
    <s v=""/>
    <x v="27"/>
    <d v="2020-05-04T00:00:00"/>
    <m/>
    <d v="2020-05-04T00:00:00"/>
    <d v="2020-05-04T00:00:00"/>
    <b v="0"/>
    <s v=""/>
    <s v=""/>
    <s v=""/>
    <s v=""/>
    <s v="33010000"/>
  </r>
  <r>
    <s v="3310"/>
    <x v="19"/>
    <x v="92"/>
    <x v="173"/>
    <s v="33101602"/>
    <n v="35173"/>
    <n v="159"/>
    <n v="1898"/>
    <n v="11"/>
    <s v="66"/>
    <s v="มลชนก ไชยอินทร์"/>
    <s v="0192980"/>
    <s v="นาง ประจักร แสงจันทร์"/>
    <s v="2"/>
    <n v="14"/>
    <n v="0"/>
    <n v="2"/>
    <s v="1"/>
    <s v="1"/>
    <s v="0"/>
    <n v="6"/>
    <s v="35 บ.ก่อ"/>
    <s v="33101602"/>
    <s v="2"/>
    <s v="3"/>
    <s v="1"/>
    <s v="3"/>
    <s v="33100100"/>
    <s v="0"/>
    <s v=""/>
    <x v="32"/>
    <d v="2020-05-03T00:00:00"/>
    <m/>
    <d v="2020-05-03T00:00:00"/>
    <d v="2020-05-04T00:00:00"/>
    <b v="0"/>
    <s v=""/>
    <s v=""/>
    <s v=""/>
    <s v=""/>
    <s v="33010000"/>
  </r>
  <r>
    <m/>
    <x v="20"/>
    <x v="103"/>
    <x v="174"/>
    <m/>
    <m/>
    <m/>
    <m/>
    <m/>
    <m/>
    <m/>
    <m/>
    <m/>
    <m/>
    <m/>
    <m/>
    <m/>
    <m/>
    <m/>
    <m/>
    <m/>
    <m/>
    <m/>
    <m/>
    <m/>
    <m/>
    <m/>
    <m/>
    <m/>
    <m/>
    <x v="127"/>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E317" firstHeaderRow="1" firstDataRow="2" firstDataCol="1"/>
  <pivotFields count="41">
    <pivotField showAll="0" defaultSubtotal="0"/>
    <pivotField axis="axisRow" showAll="0">
      <items count="28">
        <item x="0"/>
        <item x="1"/>
        <item x="2"/>
        <item x="3"/>
        <item x="4"/>
        <item x="5"/>
        <item m="1" x="23"/>
        <item x="6"/>
        <item x="7"/>
        <item x="8"/>
        <item m="1" x="22"/>
        <item x="9"/>
        <item x="10"/>
        <item x="11"/>
        <item x="12"/>
        <item x="13"/>
        <item x="14"/>
        <item x="15"/>
        <item x="16"/>
        <item x="17"/>
        <item x="18"/>
        <item x="19"/>
        <item x="20"/>
        <item m="1" x="21"/>
        <item m="1" x="26"/>
        <item m="1" x="25"/>
        <item m="1" x="24"/>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x="57"/>
        <item x="15"/>
        <item x="2"/>
        <item m="1" x="114"/>
        <item x="45"/>
        <item m="1" x="192"/>
        <item x="36"/>
        <item m="1" x="113"/>
        <item x="73"/>
        <item m="1" x="149"/>
        <item m="1" x="199"/>
        <item m="1" x="108"/>
        <item x="88"/>
        <item x="60"/>
        <item x="23"/>
        <item m="1" x="154"/>
        <item m="1" x="184"/>
        <item x="9"/>
        <item x="87"/>
        <item m="1" x="125"/>
        <item x="70"/>
        <item m="1" x="190"/>
        <item x="56"/>
        <item x="33"/>
        <item x="80"/>
        <item m="1" x="165"/>
        <item m="1" x="105"/>
        <item x="48"/>
        <item x="31"/>
        <item x="92"/>
        <item x="32"/>
        <item m="1" x="145"/>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m="1" x="136"/>
        <item m="1" x="141"/>
        <item m="1" x="127"/>
        <item x="52"/>
        <item x="99"/>
        <item m="1" x="128"/>
        <item x="75"/>
        <item m="1" x="194"/>
        <item m="1" x="185"/>
        <item x="26"/>
        <item x="81"/>
        <item m="1" x="181"/>
        <item x="93"/>
        <item x="30"/>
        <item m="1" x="173"/>
        <item x="58"/>
        <item m="1" x="160"/>
        <item m="1" x="152"/>
        <item m="1" x="124"/>
        <item m="1" x="130"/>
        <item x="78"/>
        <item x="22"/>
        <item m="1" x="191"/>
        <item x="47"/>
        <item m="1" x="137"/>
        <item x="63"/>
        <item m="1" x="196"/>
        <item m="1" x="135"/>
        <item m="1" x="179"/>
        <item x="53"/>
        <item x="18"/>
        <item x="83"/>
        <item m="1" x="142"/>
        <item m="1" x="151"/>
        <item x="20"/>
        <item m="1" x="177"/>
        <item x="69"/>
        <item m="1" x="193"/>
        <item x="14"/>
        <item x="102"/>
        <item m="1" x="162"/>
        <item x="49"/>
        <item x="96"/>
        <item m="1" x="170"/>
        <item x="34"/>
        <item m="1" x="176"/>
        <item m="1" x="119"/>
        <item x="29"/>
        <item x="89"/>
        <item m="1" x="129"/>
        <item x="24"/>
        <item m="1" x="182"/>
        <item x="74"/>
        <item m="1" x="147"/>
        <item x="46"/>
        <item m="1" x="111"/>
        <item x="103"/>
        <item m="1" x="195"/>
        <item m="1" x="169"/>
        <item m="1" x="109"/>
        <item x="21"/>
        <item x="65"/>
        <item m="1" x="116"/>
        <item m="1" x="186"/>
        <item x="82"/>
        <item m="1" x="171"/>
        <item m="1" x="180"/>
        <item m="1" x="126"/>
        <item t="default"/>
      </items>
    </pivotField>
    <pivotField axis="axisRow" showAll="0">
      <items count="1337">
        <item m="1" x="284"/>
        <item m="1" x="1102"/>
        <item m="1" x="481"/>
        <item m="1" x="1215"/>
        <item m="1" x="410"/>
        <item m="1" x="837"/>
        <item m="1" x="196"/>
        <item m="1" x="1053"/>
        <item x="97"/>
        <item m="1" x="246"/>
        <item m="1" x="307"/>
        <item m="1" x="1236"/>
        <item m="1" x="591"/>
        <item m="1" x="897"/>
        <item m="1" x="1139"/>
        <item m="1" x="203"/>
        <item x="136"/>
        <item m="1" x="1047"/>
        <item m="1" x="194"/>
        <item m="1" x="944"/>
        <item m="1" x="221"/>
        <item x="171"/>
        <item x="14"/>
        <item m="1" x="1209"/>
        <item m="1" x="398"/>
        <item m="1" x="912"/>
        <item m="1" x="421"/>
        <item m="1" x="798"/>
        <item m="1" x="1091"/>
        <item m="1" x="348"/>
        <item m="1" x="1093"/>
        <item m="1" x="197"/>
        <item x="55"/>
        <item m="1" x="1022"/>
        <item m="1" x="756"/>
        <item m="1" x="249"/>
        <item m="1" x="973"/>
        <item m="1" x="984"/>
        <item m="1" x="701"/>
        <item m="1" x="335"/>
        <item m="1" x="532"/>
        <item m="1" x="306"/>
        <item m="1" x="608"/>
        <item m="1" x="529"/>
        <item m="1" x="759"/>
        <item m="1" x="1054"/>
        <item m="1" x="236"/>
        <item m="1" x="660"/>
        <item m="1" x="724"/>
        <item m="1" x="906"/>
        <item m="1" x="1069"/>
        <item m="1" x="783"/>
        <item x="160"/>
        <item m="1" x="392"/>
        <item m="1" x="290"/>
        <item m="1" x="330"/>
        <item m="1" x="282"/>
        <item m="1" x="1052"/>
        <item m="1" x="1110"/>
        <item m="1" x="386"/>
        <item m="1" x="842"/>
        <item x="71"/>
        <item m="1" x="1306"/>
        <item m="1" x="1045"/>
        <item m="1" x="1036"/>
        <item m="1" x="521"/>
        <item m="1" x="227"/>
        <item x="119"/>
        <item m="1" x="1251"/>
        <item x="72"/>
        <item m="1" x="549"/>
        <item m="1" x="257"/>
        <item m="1" x="956"/>
        <item m="1" x="721"/>
        <item m="1" x="801"/>
        <item m="1" x="1188"/>
        <item m="1" x="274"/>
        <item m="1" x="871"/>
        <item m="1" x="1172"/>
        <item m="1" x="256"/>
        <item m="1" x="921"/>
        <item m="1" x="940"/>
        <item x="19"/>
        <item m="1" x="770"/>
        <item m="1" x="1234"/>
        <item m="1" x="1065"/>
        <item x="10"/>
        <item x="7"/>
        <item m="1" x="235"/>
        <item m="1" x="1205"/>
        <item m="1" x="846"/>
        <item m="1" x="180"/>
        <item m="1" x="415"/>
        <item m="1" x="1067"/>
        <item x="78"/>
        <item m="1" x="442"/>
        <item m="1" x="262"/>
        <item m="1" x="1227"/>
        <item m="1" x="1322"/>
        <item m="1" x="831"/>
        <item x="65"/>
        <item m="1" x="470"/>
        <item m="1" x="1228"/>
        <item m="1" x="754"/>
        <item m="1" x="250"/>
        <item m="1" x="260"/>
        <item m="1" x="363"/>
        <item m="1" x="649"/>
        <item m="1" x="1096"/>
        <item m="1" x="1273"/>
        <item m="1" x="1214"/>
        <item m="1" x="762"/>
        <item m="1" x="1150"/>
        <item m="1" x="1166"/>
        <item m="1" x="1122"/>
        <item m="1" x="630"/>
        <item m="1" x="420"/>
        <item x="11"/>
        <item m="1" x="1260"/>
        <item m="1" x="1046"/>
        <item m="1" x="1127"/>
        <item m="1" x="953"/>
        <item m="1" x="185"/>
        <item m="1" x="192"/>
        <item m="1" x="1159"/>
        <item m="1" x="888"/>
        <item m="1" x="324"/>
        <item m="1" x="1017"/>
        <item m="1" x="955"/>
        <item m="1" x="211"/>
        <item m="1" x="1032"/>
        <item m="1" x="598"/>
        <item m="1" x="1238"/>
        <item m="1" x="310"/>
        <item m="1" x="1073"/>
        <item m="1" x="1128"/>
        <item m="1" x="328"/>
        <item m="1" x="576"/>
        <item x="91"/>
        <item m="1" x="641"/>
        <item m="1" x="642"/>
        <item m="1" x="277"/>
        <item m="1" x="460"/>
        <item m="1" x="653"/>
        <item x="117"/>
        <item m="1" x="965"/>
        <item x="34"/>
        <item m="1" x="741"/>
        <item m="1" x="638"/>
        <item x="149"/>
        <item x="87"/>
        <item m="1" x="268"/>
        <item x="79"/>
        <item m="1" x="1194"/>
        <item m="1" x="397"/>
        <item m="1" x="763"/>
        <item x="138"/>
        <item m="1" x="1308"/>
        <item m="1" x="465"/>
        <item m="1" x="309"/>
        <item m="1" x="373"/>
        <item x="137"/>
        <item m="1" x="1165"/>
        <item m="1" x="854"/>
        <item m="1" x="423"/>
        <item m="1" x="943"/>
        <item m="1" x="817"/>
        <item m="1" x="968"/>
        <item m="1" x="818"/>
        <item m="1" x="377"/>
        <item m="1" x="1288"/>
        <item m="1" x="855"/>
        <item m="1" x="611"/>
        <item m="1" x="986"/>
        <item m="1" x="372"/>
        <item m="1" x="803"/>
        <item m="1" x="1037"/>
        <item m="1" x="581"/>
        <item m="1" x="697"/>
        <item m="1" x="728"/>
        <item m="1" x="582"/>
        <item m="1" x="717"/>
        <item m="1" x="1148"/>
        <item m="1" x="473"/>
        <item m="1" x="1284"/>
        <item m="1" x="403"/>
        <item m="1" x="556"/>
        <item m="1" x="882"/>
        <item x="66"/>
        <item x="58"/>
        <item m="1" x="559"/>
        <item m="1" x="273"/>
        <item m="1" x="969"/>
        <item x="165"/>
        <item m="1" x="866"/>
        <item m="1" x="1224"/>
        <item m="1" x="366"/>
        <item m="1" x="1146"/>
        <item m="1" x="497"/>
        <item x="170"/>
        <item m="1" x="777"/>
        <item m="1" x="748"/>
        <item m="1" x="827"/>
        <item m="1" x="297"/>
        <item m="1" x="552"/>
        <item m="1" x="422"/>
        <item m="1" x="873"/>
        <item m="1" x="1019"/>
        <item m="1" x="1006"/>
        <item m="1" x="242"/>
        <item m="1" x="880"/>
        <item m="1" x="709"/>
        <item x="3"/>
        <item x="6"/>
        <item m="1" x="449"/>
        <item m="1" x="1195"/>
        <item m="1" x="1285"/>
        <item m="1" x="804"/>
        <item m="1" x="269"/>
        <item m="1" x="1071"/>
        <item m="1" x="1028"/>
        <item m="1" x="1216"/>
        <item m="1" x="1114"/>
        <item m="1" x="181"/>
        <item m="1" x="286"/>
        <item m="1" x="1009"/>
        <item m="1" x="1328"/>
        <item m="1" x="809"/>
        <item m="1" x="738"/>
        <item x="107"/>
        <item m="1" x="688"/>
        <item m="1" x="949"/>
        <item m="1" x="1156"/>
        <item m="1" x="1131"/>
        <item m="1" x="1332"/>
        <item m="1" x="662"/>
        <item x="152"/>
        <item m="1" x="703"/>
        <item m="1" x="1043"/>
        <item m="1" x="1160"/>
        <item m="1" x="1184"/>
        <item m="1" x="885"/>
        <item m="1" x="264"/>
        <item m="1" x="1132"/>
        <item m="1" x="1192"/>
        <item m="1" x="1078"/>
        <item m="1" x="595"/>
        <item m="1" x="1245"/>
        <item m="1" x="1182"/>
        <item m="1" x="710"/>
        <item m="1" x="792"/>
        <item m="1" x="380"/>
        <item m="1" x="439"/>
        <item m="1" x="357"/>
        <item m="1" x="799"/>
        <item m="1" x="677"/>
        <item x="126"/>
        <item m="1" x="1041"/>
        <item m="1" x="214"/>
        <item m="1" x="930"/>
        <item m="1" x="240"/>
        <item x="80"/>
        <item x="74"/>
        <item x="164"/>
        <item m="1" x="1094"/>
        <item m="1" x="369"/>
        <item m="1" x="705"/>
        <item m="1" x="637"/>
        <item m="1" x="820"/>
        <item m="1" x="789"/>
        <item x="56"/>
        <item m="1" x="671"/>
        <item m="1" x="910"/>
        <item m="1" x="567"/>
        <item m="1" x="663"/>
        <item m="1" x="1095"/>
        <item x="31"/>
        <item x="25"/>
        <item m="1" x="872"/>
        <item m="1" x="1247"/>
        <item m="1" x="331"/>
        <item m="1" x="254"/>
        <item m="1" x="1079"/>
        <item m="1" x="412"/>
        <item m="1" x="289"/>
        <item m="1" x="988"/>
        <item m="1" x="291"/>
        <item m="1" x="1151"/>
        <item m="1" x="1106"/>
        <item x="40"/>
        <item m="1" x="700"/>
        <item m="1" x="990"/>
        <item m="1" x="350"/>
        <item m="1" x="772"/>
        <item m="1" x="680"/>
        <item m="1" x="993"/>
        <item m="1" x="760"/>
        <item m="1" x="476"/>
        <item m="1" x="713"/>
        <item m="1" x="655"/>
        <item m="1" x="209"/>
        <item m="1" x="740"/>
        <item m="1" x="648"/>
        <item m="1" x="1327"/>
        <item m="1" x="364"/>
        <item m="1" x="807"/>
        <item m="1" x="219"/>
        <item m="1" x="1158"/>
        <item x="48"/>
        <item m="1" x="1331"/>
        <item m="1" x="808"/>
        <item m="1" x="554"/>
        <item x="159"/>
        <item m="1" x="438"/>
        <item m="1" x="516"/>
        <item x="67"/>
        <item m="1" x="1302"/>
        <item m="1" x="1253"/>
        <item m="1" x="684"/>
        <item m="1" x="1233"/>
        <item x="53"/>
        <item m="1" x="1025"/>
        <item m="1" x="887"/>
        <item m="1" x="860"/>
        <item m="1" x="685"/>
        <item m="1" x="474"/>
        <item m="1" x="1020"/>
        <item x="99"/>
        <item m="1" x="1072"/>
        <item m="1" x="1281"/>
        <item m="1" x="520"/>
        <item m="1" x="1170"/>
        <item m="1" x="190"/>
        <item m="1" x="1005"/>
        <item m="1" x="785"/>
        <item m="1" x="845"/>
        <item m="1" x="468"/>
        <item m="1" x="1044"/>
        <item m="1" x="621"/>
        <item m="1" x="322"/>
        <item m="1" x="329"/>
        <item x="105"/>
        <item x="85"/>
        <item m="1" x="539"/>
        <item m="1" x="507"/>
        <item m="1" x="1201"/>
        <item x="13"/>
        <item m="1" x="1100"/>
        <item m="1" x="1272"/>
        <item x="157"/>
        <item m="1" x="616"/>
        <item m="1" x="1311"/>
        <item x="121"/>
        <item m="1" x="719"/>
        <item m="1" x="646"/>
        <item m="1" x="674"/>
        <item m="1" x="715"/>
        <item m="1" x="550"/>
        <item x="106"/>
        <item m="1" x="998"/>
        <item m="1" x="922"/>
        <item m="1" x="303"/>
        <item m="1" x="786"/>
        <item x="146"/>
        <item x="145"/>
        <item m="1" x="344"/>
        <item m="1" x="239"/>
        <item m="1" x="1301"/>
        <item m="1" x="441"/>
        <item x="57"/>
        <item m="1" x="1217"/>
        <item m="1" x="974"/>
        <item m="1" x="948"/>
        <item m="1" x="604"/>
        <item m="1" x="573"/>
        <item m="1" x="509"/>
        <item m="1" x="434"/>
        <item x="75"/>
        <item m="1" x="764"/>
        <item m="1" x="325"/>
        <item m="1" x="613"/>
        <item m="1" x="1283"/>
        <item m="1" x="299"/>
        <item m="1" x="228"/>
        <item x="64"/>
        <item m="1" x="258"/>
        <item m="1" x="304"/>
        <item m="1" x="466"/>
        <item m="1" x="491"/>
        <item m="1" x="1309"/>
        <item m="1" x="647"/>
        <item m="1" x="1169"/>
        <item m="1" x="1210"/>
        <item x="28"/>
        <item m="1" x="652"/>
        <item m="1" x="795"/>
        <item x="150"/>
        <item m="1" x="1152"/>
        <item m="1" x="428"/>
        <item x="124"/>
        <item m="1" x="780"/>
        <item x="156"/>
        <item m="1" x="540"/>
        <item m="1" x="1018"/>
        <item m="1" x="506"/>
        <item x="129"/>
        <item m="1" x="746"/>
        <item m="1" x="446"/>
        <item m="1" x="255"/>
        <item m="1" x="419"/>
        <item x="29"/>
        <item m="1" x="1196"/>
        <item m="1" x="547"/>
        <item m="1" x="546"/>
        <item m="1" x="617"/>
        <item m="1" x="223"/>
        <item m="1" x="1318"/>
        <item m="1" x="1329"/>
        <item m="1" x="950"/>
        <item m="1" x="1313"/>
        <item m="1" x="315"/>
        <item m="1" x="1303"/>
        <item m="1" x="1292"/>
        <item m="1" x="1310"/>
        <item m="1" x="624"/>
        <item m="1" x="553"/>
        <item m="1" x="1274"/>
        <item x="32"/>
        <item m="1" x="1085"/>
        <item m="1" x="340"/>
        <item m="1" x="298"/>
        <item m="1" x="1082"/>
        <item m="1" x="411"/>
        <item m="1" x="829"/>
        <item m="1" x="533"/>
        <item m="1" x="244"/>
        <item m="1" x="623"/>
        <item m="1" x="176"/>
        <item m="1" x="1202"/>
        <item m="1" x="191"/>
        <item m="1" x="409"/>
        <item m="1" x="632"/>
        <item m="1" x="1265"/>
        <item m="1" x="1282"/>
        <item m="1" x="718"/>
        <item m="1" x="178"/>
        <item m="1" x="1219"/>
        <item m="1" x="564"/>
        <item m="1" x="761"/>
        <item m="1" x="1226"/>
        <item m="1" x="1056"/>
        <item m="1" x="1061"/>
        <item m="1" x="755"/>
        <item m="1" x="892"/>
        <item m="1" x="361"/>
        <item m="1" x="184"/>
        <item m="1" x="1335"/>
        <item m="1" x="482"/>
        <item x="23"/>
        <item m="1" x="669"/>
        <item m="1" x="537"/>
        <item m="1" x="375"/>
        <item x="21"/>
        <item m="1" x="635"/>
        <item m="1" x="565"/>
        <item x="5"/>
        <item m="1" x="503"/>
        <item m="1" x="1112"/>
        <item m="1" x="848"/>
        <item m="1" x="542"/>
        <item m="1" x="610"/>
        <item x="68"/>
        <item x="45"/>
        <item m="1" x="536"/>
        <item x="98"/>
        <item m="1" x="594"/>
        <item m="1" x="639"/>
        <item m="1" x="620"/>
        <item x="62"/>
        <item m="1" x="1200"/>
        <item m="1" x="351"/>
        <item x="108"/>
        <item m="1" x="519"/>
        <item m="1" x="1330"/>
        <item m="1" x="811"/>
        <item m="1" x="656"/>
        <item m="1" x="1120"/>
        <item m="1" x="627"/>
        <item m="1" x="954"/>
        <item m="1" x="1198"/>
        <item m="1" x="1063"/>
        <item m="1" x="1171"/>
        <item x="122"/>
        <item m="1" x="305"/>
        <item m="1" x="952"/>
        <item m="1" x="711"/>
        <item m="1" x="525"/>
        <item m="1" x="1176"/>
        <item m="1" x="1264"/>
        <item m="1" x="679"/>
        <item m="1" x="1267"/>
        <item m="1" x="1237"/>
        <item m="1" x="1060"/>
        <item m="1" x="1134"/>
        <item m="1" x="1153"/>
        <item m="1" x="569"/>
        <item m="1" x="1104"/>
        <item m="1" x="995"/>
        <item m="1" x="1307"/>
        <item m="1" x="401"/>
        <item m="1" x="659"/>
        <item m="1" x="661"/>
        <item m="1" x="816"/>
        <item x="112"/>
        <item m="1" x="796"/>
        <item m="1" x="775"/>
        <item m="1" x="572"/>
        <item m="1" x="543"/>
        <item m="1" x="483"/>
        <item m="1" x="1108"/>
        <item m="1" x="522"/>
        <item m="1" x="976"/>
        <item m="1" x="345"/>
        <item m="1" x="1279"/>
        <item m="1" x="1312"/>
        <item m="1" x="210"/>
        <item m="1" x="1083"/>
        <item m="1" x="997"/>
        <item m="1" x="362"/>
        <item m="1" x="1074"/>
        <item m="1" x="523"/>
        <item x="22"/>
        <item m="1" x="1030"/>
        <item x="113"/>
        <item m="1" x="1099"/>
        <item m="1" x="879"/>
        <item m="1" x="1031"/>
        <item m="1" x="293"/>
        <item m="1" x="1179"/>
        <item m="1" x="253"/>
        <item m="1" x="1223"/>
        <item m="1" x="575"/>
        <item m="1" x="530"/>
        <item m="1" x="317"/>
        <item m="1" x="970"/>
        <item m="1" x="327"/>
        <item m="1" x="934"/>
        <item m="1" x="1040"/>
        <item x="26"/>
        <item m="1" x="841"/>
        <item m="1" x="739"/>
        <item x="94"/>
        <item m="1" x="1138"/>
        <item m="1" x="492"/>
        <item m="1" x="535"/>
        <item m="1" x="874"/>
        <item m="1" x="853"/>
        <item m="1" x="1324"/>
        <item m="1" x="528"/>
        <item m="1" x="1130"/>
        <item m="1" x="459"/>
        <item m="1" x="1162"/>
        <item x="109"/>
        <item m="1" x="876"/>
        <item x="37"/>
        <item m="1" x="790"/>
        <item m="1" x="408"/>
        <item x="27"/>
        <item x="167"/>
        <item m="1" x="1058"/>
        <item m="1" x="358"/>
        <item m="1" x="1117"/>
        <item m="1" x="658"/>
        <item x="89"/>
        <item m="1" x="490"/>
        <item x="47"/>
        <item x="77"/>
        <item x="134"/>
        <item m="1" x="1105"/>
        <item m="1" x="815"/>
        <item m="1" x="1140"/>
        <item m="1" x="478"/>
        <item m="1" x="981"/>
        <item m="1" x="463"/>
        <item m="1" x="901"/>
        <item m="1" x="496"/>
        <item m="1" x="720"/>
        <item m="1" x="1084"/>
        <item x="0"/>
        <item m="1" x="644"/>
        <item x="172"/>
        <item m="1" x="826"/>
        <item x="162"/>
        <item m="1" x="1280"/>
        <item m="1" x="752"/>
        <item m="1" x="417"/>
        <item m="1" x="626"/>
        <item m="1" x="333"/>
        <item m="1" x="1090"/>
        <item m="1" x="690"/>
        <item m="1" x="1115"/>
        <item m="1" x="698"/>
        <item m="1" x="963"/>
        <item m="1" x="574"/>
        <item m="1" x="588"/>
        <item x="18"/>
        <item m="1" x="601"/>
        <item m="1" x="1116"/>
        <item m="1" x="1119"/>
        <item x="90"/>
        <item m="1" x="1126"/>
        <item x="86"/>
        <item x="36"/>
        <item m="1" x="1135"/>
        <item m="1" x="1136"/>
        <item m="1" x="1141"/>
        <item m="1" x="1145"/>
        <item m="1" x="560"/>
        <item m="1" x="562"/>
        <item m="1" x="1098"/>
        <item x="41"/>
        <item x="83"/>
        <item m="1" x="263"/>
        <item m="1" x="218"/>
        <item m="1" x="177"/>
        <item m="1" x="202"/>
        <item m="1" x="557"/>
        <item x="125"/>
        <item x="60"/>
        <item x="128"/>
        <item x="155"/>
        <item m="1" x="208"/>
        <item m="1" x="793"/>
        <item m="1" x="248"/>
        <item m="1" x="917"/>
        <item m="1" x="462"/>
        <item m="1" x="1289"/>
        <item m="1" x="978"/>
        <item m="1" x="1206"/>
        <item m="1" x="1298"/>
        <item m="1" x="1012"/>
        <item m="1" x="580"/>
        <item m="1" x="938"/>
        <item m="1" x="898"/>
        <item m="1" x="996"/>
        <item m="1" x="485"/>
        <item m="1" x="432"/>
        <item m="1" x="716"/>
        <item m="1" x="886"/>
        <item m="1" x="778"/>
        <item m="1" x="975"/>
        <item m="1" x="1051"/>
        <item m="1" x="488"/>
        <item m="1" x="602"/>
        <item m="1" x="502"/>
        <item m="1" x="734"/>
        <item m="1" x="895"/>
        <item m="1" x="314"/>
        <item x="39"/>
        <item x="54"/>
        <item m="1" x="456"/>
        <item m="1" x="452"/>
        <item m="1" x="702"/>
        <item m="1" x="868"/>
        <item m="1" x="1333"/>
        <item m="1" x="742"/>
        <item m="1" x="1193"/>
        <item m="1" x="966"/>
        <item m="1" x="349"/>
        <item m="1" x="776"/>
        <item m="1" x="437"/>
        <item x="174"/>
        <item m="1" x="904"/>
        <item m="1" x="1088"/>
        <item m="1" x="489"/>
        <item m="1" x="589"/>
        <item m="1" x="593"/>
        <item m="1" x="279"/>
        <item m="1" x="1103"/>
        <item m="1" x="957"/>
        <item m="1" x="1070"/>
        <item m="1" x="360"/>
        <item x="148"/>
        <item m="1" x="673"/>
        <item m="1" x="1026"/>
        <item m="1" x="894"/>
        <item m="1" x="791"/>
        <item m="1" x="678"/>
        <item m="1" x="292"/>
        <item m="1" x="1147"/>
        <item m="1" x="1255"/>
        <item m="1" x="1239"/>
        <item m="1" x="625"/>
        <item m="1" x="189"/>
        <item m="1" x="234"/>
        <item m="1" x="319"/>
        <item m="1" x="321"/>
        <item x="143"/>
        <item m="1" x="295"/>
        <item m="1" x="592"/>
        <item m="1" x="341"/>
        <item m="1" x="400"/>
        <item m="1" x="964"/>
        <item m="1" x="283"/>
        <item m="1" x="461"/>
        <item m="1" x="1149"/>
        <item m="1" x="1304"/>
        <item m="1" x="781"/>
        <item m="1" x="355"/>
        <item m="1" x="467"/>
        <item m="1" x="1015"/>
        <item m="1" x="782"/>
        <item m="1" x="1326"/>
        <item m="1" x="962"/>
        <item m="1" x="926"/>
        <item m="1" x="971"/>
        <item m="1" x="1325"/>
        <item m="1" x="1121"/>
        <item m="1" x="994"/>
        <item m="1" x="1124"/>
        <item m="1" x="464"/>
        <item m="1" x="1033"/>
        <item m="1" x="931"/>
        <item x="96"/>
        <item m="1" x="654"/>
        <item m="1" x="1087"/>
        <item m="1" x="774"/>
        <item m="1" x="751"/>
        <item m="1" x="735"/>
        <item m="1" x="501"/>
        <item m="1" x="1062"/>
        <item m="1" x="606"/>
        <item m="1" x="198"/>
        <item m="1" x="534"/>
        <item m="1" x="1220"/>
        <item m="1" x="320"/>
        <item m="1" x="480"/>
        <item m="1" x="787"/>
        <item m="1" x="477"/>
        <item m="1" x="440"/>
        <item m="1" x="457"/>
        <item m="1" x="650"/>
        <item x="73"/>
        <item m="1" x="890"/>
        <item m="1" x="891"/>
        <item m="1" x="797"/>
        <item m="1" x="1007"/>
        <item m="1" x="903"/>
        <item m="1" x="856"/>
        <item m="1" x="1221"/>
        <item m="1" x="747"/>
        <item m="1" x="1125"/>
        <item m="1" x="1320"/>
        <item m="1" x="676"/>
        <item m="1" x="231"/>
        <item m="1" x="1181"/>
        <item m="1" x="1027"/>
        <item m="1" x="494"/>
        <item m="1" x="991"/>
        <item m="1" x="179"/>
        <item m="1" x="928"/>
        <item m="1" x="195"/>
        <item m="1" x="579"/>
        <item m="1" x="1246"/>
        <item m="1" x="1154"/>
        <item x="9"/>
        <item m="1" x="622"/>
        <item x="132"/>
        <item m="1" x="836"/>
        <item m="1" x="1334"/>
        <item m="1" x="188"/>
        <item m="1" x="381"/>
        <item x="151"/>
        <item m="1" x="687"/>
        <item m="1" x="337"/>
        <item m="1" x="1133"/>
        <item x="33"/>
        <item m="1" x="1155"/>
        <item m="1" x="1161"/>
        <item m="1" x="863"/>
        <item m="1" x="1001"/>
        <item m="1" x="587"/>
        <item m="1" x="353"/>
        <item m="1" x="982"/>
        <item m="1" x="199"/>
        <item m="1" x="1039"/>
        <item m="1" x="850"/>
        <item m="1" x="475"/>
        <item m="1" x="316"/>
        <item m="1" x="1300"/>
        <item m="1" x="1218"/>
        <item m="1" x="923"/>
        <item m="1" x="771"/>
        <item m="1" x="444"/>
        <item m="1" x="689"/>
        <item x="110"/>
        <item m="1" x="1077"/>
        <item m="1" x="352"/>
        <item m="1" x="447"/>
        <item m="1" x="1111"/>
        <item m="1" x="435"/>
        <item m="1" x="825"/>
        <item m="1" x="517"/>
        <item m="1" x="510"/>
        <item m="1" x="583"/>
        <item m="1" x="1003"/>
        <item m="1" x="193"/>
        <item m="1" x="714"/>
        <item m="1" x="1029"/>
        <item m="1" x="980"/>
        <item m="1" x="431"/>
        <item m="1" x="651"/>
        <item m="1" x="830"/>
        <item m="1" x="215"/>
        <item m="1" x="1232"/>
        <item m="1" x="1316"/>
        <item m="1" x="824"/>
        <item m="1" x="936"/>
        <item m="1" x="1269"/>
        <item m="1" x="603"/>
        <item m="1" x="736"/>
        <item m="1" x="1137"/>
        <item m="1" x="183"/>
        <item m="1" x="670"/>
        <item m="1" x="788"/>
        <item m="1" x="636"/>
        <item m="1" x="479"/>
        <item m="1" x="1011"/>
        <item m="1" x="727"/>
        <item m="1" x="229"/>
        <item m="1" x="200"/>
        <item m="1" x="354"/>
        <item m="1" x="1175"/>
        <item m="1" x="683"/>
        <item m="1" x="951"/>
        <item m="1" x="699"/>
        <item m="1" x="633"/>
        <item m="1" x="686"/>
        <item m="1" x="605"/>
        <item m="1" x="779"/>
        <item m="1" x="1286"/>
        <item m="1" x="455"/>
        <item m="1" x="1271"/>
        <item m="1" x="672"/>
        <item m="1" x="665"/>
        <item m="1" x="822"/>
        <item m="1" x="458"/>
        <item m="1" x="750"/>
        <item m="1" x="472"/>
        <item m="1" x="433"/>
        <item m="1" x="1319"/>
        <item m="1" x="896"/>
        <item m="1" x="693"/>
        <item m="1" x="628"/>
        <item m="1" x="1042"/>
        <item m="1" x="835"/>
        <item m="1" x="393"/>
        <item m="1" x="394"/>
        <item m="1" x="618"/>
        <item m="1" x="989"/>
        <item m="1" x="821"/>
        <item m="1" x="1050"/>
        <item m="1" x="1213"/>
        <item m="1" x="544"/>
        <item m="1" x="1057"/>
        <item m="1" x="584"/>
        <item m="1" x="187"/>
        <item m="1" x="832"/>
        <item m="1" x="823"/>
        <item m="1" x="784"/>
        <item m="1" x="889"/>
        <item m="1" x="812"/>
        <item m="1" x="918"/>
        <item m="1" x="334"/>
        <item m="1" x="915"/>
        <item m="1" x="484"/>
        <item x="70"/>
        <item m="1" x="935"/>
        <item m="1" x="794"/>
        <item m="1" x="843"/>
        <item m="1" x="1157"/>
        <item m="1" x="1173"/>
        <item m="1" x="205"/>
        <item m="1" x="737"/>
        <item m="1" x="913"/>
        <item m="1" x="1142"/>
        <item x="30"/>
        <item m="1" x="619"/>
        <item m="1" x="443"/>
        <item x="173"/>
        <item m="1" x="992"/>
        <item m="1" x="451"/>
        <item m="1" x="1164"/>
        <item m="1" x="266"/>
        <item m="1" x="1038"/>
        <item m="1" x="883"/>
        <item m="1" x="657"/>
        <item m="1" x="1211"/>
        <item x="120"/>
        <item m="1" x="563"/>
        <item m="1" x="426"/>
        <item m="1" x="884"/>
        <item m="1" x="609"/>
        <item m="1" x="920"/>
        <item m="1" x="768"/>
        <item m="1" x="983"/>
        <item x="153"/>
        <item m="1" x="1076"/>
        <item m="1" x="1295"/>
        <item m="1" x="961"/>
        <item m="1" x="1225"/>
        <item m="1" x="486"/>
        <item m="1" x="666"/>
        <item m="1" x="1144"/>
        <item m="1" x="1034"/>
        <item m="1" x="505"/>
        <item m="1" x="1075"/>
        <item x="51"/>
        <item m="1" x="224"/>
        <item m="1" x="813"/>
        <item m="1" x="399"/>
        <item m="1" x="512"/>
        <item m="1" x="664"/>
        <item m="1" x="175"/>
        <item m="1" x="495"/>
        <item m="1" x="1258"/>
        <item x="49"/>
        <item m="1" x="767"/>
        <item m="1" x="847"/>
        <item m="1" x="979"/>
        <item m="1" x="1024"/>
        <item m="1" x="448"/>
        <item m="1" x="390"/>
        <item m="1" x="1000"/>
        <item m="1" x="1268"/>
        <item m="1" x="745"/>
        <item m="1" x="407"/>
        <item m="1" x="1315"/>
        <item m="1" x="336"/>
        <item m="1" x="645"/>
        <item m="1" x="413"/>
        <item m="1" x="902"/>
        <item m="1" x="388"/>
        <item m="1" x="987"/>
        <item m="1" x="723"/>
        <item m="1" x="498"/>
        <item m="1" x="1244"/>
        <item m="1" x="1299"/>
        <item m="1" x="958"/>
        <item m="1" x="296"/>
        <item m="1" x="1010"/>
        <item m="1" x="225"/>
        <item x="15"/>
        <item m="1" x="555"/>
        <item m="1" x="243"/>
        <item m="1" x="1023"/>
        <item m="1" x="1191"/>
        <item m="1" x="1178"/>
        <item m="1" x="1229"/>
        <item m="1" x="425"/>
        <item m="1" x="631"/>
        <item m="1" x="302"/>
        <item m="1" x="941"/>
        <item m="1" x="339"/>
        <item m="1" x="977"/>
        <item m="1" x="332"/>
        <item m="1" x="513"/>
        <item m="1" x="844"/>
        <item m="1" x="577"/>
        <item m="1" x="899"/>
        <item m="1" x="326"/>
        <item m="1" x="1123"/>
        <item m="1" x="675"/>
        <item m="1" x="414"/>
        <item m="1" x="427"/>
        <item m="1" x="867"/>
        <item m="1" x="667"/>
        <item m="1" x="1277"/>
        <item m="1" x="1197"/>
        <item m="1" x="265"/>
        <item m="1" x="865"/>
        <item m="1" x="551"/>
        <item m="1" x="418"/>
        <item m="1" x="1241"/>
        <item m="1" x="834"/>
        <item m="1" x="1252"/>
        <item m="1" x="395"/>
        <item m="1" x="1257"/>
        <item m="1" x="1008"/>
        <item m="1" x="518"/>
        <item m="1" x="566"/>
        <item m="1" x="839"/>
        <item x="92"/>
        <item m="1" x="749"/>
        <item m="1" x="959"/>
        <item m="1" x="1014"/>
        <item m="1" x="545"/>
        <item m="1" x="1276"/>
        <item x="42"/>
        <item m="1" x="864"/>
        <item m="1" x="691"/>
        <item m="1" x="1035"/>
        <item m="1" x="294"/>
        <item m="1" x="1066"/>
        <item m="1" x="558"/>
        <item m="1" x="1249"/>
        <item m="1" x="285"/>
        <item m="1" x="927"/>
        <item m="1" x="916"/>
        <item m="1" x="640"/>
        <item m="1" x="376"/>
        <item x="52"/>
        <item m="1" x="241"/>
        <item x="139"/>
        <item m="1" x="1207"/>
        <item m="1" x="819"/>
        <item m="1" x="769"/>
        <item x="147"/>
        <item m="1" x="313"/>
        <item m="1" x="1263"/>
        <item m="1" x="942"/>
        <item m="1" x="1129"/>
        <item m="1" x="600"/>
        <item m="1" x="1270"/>
        <item m="1" x="726"/>
        <item m="1" x="1107"/>
        <item m="1" x="643"/>
        <item m="1" x="730"/>
        <item x="8"/>
        <item m="1" x="1049"/>
        <item m="1" x="1323"/>
        <item m="1" x="634"/>
        <item m="1" x="383"/>
        <item m="1" x="694"/>
        <item m="1" x="1240"/>
        <item m="1" x="384"/>
        <item m="1" x="870"/>
        <item m="1" x="389"/>
        <item m="1" x="371"/>
        <item m="1" x="851"/>
        <item m="1" x="396"/>
        <item x="35"/>
        <item m="1" x="766"/>
        <item x="140"/>
        <item m="1" x="1321"/>
        <item m="1" x="1250"/>
        <item m="1" x="939"/>
        <item m="1" x="382"/>
        <item m="1" x="1259"/>
        <item m="1" x="924"/>
        <item x="95"/>
        <item m="1" x="590"/>
        <item m="1" x="1118"/>
        <item m="1" x="907"/>
        <item m="1" x="881"/>
        <item m="1" x="182"/>
        <item m="1" x="1287"/>
        <item m="1" x="561"/>
        <item m="1" x="524"/>
        <item x="44"/>
        <item m="1" x="526"/>
        <item m="1" x="429"/>
        <item m="1" x="695"/>
        <item m="1" x="758"/>
        <item m="1" x="1254"/>
        <item m="1" x="312"/>
        <item m="1" x="858"/>
        <item m="1" x="450"/>
        <item m="1" x="800"/>
        <item m="1" x="937"/>
        <item m="1" x="251"/>
        <item m="1" x="1187"/>
        <item m="1" x="945"/>
        <item m="1" x="367"/>
        <item m="1" x="1275"/>
        <item m="1" x="925"/>
        <item m="1" x="1222"/>
        <item m="1" x="1231"/>
        <item m="1" x="1174"/>
        <item m="1" x="1097"/>
        <item m="1" x="911"/>
        <item m="1" x="308"/>
        <item m="1" x="356"/>
        <item m="1" x="436"/>
        <item m="1" x="908"/>
        <item m="1" x="499"/>
        <item m="1" x="1199"/>
        <item m="1" x="379"/>
        <item m="1" x="343"/>
        <item m="1" x="1163"/>
        <item m="1" x="1291"/>
        <item x="63"/>
        <item m="1" x="932"/>
        <item m="1" x="1235"/>
        <item m="1" x="1262"/>
        <item m="1" x="1256"/>
        <item m="1" x="287"/>
        <item m="1" x="378"/>
        <item m="1" x="276"/>
        <item m="1" x="471"/>
        <item m="1" x="1185"/>
        <item m="1" x="204"/>
        <item m="1" x="668"/>
        <item m="1" x="217"/>
        <item m="1" x="370"/>
        <item m="1" x="946"/>
        <item m="1" x="722"/>
        <item m="1" x="596"/>
        <item m="1" x="857"/>
        <item m="1" x="765"/>
        <item m="1" x="707"/>
        <item m="1" x="548"/>
        <item m="1" x="1204"/>
        <item m="1" x="365"/>
        <item m="1" x="1261"/>
        <item m="1" x="1293"/>
        <item m="1" x="1002"/>
        <item m="1" x="947"/>
        <item m="1" x="514"/>
        <item m="1" x="708"/>
        <item m="1" x="216"/>
        <item m="1" x="753"/>
        <item m="1" x="1064"/>
        <item m="1" x="972"/>
        <item m="1" x="1180"/>
        <item m="1" x="833"/>
        <item m="1" x="744"/>
        <item m="1" x="682"/>
        <item m="1" x="1080"/>
        <item m="1" x="226"/>
        <item x="116"/>
        <item x="166"/>
        <item m="1" x="1212"/>
        <item m="1" x="849"/>
        <item m="1" x="1068"/>
        <item m="1" x="1183"/>
        <item m="1" x="238"/>
        <item m="1" x="802"/>
        <item m="1" x="247"/>
        <item m="1" x="1317"/>
        <item m="1" x="541"/>
        <item m="1" x="861"/>
        <item m="1" x="1189"/>
        <item x="24"/>
        <item m="1" x="578"/>
        <item m="1" x="1230"/>
        <item m="1" x="612"/>
        <item m="1" x="1177"/>
        <item m="1" x="706"/>
        <item m="1" x="359"/>
        <item m="1" x="508"/>
        <item m="1" x="469"/>
        <item x="103"/>
        <item m="1" x="347"/>
        <item m="1" x="500"/>
        <item m="1" x="237"/>
        <item m="1" x="493"/>
        <item m="1" x="875"/>
        <item m="1" x="385"/>
        <item m="1" x="1013"/>
        <item m="1" x="206"/>
        <item x="104"/>
        <item m="1" x="1081"/>
        <item m="1" x="527"/>
        <item m="1" x="905"/>
        <item m="1" x="919"/>
        <item m="1" x="1143"/>
        <item m="1" x="743"/>
        <item m="1" x="878"/>
        <item m="1" x="810"/>
        <item m="1" x="504"/>
        <item m="1" x="406"/>
        <item m="1" x="270"/>
        <item x="144"/>
        <item m="1" x="1248"/>
        <item m="1" x="1266"/>
        <item x="115"/>
        <item m="1" x="571"/>
        <item m="1" x="729"/>
        <item m="1" x="323"/>
        <item m="1" x="1048"/>
        <item m="1" x="402"/>
        <item m="1" x="1059"/>
        <item m="1" x="733"/>
        <item m="1" x="430"/>
        <item m="1" x="696"/>
        <item m="1" x="614"/>
        <item m="1" x="342"/>
        <item m="1" x="1167"/>
        <item m="1" x="1243"/>
        <item m="1" x="261"/>
        <item m="1" x="252"/>
        <item m="1" x="1109"/>
        <item m="1" x="453"/>
        <item m="1" x="207"/>
        <item m="1" x="773"/>
        <item m="1" x="757"/>
        <item m="1" x="259"/>
        <item m="1" x="859"/>
        <item m="1" x="869"/>
        <item m="1" x="985"/>
        <item m="1" x="862"/>
        <item m="1" x="346"/>
        <item m="1" x="272"/>
        <item m="1" x="275"/>
        <item m="1" x="212"/>
        <item m="1" x="1294"/>
        <item m="1" x="1296"/>
        <item m="1" x="840"/>
        <item m="1" x="311"/>
        <item m="1" x="230"/>
        <item m="1" x="301"/>
        <item m="1" x="1016"/>
        <item m="1" x="629"/>
        <item m="1" x="1168"/>
        <item m="1" x="374"/>
        <item m="1" x="281"/>
        <item m="1" x="232"/>
        <item m="1" x="424"/>
        <item m="1" x="1113"/>
        <item m="1" x="300"/>
        <item m="1" x="404"/>
        <item m="1" x="1290"/>
        <item m="1" x="597"/>
        <item m="1" x="909"/>
        <item m="1" x="1089"/>
        <item m="1" x="731"/>
        <item m="1" x="900"/>
        <item m="1" x="877"/>
        <item m="1" x="607"/>
        <item m="1" x="893"/>
        <item m="1" x="1297"/>
        <item x="59"/>
        <item m="1" x="586"/>
        <item m="1" x="487"/>
        <item m="1" x="416"/>
        <item m="1" x="725"/>
        <item x="61"/>
        <item m="1" x="288"/>
        <item m="1" x="1305"/>
        <item m="1" x="568"/>
        <item m="1" x="1101"/>
        <item m="1" x="1055"/>
        <item m="1" x="220"/>
        <item m="1" x="805"/>
        <item m="1" x="929"/>
        <item m="1" x="1004"/>
        <item m="1" x="615"/>
        <item m="1" x="368"/>
        <item m="1" x="318"/>
        <item m="1" x="1092"/>
        <item m="1" x="511"/>
        <item m="1" x="960"/>
        <item m="1" x="814"/>
        <item m="1" x="222"/>
        <item m="1" x="201"/>
        <item m="1" x="213"/>
        <item m="1" x="538"/>
        <item m="1" x="999"/>
        <item m="1" x="732"/>
        <item m="1" x="599"/>
        <item m="1" x="1278"/>
        <item m="1" x="387"/>
        <item m="1" x="1208"/>
        <item m="1" x="278"/>
        <item m="1" x="1203"/>
        <item m="1" x="692"/>
        <item m="1" x="681"/>
        <item m="1" x="1242"/>
        <item x="43"/>
        <item m="1" x="1190"/>
        <item m="1" x="267"/>
        <item m="1" x="1314"/>
        <item m="1" x="967"/>
        <item m="1" x="1021"/>
        <item m="1" x="280"/>
        <item m="1" x="1186"/>
        <item m="1" x="531"/>
        <item m="1" x="806"/>
        <item m="1" x="712"/>
        <item m="1" x="391"/>
        <item m="1" x="585"/>
        <item m="1" x="454"/>
        <item m="1" x="838"/>
        <item m="1" x="852"/>
        <item m="1" x="338"/>
        <item m="1" x="233"/>
        <item x="111"/>
        <item m="1" x="271"/>
        <item m="1" x="186"/>
        <item m="1" x="1086"/>
        <item m="1" x="933"/>
        <item m="1" x="704"/>
        <item m="1" x="828"/>
        <item m="1" x="405"/>
        <item m="1" x="570"/>
        <item m="1" x="245"/>
        <item m="1" x="914"/>
        <item m="1" x="445"/>
        <item m="1" x="515"/>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ascending">
      <items count="55">
        <item x="0"/>
        <item x="53"/>
        <item x="35"/>
        <item x="48"/>
        <item x="22"/>
        <item x="5"/>
        <item x="9"/>
        <item x="44"/>
        <item x="31"/>
        <item x="18"/>
        <item x="1"/>
        <item x="40"/>
        <item x="14"/>
        <item x="27"/>
        <item x="36"/>
        <item x="49"/>
        <item x="23"/>
        <item x="6"/>
        <item x="10"/>
        <item x="45"/>
        <item x="32"/>
        <item x="19"/>
        <item x="2"/>
        <item x="41"/>
        <item x="15"/>
        <item x="28"/>
        <item x="37"/>
        <item x="50"/>
        <item x="24"/>
        <item x="7"/>
        <item x="11"/>
        <item x="46"/>
        <item x="33"/>
        <item x="20"/>
        <item x="3"/>
        <item x="42"/>
        <item x="16"/>
        <item x="29"/>
        <item x="38"/>
        <item x="51"/>
        <item x="25"/>
        <item x="8"/>
        <item x="12"/>
        <item x="47"/>
        <item x="34"/>
        <item x="21"/>
        <item x="4"/>
        <item x="43"/>
        <item x="17"/>
        <item x="30"/>
        <item x="39"/>
        <item x="52"/>
        <item x="26"/>
        <item x="1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313">
    <i>
      <x/>
    </i>
    <i r="1">
      <x/>
    </i>
    <i r="2">
      <x v="1028"/>
    </i>
    <i r="1">
      <x v="34"/>
    </i>
    <i r="2">
      <x v="117"/>
    </i>
    <i r="1">
      <x v="59"/>
    </i>
    <i r="2">
      <x v="86"/>
    </i>
    <i r="1">
      <x v="64"/>
    </i>
    <i r="2">
      <x v="465"/>
    </i>
    <i r="1">
      <x v="70"/>
    </i>
    <i r="2">
      <x v="212"/>
    </i>
    <i r="2">
      <x v="213"/>
    </i>
    <i r="1">
      <x v="107"/>
    </i>
    <i r="2">
      <x v="1302"/>
    </i>
    <i r="1">
      <x v="108"/>
    </i>
    <i r="2">
      <x v="588"/>
    </i>
    <i r="1">
      <x v="123"/>
    </i>
    <i r="2">
      <x v="765"/>
    </i>
    <i r="1">
      <x v="128"/>
    </i>
    <i r="2">
      <x v="87"/>
    </i>
    <i r="2">
      <x v="1300"/>
    </i>
    <i r="2">
      <x v="1301"/>
    </i>
    <i>
      <x v="1"/>
    </i>
    <i r="1">
      <x v="20"/>
    </i>
    <i r="2">
      <x v="393"/>
    </i>
    <i r="1">
      <x v="28"/>
    </i>
    <i r="2">
      <x v="146"/>
    </i>
    <i r="2">
      <x v="276"/>
    </i>
    <i r="2">
      <x v="612"/>
    </i>
    <i r="2">
      <x v="658"/>
    </i>
    <i r="1">
      <x v="42"/>
    </i>
    <i r="2">
      <x v="82"/>
    </i>
    <i r="2">
      <x v="567"/>
    </i>
    <i r="1">
      <x v="69"/>
    </i>
    <i r="2">
      <x v="277"/>
    </i>
    <i r="2">
      <x v="1307"/>
    </i>
    <i r="1">
      <x v="85"/>
    </i>
    <i r="2">
      <x v="289"/>
    </i>
    <i r="2">
      <x v="346"/>
    </i>
    <i r="2">
      <x v="462"/>
    </i>
    <i r="2">
      <x v="1303"/>
    </i>
    <i r="2">
      <x v="1304"/>
    </i>
    <i r="2">
      <x v="1306"/>
    </i>
    <i r="1">
      <x v="115"/>
    </i>
    <i r="2">
      <x v="548"/>
    </i>
    <i r="1">
      <x v="118"/>
    </i>
    <i r="2">
      <x v="605"/>
    </i>
    <i r="1">
      <x v="119"/>
    </i>
    <i r="2">
      <x v="86"/>
    </i>
    <i r="2">
      <x v="458"/>
    </i>
    <i r="2">
      <x v="952"/>
    </i>
    <i r="2">
      <x v="1305"/>
    </i>
    <i r="1">
      <x v="126"/>
    </i>
    <i r="2">
      <x v="22"/>
    </i>
    <i r="2">
      <x v="410"/>
    </i>
    <i r="2">
      <x v="1041"/>
    </i>
    <i r="2">
      <x v="1143"/>
    </i>
    <i r="1">
      <x v="164"/>
    </i>
    <i r="2">
      <x v="886"/>
    </i>
    <i r="1">
      <x v="168"/>
    </i>
    <i r="2">
      <x v="620"/>
    </i>
    <i r="1">
      <x v="172"/>
    </i>
    <i r="2">
      <x v="427"/>
    </i>
    <i r="2">
      <x v="531"/>
    </i>
    <i r="2">
      <x v="564"/>
    </i>
    <i r="2">
      <x v="776"/>
    </i>
    <i>
      <x v="2"/>
    </i>
    <i r="1">
      <x v="27"/>
    </i>
    <i r="2">
      <x v="320"/>
    </i>
    <i r="1">
      <x v="51"/>
    </i>
    <i r="2">
      <x v="917"/>
    </i>
    <i r="1">
      <x v="82"/>
    </i>
    <i r="2">
      <x v="1059"/>
    </i>
    <i r="1">
      <x v="125"/>
    </i>
    <i r="2">
      <x v="308"/>
    </i>
    <i r="2">
      <x v="1308"/>
    </i>
    <i r="1">
      <x v="143"/>
    </i>
    <i r="2">
      <x v="575"/>
    </i>
    <i r="2">
      <x v="926"/>
    </i>
    <i r="2">
      <x v="1011"/>
    </i>
    <i r="1">
      <x v="147"/>
    </i>
    <i r="2">
      <x v="270"/>
    </i>
    <i r="1">
      <x v="155"/>
    </i>
    <i r="2">
      <x v="659"/>
    </i>
    <i r="2">
      <x v="1269"/>
    </i>
    <i r="1">
      <x v="181"/>
    </i>
    <i r="2">
      <x v="32"/>
    </i>
    <i r="1">
      <x v="184"/>
    </i>
    <i r="2">
      <x v="472"/>
    </i>
    <i r="1">
      <x v="194"/>
    </i>
    <i r="2">
      <x v="998"/>
    </i>
    <i r="2">
      <x v="1309"/>
    </i>
    <i>
      <x v="3"/>
    </i>
    <i r="1">
      <x v="4"/>
    </i>
    <i r="2">
      <x v="100"/>
    </i>
    <i r="1">
      <x v="14"/>
    </i>
    <i r="2">
      <x v="1237"/>
    </i>
    <i r="1">
      <x v="74"/>
    </i>
    <i r="2">
      <x v="188"/>
    </i>
    <i r="2">
      <x v="384"/>
    </i>
    <i r="2">
      <x v="478"/>
    </i>
    <i r="1">
      <x v="91"/>
    </i>
    <i r="2">
      <x v="1232"/>
    </i>
    <i r="1">
      <x v="96"/>
    </i>
    <i r="2">
      <x v="369"/>
    </i>
    <i r="2">
      <x v="1091"/>
    </i>
    <i r="1">
      <x v="98"/>
    </i>
    <i r="2">
      <x v="189"/>
    </i>
    <i r="1">
      <x v="178"/>
    </i>
    <i r="2">
      <x v="628"/>
    </i>
    <i>
      <x v="4"/>
    </i>
    <i r="1">
      <x v="15"/>
    </i>
    <i r="2">
      <x v="69"/>
    </i>
    <i r="2">
      <x v="289"/>
    </i>
    <i r="1">
      <x v="22"/>
    </i>
    <i r="2">
      <x v="471"/>
    </i>
    <i r="1">
      <x v="45"/>
    </i>
    <i r="2">
      <x v="315"/>
    </i>
    <i r="1">
      <x v="62"/>
    </i>
    <i r="2">
      <x v="876"/>
    </i>
    <i r="1">
      <x v="124"/>
    </i>
    <i r="2">
      <x v="1310"/>
    </i>
    <i r="1">
      <x v="129"/>
    </i>
    <i r="2">
      <x v="61"/>
    </i>
    <i>
      <x v="5"/>
    </i>
    <i r="1">
      <x v="66"/>
    </i>
    <i r="2">
      <x v="152"/>
    </i>
    <i r="2">
      <x v="261"/>
    </i>
    <i r="2">
      <x v="262"/>
    </i>
    <i r="2">
      <x v="342"/>
    </i>
    <i r="2">
      <x v="742"/>
    </i>
    <i r="1">
      <x v="72"/>
    </i>
    <i r="2">
      <x v="150"/>
    </i>
    <i r="2">
      <x v="308"/>
    </i>
    <i r="2">
      <x v="377"/>
    </i>
    <i r="2">
      <x v="611"/>
    </i>
    <i r="2">
      <x v="612"/>
    </i>
    <i r="1">
      <x v="95"/>
    </i>
    <i r="2">
      <x v="621"/>
    </i>
    <i r="2">
      <x v="1313"/>
    </i>
    <i r="1">
      <x v="157"/>
    </i>
    <i r="2">
      <x v="94"/>
    </i>
    <i r="2">
      <x v="270"/>
    </i>
    <i r="2">
      <x v="576"/>
    </i>
    <i r="2">
      <x v="1312"/>
    </i>
    <i r="2">
      <x v="1314"/>
    </i>
    <i r="1">
      <x v="188"/>
    </i>
    <i r="2">
      <x v="1311"/>
    </i>
    <i>
      <x v="7"/>
    </i>
    <i r="1">
      <x v="55"/>
    </i>
    <i r="2">
      <x v="573"/>
    </i>
    <i r="1">
      <x v="175"/>
    </i>
    <i r="2">
      <x v="1315"/>
    </i>
    <i>
      <x v="8"/>
    </i>
    <i r="1">
      <x v="11"/>
    </i>
    <i r="2">
      <x v="474"/>
    </i>
    <i r="2">
      <x v="551"/>
    </i>
    <i r="2">
      <x v="1316"/>
    </i>
    <i r="1">
      <x v="41"/>
    </i>
    <i r="2">
      <x v="1317"/>
    </i>
    <i r="1">
      <x v="53"/>
    </i>
    <i r="2">
      <x v="609"/>
    </i>
    <i r="1">
      <x v="137"/>
    </i>
    <i r="2">
      <x v="8"/>
    </i>
    <i r="2">
      <x v="138"/>
    </i>
    <i r="2">
      <x v="327"/>
    </i>
    <i r="2">
      <x v="723"/>
    </i>
    <i r="2">
      <x v="1050"/>
    </i>
    <i r="1">
      <x v="163"/>
    </i>
    <i r="2">
      <x v="992"/>
    </i>
    <i>
      <x v="9"/>
    </i>
    <i r="1">
      <x v="68"/>
    </i>
    <i r="2">
      <x v="1319"/>
    </i>
    <i r="1">
      <x v="90"/>
    </i>
    <i r="2">
      <x v="1318"/>
    </i>
    <i>
      <x v="11"/>
    </i>
    <i r="1">
      <x v="81"/>
    </i>
    <i r="2">
      <x v="562"/>
    </i>
    <i r="1">
      <x v="105"/>
    </i>
    <i r="2">
      <x v="358"/>
    </i>
    <i r="1">
      <x v="149"/>
    </i>
    <i r="2">
      <x v="229"/>
    </i>
    <i r="2">
      <x v="341"/>
    </i>
    <i r="2">
      <x v="481"/>
    </i>
    <i r="2">
      <x v="1152"/>
    </i>
    <i r="2">
      <x v="1161"/>
    </i>
    <i>
      <x v="12"/>
    </i>
    <i r="1">
      <x v="36"/>
    </i>
    <i r="2">
      <x v="795"/>
    </i>
    <i>
      <x v="13"/>
    </i>
    <i r="1">
      <x v="28"/>
    </i>
    <i r="2">
      <x v="1130"/>
    </i>
    <i r="2">
      <x v="1320"/>
    </i>
    <i r="1">
      <x v="101"/>
    </i>
    <i r="2">
      <x v="1176"/>
    </i>
    <i r="1">
      <x v="114"/>
    </i>
    <i r="2">
      <x v="1287"/>
    </i>
    <i r="1">
      <x v="159"/>
    </i>
    <i r="2">
      <x v="513"/>
    </i>
    <i r="2">
      <x v="533"/>
    </i>
    <i>
      <x v="14"/>
    </i>
    <i r="1">
      <x v="195"/>
    </i>
    <i r="2">
      <x v="531"/>
    </i>
    <i>
      <x v="15"/>
    </i>
    <i r="1">
      <x v="67"/>
    </i>
    <i r="2">
      <x v="262"/>
    </i>
    <i r="2">
      <x v="1321"/>
    </i>
    <i r="1">
      <x v="120"/>
    </i>
    <i r="2">
      <x v="67"/>
    </i>
    <i r="1">
      <x v="130"/>
    </i>
    <i r="2">
      <x v="144"/>
    </i>
    <i>
      <x v="16"/>
    </i>
    <i r="1">
      <x v="39"/>
    </i>
    <i r="2">
      <x v="1322"/>
    </i>
    <i r="1">
      <x v="76"/>
    </i>
    <i r="2">
      <x v="627"/>
    </i>
    <i r="2">
      <x v="629"/>
    </i>
    <i r="1">
      <x v="88"/>
    </i>
    <i r="2">
      <x v="352"/>
    </i>
    <i r="2">
      <x v="1326"/>
    </i>
    <i r="1">
      <x v="111"/>
    </i>
    <i r="2">
      <x v="256"/>
    </i>
    <i r="1">
      <x v="112"/>
    </i>
    <i r="2">
      <x v="399"/>
    </i>
    <i r="2">
      <x v="405"/>
    </i>
    <i r="2">
      <x v="492"/>
    </i>
    <i r="1">
      <x v="140"/>
    </i>
    <i r="2">
      <x v="577"/>
    </i>
    <i r="1">
      <x v="170"/>
    </i>
    <i r="2">
      <x v="767"/>
    </i>
    <i r="2">
      <x v="898"/>
    </i>
    <i r="2">
      <x v="1323"/>
    </i>
    <i r="2">
      <x v="1324"/>
    </i>
    <i r="2">
      <x v="1325"/>
    </i>
    <i r="1">
      <x v="186"/>
    </i>
    <i r="2">
      <x v="256"/>
    </i>
    <i>
      <x v="17"/>
    </i>
    <i r="1">
      <x v="58"/>
    </i>
    <i r="2">
      <x v="1327"/>
    </i>
    <i>
      <x v="18"/>
    </i>
    <i r="1">
      <x v="53"/>
    </i>
    <i r="2">
      <x v="697"/>
    </i>
    <i r="2">
      <x v="1013"/>
    </i>
    <i r="1">
      <x v="92"/>
    </i>
    <i r="2">
      <x v="156"/>
    </i>
    <i r="2">
      <x v="363"/>
    </i>
    <i r="2">
      <x v="364"/>
    </i>
    <i r="2">
      <x v="1017"/>
    </i>
    <i r="2">
      <x v="1043"/>
    </i>
    <i r="1">
      <x v="133"/>
    </i>
    <i r="2">
      <x v="161"/>
    </i>
    <i r="1">
      <x v="144"/>
    </i>
    <i r="2">
      <x v="1328"/>
    </i>
    <i r="1">
      <x v="154"/>
    </i>
    <i r="2">
      <x v="16"/>
    </i>
    <i r="2">
      <x v="289"/>
    </i>
    <i r="2">
      <x v="1173"/>
    </i>
    <i r="1">
      <x v="198"/>
    </i>
    <i r="2">
      <x v="1329"/>
    </i>
    <i>
      <x v="19"/>
    </i>
    <i r="1">
      <x v="8"/>
    </i>
    <i r="2">
      <x v="396"/>
    </i>
    <i r="1">
      <x v="18"/>
    </i>
    <i r="2">
      <x v="149"/>
    </i>
    <i r="1">
      <x v="165"/>
    </i>
    <i r="2">
      <x v="682"/>
    </i>
    <i>
      <x v="20"/>
    </i>
    <i r="1">
      <x v="3"/>
    </i>
    <i r="2">
      <x v="772"/>
    </i>
    <i r="1">
      <x v="29"/>
    </i>
    <i r="2">
      <x v="349"/>
    </i>
    <i r="1">
      <x v="80"/>
    </i>
    <i r="2">
      <x v="906"/>
    </i>
    <i r="2">
      <x v="1331"/>
    </i>
    <i r="1">
      <x v="86"/>
    </i>
    <i r="2">
      <x v="236"/>
    </i>
    <i r="1">
      <x v="116"/>
    </i>
    <i r="2">
      <x v="401"/>
    </i>
    <i r="1">
      <x v="182"/>
    </i>
    <i r="2">
      <x v="630"/>
    </i>
    <i r="2">
      <x v="1330"/>
    </i>
    <i>
      <x v="21"/>
    </i>
    <i r="1">
      <x v="7"/>
    </i>
    <i r="2">
      <x v="193"/>
    </i>
    <i r="1">
      <x v="23"/>
    </i>
    <i r="2">
      <x v="86"/>
    </i>
    <i r="2">
      <x v="1334"/>
    </i>
    <i r="1">
      <x v="26"/>
    </i>
    <i r="2">
      <x v="1332"/>
    </i>
    <i r="1">
      <x v="49"/>
    </i>
    <i r="2">
      <x v="592"/>
    </i>
    <i r="2">
      <x v="1333"/>
    </i>
    <i r="1">
      <x v="54"/>
    </i>
    <i r="2">
      <x v="199"/>
    </i>
    <i r="1">
      <x v="57"/>
    </i>
    <i r="2">
      <x v="568"/>
    </i>
    <i r="1">
      <x v="97"/>
    </i>
    <i r="2">
      <x v="312"/>
    </i>
    <i r="2">
      <x v="889"/>
    </i>
    <i r="1">
      <x v="138"/>
    </i>
    <i r="2">
      <x v="21"/>
    </i>
    <i r="2">
      <x v="1131"/>
    </i>
    <i r="2">
      <x v="1335"/>
    </i>
    <i r="1">
      <x v="146"/>
    </i>
    <i r="2">
      <x v="52"/>
    </i>
    <i r="1">
      <x v="173"/>
    </i>
    <i r="2">
      <x v="590"/>
    </i>
    <i r="1">
      <x v="176"/>
    </i>
    <i r="2">
      <x v="263"/>
    </i>
    <i>
      <x v="22"/>
    </i>
    <i r="1">
      <x v="190"/>
    </i>
    <i r="2">
      <x v="671"/>
    </i>
    <i t="grand">
      <x/>
    </i>
  </rowItems>
  <colFields count="1">
    <field x="30"/>
  </colFields>
  <colItems count="4">
    <i>
      <x/>
    </i>
    <i>
      <x v="1"/>
    </i>
    <i>
      <x v="51"/>
    </i>
    <i t="grand">
      <x/>
    </i>
  </colItems>
  <dataFields count="1">
    <dataField name="Count of DATESICK" fld="30" subtotal="count" baseField="0" baseItem="0"/>
  </dataFields>
  <formats count="32">
    <format dxfId="56">
      <pivotArea dataOnly="0" labelOnly="1" grandCol="1" outline="0" fieldPosition="0"/>
    </format>
    <format dxfId="55">
      <pivotArea dataOnly="0" labelOnly="1" grandCol="1" outline="0" fieldPosition="0"/>
    </format>
    <format dxfId="54">
      <pivotArea type="all" dataOnly="0" outline="0" fieldPosition="0"/>
    </format>
    <format dxfId="53">
      <pivotArea type="topRight" dataOnly="0" labelOnly="1" outline="0" offset="IU1:JU1" fieldPosition="0"/>
    </format>
    <format dxfId="52">
      <pivotArea type="all" dataOnly="0" outline="0" fieldPosition="0"/>
    </format>
    <format dxfId="51">
      <pivotArea type="topRight" dataOnly="0" labelOnly="1" outline="0" offset="IO1:JM1" fieldPosition="0"/>
    </format>
    <format dxfId="50">
      <pivotArea type="topRight" dataOnly="0" labelOnly="1" outline="0" offset="JN1:KF1" fieldPosition="0"/>
    </format>
    <format dxfId="49">
      <pivotArea type="topRight" dataOnly="0" labelOnly="1" outline="0" offset="JN1" fieldPosition="0"/>
    </format>
    <format dxfId="48">
      <pivotArea type="topRight" dataOnly="0" labelOnly="1" outline="0" offset="JO1:JR1" fieldPosition="0"/>
    </format>
    <format dxfId="47">
      <pivotArea type="topRight" dataOnly="0" labelOnly="1" outline="0" offset="JR1:KX1" fieldPosition="0"/>
    </format>
    <format dxfId="46">
      <pivotArea type="topRight" dataOnly="0" labelOnly="1" outline="0" offset="KQ1:KX1" fieldPosition="0"/>
    </format>
    <format dxfId="45">
      <pivotArea type="topRight" dataOnly="0" labelOnly="1" outline="0" offset="KQ1:KZ1" fieldPosition="0"/>
    </format>
    <format dxfId="44">
      <pivotArea type="all" dataOnly="0" outline="0" fieldPosition="0"/>
    </format>
    <format dxfId="43">
      <pivotArea type="topRight" dataOnly="0" labelOnly="1" outline="0" offset="O1:DD1" fieldPosition="0"/>
    </format>
    <format dxfId="42">
      <pivotArea grandCol="1" outline="0" collapsedLevelsAreSubtotals="1" fieldPosition="0"/>
    </format>
    <format dxfId="41">
      <pivotArea type="topRight" dataOnly="0" labelOnly="1" outline="0" offset="CA1:DM1" fieldPosition="0"/>
    </format>
    <format dxfId="40">
      <pivotArea dataOnly="0" labelOnly="1" grandCol="1" outline="0" fieldPosition="0"/>
    </format>
    <format dxfId="39">
      <pivotArea type="topRight" dataOnly="0" labelOnly="1" outline="0" offset="CJ1:EK1" fieldPosition="0"/>
    </format>
    <format dxfId="38">
      <pivotArea type="topRight" dataOnly="0" labelOnly="1" outline="0" offset="EG1:FJ1" fieldPosition="0"/>
    </format>
    <format dxfId="37">
      <pivotArea type="topRight" dataOnly="0" labelOnly="1" outline="0" offset="EK1:FM1" fieldPosition="0"/>
    </format>
    <format dxfId="36">
      <pivotArea type="topRight" dataOnly="0" labelOnly="1" outline="0" offset="ES1:FM1" fieldPosition="0"/>
    </format>
    <format dxfId="35">
      <pivotArea type="topRight" dataOnly="0" labelOnly="1" outline="0" offset="FA1:FY1" fieldPosition="0"/>
    </format>
    <format dxfId="34">
      <pivotArea type="topRight" dataOnly="0" labelOnly="1" outline="0" offset="EL1:EZ1" fieldPosition="0"/>
    </format>
    <format dxfId="33">
      <pivotArea type="topRight" dataOnly="0" labelOnly="1" outline="0" offset="EZ1:FH1" fieldPosition="0"/>
    </format>
    <format dxfId="32">
      <pivotArea type="topRight" dataOnly="0" labelOnly="1" outline="0" offset="FI1:GK1" fieldPosition="0"/>
    </format>
    <format dxfId="31">
      <pivotArea type="topRight" dataOnly="0" labelOnly="1" outline="0" offset="FP1:GO1" fieldPosition="0"/>
    </format>
    <format dxfId="30">
      <pivotArea type="topRight" dataOnly="0" labelOnly="1" outline="0" offset="FU1:GU1" fieldPosition="0"/>
    </format>
    <format dxfId="29">
      <pivotArea type="topRight" dataOnly="0" labelOnly="1" outline="0" offset="FY1:GV1" fieldPosition="0"/>
    </format>
    <format dxfId="28">
      <pivotArea type="topRight" dataOnly="0" labelOnly="1" outline="0" offset="GC1:HD1" fieldPosition="0"/>
    </format>
    <format dxfId="27">
      <pivotArea type="topRight" dataOnly="0" labelOnly="1" outline="0" offset="GJ1:HJ1" fieldPosition="0"/>
    </format>
    <format dxfId="26">
      <pivotArea type="topRight" dataOnly="0" labelOnly="1" outline="0" offset="GR1:HY1" fieldPosition="0"/>
    </format>
    <format dxfId="25">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showDrill="0" useAutoFormatting="1" itemPrintTitles="1" createdVersion="3" indent="0" showHeaders="0" outline="1" outlineData="1" multipleFieldFilters="0">
  <location ref="A3:C51" firstHeaderRow="1" firstDataRow="2" firstDataCol="1"/>
  <pivotFields count="41">
    <pivotField showAll="0"/>
    <pivotField axis="axisRow" showAll="0">
      <items count="28">
        <item h="1" m="1" x="21"/>
        <item h="1" m="1" x="26"/>
        <item h="1" m="1" x="25"/>
        <item h="1" m="1" x="24"/>
        <item h="1" x="0"/>
        <item h="1" x="1"/>
        <item h="1" x="2"/>
        <item h="1" x="3"/>
        <item h="1" x="4"/>
        <item h="1" x="5"/>
        <item h="1" m="1" x="23"/>
        <item h="1" x="6"/>
        <item h="1" x="7"/>
        <item h="1" x="8"/>
        <item sd="0" m="1" x="22"/>
        <item h="1" x="9"/>
        <item h="1" x="10"/>
        <item h="1" x="11"/>
        <item x="12"/>
        <item h="1" x="13"/>
        <item h="1" x="14"/>
        <item h="1" x="15"/>
        <item h="1" x="16"/>
        <item h="1" x="17"/>
        <item x="18"/>
        <item x="19"/>
        <item h="1" x="20"/>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m="1" x="116"/>
        <item x="57"/>
        <item x="15"/>
        <item x="2"/>
        <item m="1" x="114"/>
        <item x="45"/>
        <item m="1" x="192"/>
        <item x="36"/>
        <item m="1" x="113"/>
        <item x="73"/>
        <item m="1" x="186"/>
        <item m="1" x="149"/>
        <item m="1" x="199"/>
        <item m="1" x="108"/>
        <item m="1" x="195"/>
        <item x="88"/>
        <item x="60"/>
        <item x="23"/>
        <item m="1" x="154"/>
        <item m="1" x="184"/>
        <item x="9"/>
        <item x="87"/>
        <item m="1" x="125"/>
        <item x="70"/>
        <item m="1" x="190"/>
        <item x="56"/>
        <item x="33"/>
        <item x="80"/>
        <item m="1" x="165"/>
        <item m="1" x="105"/>
        <item x="48"/>
        <item x="31"/>
        <item x="92"/>
        <item x="32"/>
        <item m="1" x="145"/>
        <item m="1" x="169"/>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x="21"/>
        <item x="82"/>
        <item m="1" x="136"/>
        <item m="1" x="141"/>
        <item m="1" x="109"/>
        <item m="1" x="127"/>
        <item x="52"/>
        <item x="99"/>
        <item m="1" x="128"/>
        <item x="75"/>
        <item m="1" x="194"/>
        <item m="1" x="185"/>
        <item x="26"/>
        <item x="81"/>
        <item m="1" x="181"/>
        <item x="93"/>
        <item x="30"/>
        <item m="1" x="173"/>
        <item x="58"/>
        <item m="1" x="160"/>
        <item m="1" x="152"/>
        <item m="1" x="124"/>
        <item m="1" x="130"/>
        <item x="78"/>
        <item x="22"/>
        <item m="1" x="191"/>
        <item x="47"/>
        <item m="1" x="137"/>
        <item x="63"/>
        <item m="1" x="126"/>
        <item m="1" x="196"/>
        <item m="1" x="135"/>
        <item m="1" x="179"/>
        <item x="53"/>
        <item x="18"/>
        <item x="83"/>
        <item m="1" x="142"/>
        <item m="1" x="151"/>
        <item x="20"/>
        <item m="1" x="177"/>
        <item x="69"/>
        <item m="1" x="193"/>
        <item x="14"/>
        <item x="102"/>
        <item x="65"/>
        <item m="1" x="162"/>
        <item x="49"/>
        <item x="96"/>
        <item m="1" x="170"/>
        <item x="34"/>
        <item m="1" x="176"/>
        <item m="1" x="119"/>
        <item x="29"/>
        <item x="89"/>
        <item m="1" x="129"/>
        <item x="24"/>
        <item m="1" x="182"/>
        <item x="74"/>
        <item m="1" x="147"/>
        <item x="46"/>
        <item m="1" x="111"/>
        <item m="1" x="180"/>
        <item m="1" x="171"/>
        <item x="103"/>
        <item t="default"/>
      </items>
    </pivotField>
    <pivotField axis="axisRow" showAll="0">
      <items count="1337">
        <item m="1" x="967"/>
        <item m="1" x="725"/>
        <item m="1" x="284"/>
        <item m="1" x="1102"/>
        <item m="1" x="1010"/>
        <item m="1" x="481"/>
        <item m="1" x="1215"/>
        <item m="1" x="410"/>
        <item m="1" x="837"/>
        <item m="1" x="1291"/>
        <item m="1" x="196"/>
        <item m="1" x="1053"/>
        <item x="97"/>
        <item x="95"/>
        <item m="1" x="1263"/>
        <item m="1" x="805"/>
        <item m="1" x="246"/>
        <item m="1" x="355"/>
        <item m="1" x="307"/>
        <item m="1" x="750"/>
        <item m="1" x="1236"/>
        <item m="1" x="591"/>
        <item m="1" x="897"/>
        <item m="1" x="1139"/>
        <item m="1" x="203"/>
        <item m="1" x="283"/>
        <item m="1" x="1185"/>
        <item x="136"/>
        <item m="1" x="1047"/>
        <item m="1" x="194"/>
        <item m="1" x="285"/>
        <item m="1" x="944"/>
        <item m="1" x="221"/>
        <item m="1" x="1270"/>
        <item m="1" x="301"/>
        <item x="171"/>
        <item x="14"/>
        <item m="1" x="429"/>
        <item m="1" x="1209"/>
        <item m="1" x="839"/>
        <item m="1" x="1008"/>
        <item m="1" x="994"/>
        <item m="1" x="398"/>
        <item m="1" x="229"/>
        <item m="1" x="241"/>
        <item m="1" x="912"/>
        <item m="1" x="421"/>
        <item m="1" x="909"/>
        <item m="1" x="798"/>
        <item m="1" x="1091"/>
        <item m="1" x="615"/>
        <item m="1" x="348"/>
        <item m="1" x="1093"/>
        <item m="1" x="197"/>
        <item x="55"/>
        <item m="1" x="743"/>
        <item m="1" x="1022"/>
        <item m="1" x="756"/>
        <item m="1" x="249"/>
        <item m="1" x="667"/>
        <item m="1" x="500"/>
        <item m="1" x="838"/>
        <item m="1" x="494"/>
        <item m="1" x="670"/>
        <item m="1" x="973"/>
        <item m="1" x="984"/>
        <item m="1" x="701"/>
        <item m="1" x="335"/>
        <item m="1" x="532"/>
        <item m="1" x="205"/>
        <item m="1" x="306"/>
        <item m="1" x="608"/>
        <item m="1" x="1027"/>
        <item m="1" x="529"/>
        <item m="1" x="759"/>
        <item m="1" x="477"/>
        <item m="1" x="600"/>
        <item m="1" x="1054"/>
        <item m="1" x="236"/>
        <item m="1" x="660"/>
        <item m="1" x="724"/>
        <item m="1" x="336"/>
        <item m="1" x="960"/>
        <item m="1" x="237"/>
        <item m="1" x="906"/>
        <item m="1" x="1069"/>
        <item m="1" x="783"/>
        <item x="160"/>
        <item m="1" x="1068"/>
        <item m="1" x="183"/>
        <item m="1" x="657"/>
        <item m="1" x="392"/>
        <item m="1" x="843"/>
        <item m="1" x="1173"/>
        <item m="1" x="290"/>
        <item m="1" x="330"/>
        <item m="1" x="936"/>
        <item m="1" x="548"/>
        <item m="1" x="212"/>
        <item m="1" x="189"/>
        <item m="1" x="282"/>
        <item m="1" x="382"/>
        <item m="1" x="650"/>
        <item m="1" x="1052"/>
        <item m="1" x="1110"/>
        <item m="1" x="814"/>
        <item m="1" x="961"/>
        <item m="1" x="891"/>
        <item m="1" x="386"/>
        <item m="1" x="842"/>
        <item m="1" x="387"/>
        <item x="71"/>
        <item m="1" x="480"/>
        <item x="61"/>
        <item m="1" x="1306"/>
        <item m="1" x="1045"/>
        <item m="1" x="1036"/>
        <item m="1" x="521"/>
        <item m="1" x="227"/>
        <item x="119"/>
        <item x="8"/>
        <item m="1" x="1251"/>
        <item x="72"/>
        <item m="1" x="643"/>
        <item m="1" x="175"/>
        <item m="1" x="1287"/>
        <item m="1" x="1297"/>
        <item m="1" x="549"/>
        <item m="1" x="257"/>
        <item m="1" x="1059"/>
        <item m="1" x="1246"/>
        <item m="1" x="578"/>
        <item m="1" x="956"/>
        <item m="1" x="1314"/>
        <item m="1" x="924"/>
        <item m="1" x="773"/>
        <item m="1" x="300"/>
        <item m="1" x="673"/>
        <item m="1" x="721"/>
        <item m="1" x="801"/>
        <item m="1" x="1188"/>
        <item m="1" x="274"/>
        <item m="1" x="394"/>
        <item m="1" x="508"/>
        <item m="1" x="440"/>
        <item m="1" x="871"/>
        <item m="1" x="1172"/>
        <item m="1" x="252"/>
        <item m="1" x="256"/>
        <item m="1" x="921"/>
        <item m="1" x="940"/>
        <item x="19"/>
        <item m="1" x="222"/>
        <item m="1" x="770"/>
        <item m="1" x="448"/>
        <item m="1" x="1234"/>
        <item m="1" x="1244"/>
        <item m="1" x="864"/>
        <item m="1" x="1065"/>
        <item m="1" x="1187"/>
        <item x="51"/>
        <item m="1" x="379"/>
        <item x="10"/>
        <item m="1" x="834"/>
        <item m="1" x="935"/>
        <item m="1" x="852"/>
        <item x="7"/>
        <item m="1" x="225"/>
        <item m="1" x="235"/>
        <item m="1" x="1205"/>
        <item m="1" x="846"/>
        <item m="1" x="1057"/>
        <item m="1" x="180"/>
        <item m="1" x="486"/>
        <item m="1" x="498"/>
        <item m="1" x="415"/>
        <item m="1" x="1067"/>
        <item x="78"/>
        <item m="1" x="689"/>
        <item m="1" x="442"/>
        <item m="1" x="245"/>
        <item m="1" x="262"/>
        <item m="1" x="822"/>
        <item m="1" x="1227"/>
        <item m="1" x="1133"/>
        <item m="1" x="947"/>
        <item m="1" x="1322"/>
        <item m="1" x="1075"/>
        <item m="1" x="831"/>
        <item x="65"/>
        <item m="1" x="863"/>
        <item m="1" x="470"/>
        <item m="1" x="916"/>
        <item m="1" x="607"/>
        <item m="1" x="182"/>
        <item m="1" x="1228"/>
        <item m="1" x="729"/>
        <item m="1" x="754"/>
        <item m="1" x="628"/>
        <item m="1" x="250"/>
        <item m="1" x="1088"/>
        <item x="96"/>
        <item m="1" x="928"/>
        <item m="1" x="260"/>
        <item m="1" x="363"/>
        <item m="1" x="1001"/>
        <item m="1" x="649"/>
        <item m="1" x="1076"/>
        <item m="1" x="1096"/>
        <item m="1" x="514"/>
        <item m="1" x="1273"/>
        <item m="1" x="865"/>
        <item m="1" x="275"/>
        <item m="1" x="1014"/>
        <item m="1" x="334"/>
        <item m="1" x="1214"/>
        <item m="1" x="762"/>
        <item m="1" x="313"/>
        <item m="1" x="1252"/>
        <item m="1" x="1294"/>
        <item m="1" x="1150"/>
        <item m="1" x="1166"/>
        <item m="1" x="1122"/>
        <item m="1" x="1218"/>
        <item m="1" x="630"/>
        <item m="1" x="447"/>
        <item m="1" x="919"/>
        <item m="1" x="420"/>
        <item m="1" x="758"/>
        <item x="11"/>
        <item m="1" x="1260"/>
        <item m="1" x="1046"/>
        <item m="1" x="339"/>
        <item m="1" x="1127"/>
        <item m="1" x="913"/>
        <item m="1" x="953"/>
        <item m="1" x="686"/>
        <item m="1" x="593"/>
        <item m="1" x="185"/>
        <item m="1" x="192"/>
        <item m="1" x="1159"/>
        <item m="1" x="888"/>
        <item m="1" x="324"/>
        <item m="1" x="1154"/>
        <item m="1" x="875"/>
        <item m="1" x="727"/>
        <item m="1" x="1017"/>
        <item m="1" x="489"/>
        <item m="1" x="955"/>
        <item m="1" x="1124"/>
        <item m="1" x="633"/>
        <item m="1" x="211"/>
        <item m="1" x="1064"/>
        <item x="173"/>
        <item m="1" x="1032"/>
        <item m="1" x="598"/>
        <item m="1" x="1238"/>
        <item m="1" x="310"/>
        <item m="1" x="1073"/>
        <item m="1" x="1161"/>
        <item m="1" x="1128"/>
        <item m="1" x="378"/>
        <item m="1" x="328"/>
        <item m="1" x="576"/>
        <item m="1" x="247"/>
        <item x="91"/>
        <item m="1" x="199"/>
        <item m="1" x="1250"/>
        <item m="1" x="641"/>
        <item m="1" x="825"/>
        <item m="1" x="484"/>
        <item m="1" x="1277"/>
        <item m="1" x="642"/>
        <item m="1" x="277"/>
        <item m="1" x="900"/>
        <item m="1" x="1086"/>
        <item x="132"/>
        <item m="1" x="836"/>
        <item x="115"/>
        <item m="1" x="388"/>
        <item m="1" x="1149"/>
        <item m="1" x="1255"/>
        <item m="1" x="460"/>
        <item m="1" x="653"/>
        <item x="117"/>
        <item m="1" x="965"/>
        <item x="34"/>
        <item m="1" x="741"/>
        <item m="1" x="904"/>
        <item m="1" x="638"/>
        <item m="1" x="1180"/>
        <item m="1" x="1293"/>
        <item m="1" x="224"/>
        <item m="1" x="706"/>
        <item m="1" x="1024"/>
        <item x="149"/>
        <item x="87"/>
        <item m="1" x="268"/>
        <item m="1" x="505"/>
        <item x="79"/>
        <item m="1" x="1194"/>
        <item m="1" x="397"/>
        <item m="1" x="359"/>
        <item m="1" x="763"/>
        <item m="1" x="813"/>
        <item x="138"/>
        <item m="1" x="1308"/>
        <item m="1" x="977"/>
        <item m="1" x="465"/>
        <item m="1" x="959"/>
        <item m="1" x="309"/>
        <item m="1" x="869"/>
        <item m="1" x="373"/>
        <item x="137"/>
        <item m="1" x="1165"/>
        <item m="1" x="854"/>
        <item m="1" x="423"/>
        <item m="1" x="943"/>
        <item m="1" x="1258"/>
        <item m="1" x="475"/>
        <item m="1" x="817"/>
        <item m="1" x="884"/>
        <item m="1" x="968"/>
        <item m="1" x="830"/>
        <item m="1" x="818"/>
        <item m="1" x="1212"/>
        <item m="1" x="377"/>
        <item m="1" x="1240"/>
        <item m="1" x="942"/>
        <item m="1" x="810"/>
        <item m="1" x="1144"/>
        <item m="1" x="1288"/>
        <item x="104"/>
        <item m="1" x="893"/>
        <item m="1" x="855"/>
        <item m="1" x="611"/>
        <item m="1" x="399"/>
        <item m="1" x="986"/>
        <item m="1" x="629"/>
        <item m="1" x="372"/>
        <item m="1" x="803"/>
        <item m="1" x="1037"/>
        <item m="1" x="276"/>
        <item m="1" x="581"/>
        <item m="1" x="1129"/>
        <item m="1" x="697"/>
        <item m="1" x="728"/>
        <item m="1" x="582"/>
        <item m="1" x="1229"/>
        <item m="1" x="1286"/>
        <item m="1" x="342"/>
        <item m="1" x="717"/>
        <item m="1" x="1148"/>
        <item m="1" x="791"/>
        <item m="1" x="473"/>
        <item m="1" x="844"/>
        <item m="1" x="1284"/>
        <item m="1" x="847"/>
        <item m="1" x="403"/>
        <item m="1" x="1254"/>
        <item m="1" x="556"/>
        <item m="1" x="882"/>
        <item x="66"/>
        <item x="58"/>
        <item m="1" x="856"/>
        <item m="1" x="217"/>
        <item m="1" x="559"/>
        <item m="1" x="273"/>
        <item m="1" x="969"/>
        <item m="1" x="668"/>
        <item m="1" x="707"/>
        <item m="1" x="881"/>
        <item m="1" x="1123"/>
        <item x="165"/>
        <item m="1" x="866"/>
        <item m="1" x="1224"/>
        <item m="1" x="1221"/>
        <item m="1" x="691"/>
        <item m="1" x="405"/>
        <item m="1" x="366"/>
        <item m="1" x="939"/>
        <item m="1" x="1323"/>
        <item m="1" x="1146"/>
        <item m="1" x="1299"/>
        <item m="1" x="590"/>
        <item m="1" x="497"/>
        <item x="170"/>
        <item m="1" x="1039"/>
        <item x="63"/>
        <item m="1" x="318"/>
        <item m="1" x="777"/>
        <item m="1" x="748"/>
        <item m="1" x="827"/>
        <item m="1" x="297"/>
        <item m="1" x="552"/>
        <item m="1" x="422"/>
        <item m="1" x="873"/>
        <item m="1" x="1097"/>
        <item m="1" x="1019"/>
        <item m="1" x="1006"/>
        <item m="1" x="374"/>
        <item m="1" x="242"/>
        <item m="1" x="880"/>
        <item m="1" x="709"/>
        <item x="3"/>
        <item x="6"/>
        <item m="1" x="449"/>
        <item m="1" x="1195"/>
        <item m="1" x="425"/>
        <item m="1" x="1285"/>
        <item m="1" x="513"/>
        <item m="1" x="804"/>
        <item m="1" x="269"/>
        <item m="1" x="1071"/>
        <item m="1" x="445"/>
        <item m="1" x="914"/>
        <item m="1" x="1028"/>
        <item m="1" x="1016"/>
        <item m="1" x="862"/>
        <item m="1" x="1216"/>
        <item m="1" x="1183"/>
        <item m="1" x="1114"/>
        <item m="1" x="722"/>
        <item m="1" x="666"/>
        <item m="1" x="1295"/>
        <item m="1" x="427"/>
        <item m="1" x="181"/>
        <item m="1" x="286"/>
        <item m="1" x="1009"/>
        <item m="1" x="1328"/>
        <item m="1" x="809"/>
        <item m="1" x="651"/>
        <item m="1" x="989"/>
        <item x="73"/>
        <item m="1" x="371"/>
        <item m="1" x="294"/>
        <item m="1" x="266"/>
        <item m="1" x="883"/>
        <item m="1" x="1225"/>
        <item m="1" x="738"/>
        <item x="107"/>
        <item m="1" x="688"/>
        <item m="1" x="949"/>
        <item m="1" x="877"/>
        <item m="1" x="1081"/>
        <item m="1" x="1077"/>
        <item m="1" x="515"/>
        <item m="1" x="311"/>
        <item m="1" x="346"/>
        <item m="1" x="288"/>
        <item m="1" x="292"/>
        <item m="1" x="957"/>
        <item m="1" x="280"/>
        <item m="1" x="1156"/>
        <item m="1" x="704"/>
        <item m="1" x="694"/>
        <item m="1" x="983"/>
        <item x="30"/>
        <item x="120"/>
        <item m="1" x="1049"/>
        <item m="1" x="1055"/>
        <item m="1" x="1131"/>
        <item m="1" x="1332"/>
        <item m="1" x="662"/>
        <item m="1" x="367"/>
        <item m="1" x="802"/>
        <item x="152"/>
        <item m="1" x="267"/>
        <item m="1" x="1168"/>
        <item m="1" x="431"/>
        <item m="1" x="1177"/>
        <item m="1" x="347"/>
        <item m="1" x="599"/>
        <item m="1" x="692"/>
        <item m="1" x="518"/>
        <item m="1" x="1203"/>
        <item m="1" x="703"/>
        <item m="1" x="1043"/>
        <item m="1" x="1160"/>
        <item m="1" x="1029"/>
        <item m="1" x="1184"/>
        <item m="1" x="407"/>
        <item m="1" x="885"/>
        <item m="1" x="264"/>
        <item m="1" x="1132"/>
        <item m="1" x="1192"/>
        <item m="1" x="1078"/>
        <item m="1" x="595"/>
        <item m="1" x="1245"/>
        <item m="1" x="1182"/>
        <item m="1" x="710"/>
        <item m="1" x="792"/>
        <item m="1" x="380"/>
        <item m="1" x="439"/>
        <item m="1" x="504"/>
        <item m="1" x="541"/>
        <item m="1" x="878"/>
        <item m="1" x="272"/>
        <item m="1" x="357"/>
        <item m="1" x="799"/>
        <item m="1" x="858"/>
        <item m="1" x="753"/>
        <item m="1" x="677"/>
        <item m="1" x="402"/>
        <item m="1" x="784"/>
        <item x="126"/>
        <item m="1" x="1222"/>
        <item m="1" x="1041"/>
        <item m="1" x="416"/>
        <item m="1" x="781"/>
        <item m="1" x="1042"/>
        <item m="1" x="214"/>
        <item m="1" x="640"/>
        <item m="1" x="930"/>
        <item m="1" x="240"/>
        <item m="1" x="1321"/>
        <item x="80"/>
        <item m="1" x="220"/>
        <item x="74"/>
        <item x="164"/>
        <item m="1" x="1094"/>
        <item m="1" x="319"/>
        <item m="1" x="1232"/>
        <item m="1" x="338"/>
        <item m="1" x="369"/>
        <item m="1" x="705"/>
        <item m="1" x="637"/>
        <item m="1" x="454"/>
        <item m="1" x="1163"/>
        <item m="1" x="820"/>
        <item m="1" x="789"/>
        <item x="56"/>
        <item m="1" x="671"/>
        <item m="1" x="962"/>
        <item m="1" x="511"/>
        <item m="1" x="910"/>
        <item m="1" x="567"/>
        <item m="1" x="723"/>
        <item m="1" x="663"/>
        <item m="1" x="207"/>
        <item m="1" x="232"/>
        <item m="1" x="1095"/>
        <item m="1" x="596"/>
        <item x="31"/>
        <item x="25"/>
        <item m="1" x="872"/>
        <item m="1" x="631"/>
        <item m="1" x="1247"/>
        <item m="1" x="331"/>
        <item m="1" x="254"/>
        <item m="1" x="1003"/>
        <item m="1" x="1079"/>
        <item m="1" x="412"/>
        <item m="1" x="1186"/>
        <item m="1" x="1276"/>
        <item m="1" x="289"/>
        <item m="1" x="672"/>
        <item m="1" x="605"/>
        <item m="1" x="988"/>
        <item m="1" x="291"/>
        <item m="1" x="527"/>
        <item m="1" x="1326"/>
        <item m="1" x="1151"/>
        <item m="1" x="1106"/>
        <item m="1" x="341"/>
        <item x="40"/>
        <item m="1" x="700"/>
        <item m="1" x="990"/>
        <item m="1" x="350"/>
        <item m="1" x="772"/>
        <item m="1" x="680"/>
        <item m="1" x="993"/>
        <item m="1" x="664"/>
        <item m="1" x="760"/>
        <item x="151"/>
        <item m="1" x="476"/>
        <item m="1" x="713"/>
        <item m="1" x="655"/>
        <item m="1" x="209"/>
        <item m="1" x="740"/>
        <item m="1" x="296"/>
        <item m="1" x="648"/>
        <item m="1" x="531"/>
        <item m="1" x="1327"/>
        <item m="1" x="364"/>
        <item m="1" x="216"/>
        <item m="1" x="1092"/>
        <item m="1" x="1101"/>
        <item m="1" x="807"/>
        <item m="1" x="219"/>
        <item m="1" x="195"/>
        <item m="1" x="1158"/>
        <item x="48"/>
        <item m="1" x="1331"/>
        <item m="1" x="808"/>
        <item m="1" x="554"/>
        <item m="1" x="634"/>
        <item m="1" x="1004"/>
        <item m="1" x="991"/>
        <item x="159"/>
        <item m="1" x="1266"/>
        <item m="1" x="1048"/>
        <item m="1" x="438"/>
        <item m="1" x="516"/>
        <item m="1" x="687"/>
        <item x="67"/>
        <item m="1" x="1302"/>
        <item m="1" x="915"/>
        <item m="1" x="1253"/>
        <item m="1" x="571"/>
        <item m="1" x="354"/>
        <item m="1" x="684"/>
        <item m="1" x="1233"/>
        <item x="53"/>
        <item m="1" x="443"/>
        <item m="1" x="1025"/>
        <item m="1" x="887"/>
        <item m="1" x="860"/>
        <item m="1" x="788"/>
        <item m="1" x="676"/>
        <item m="1" x="685"/>
        <item m="1" x="393"/>
        <item m="1" x="433"/>
        <item m="1" x="426"/>
        <item m="1" x="767"/>
        <item m="1" x="474"/>
        <item m="1" x="1243"/>
        <item m="1" x="1020"/>
        <item x="99"/>
        <item m="1" x="368"/>
        <item m="1" x="1072"/>
        <item m="1" x="1089"/>
        <item m="1" x="1281"/>
        <item m="1" x="1304"/>
        <item m="1" x="696"/>
        <item m="1" x="980"/>
        <item x="44"/>
        <item m="1" x="520"/>
        <item m="1" x="279"/>
        <item m="1" x="1062"/>
        <item m="1" x="964"/>
        <item m="1" x="937"/>
        <item m="1" x="1170"/>
        <item m="1" x="972"/>
        <item m="1" x="1320"/>
        <item m="1" x="945"/>
        <item m="1" x="190"/>
        <item m="1" x="1005"/>
        <item m="1" x="726"/>
        <item m="1" x="1125"/>
        <item m="1" x="785"/>
        <item m="1" x="1033"/>
        <item m="1" x="320"/>
        <item m="1" x="751"/>
        <item m="1" x="845"/>
        <item m="1" x="468"/>
        <item m="1" x="889"/>
        <item m="1" x="1261"/>
        <item m="1" x="737"/>
        <item m="1" x="1044"/>
        <item m="1" x="621"/>
        <item m="1" x="322"/>
        <item m="1" x="1142"/>
        <item m="1" x="329"/>
        <item x="105"/>
        <item x="85"/>
        <item m="1" x="539"/>
        <item m="1" x="507"/>
        <item m="1" x="1026"/>
        <item m="1" x="1201"/>
        <item x="13"/>
        <item m="1" x="1100"/>
        <item m="1" x="1272"/>
        <item x="157"/>
        <item m="1" x="616"/>
        <item m="1" x="360"/>
        <item m="1" x="1311"/>
        <item x="121"/>
        <item m="1" x="719"/>
        <item m="1" x="927"/>
        <item m="1" x="646"/>
        <item m="1" x="337"/>
        <item m="1" x="517"/>
        <item m="1" x="674"/>
        <item m="1" x="1167"/>
        <item m="1" x="1268"/>
        <item m="1" x="715"/>
        <item m="1" x="1070"/>
        <item m="1" x="550"/>
        <item m="1" x="1257"/>
        <item x="106"/>
        <item m="1" x="435"/>
        <item x="59"/>
        <item m="1" x="487"/>
        <item m="1" x="622"/>
        <item m="1" x="787"/>
        <item m="1" x="998"/>
        <item m="1" x="922"/>
        <item m="1" x="1204"/>
        <item m="1" x="467"/>
        <item m="1" x="469"/>
        <item m="1" x="570"/>
        <item m="1" x="545"/>
        <item m="1" x="303"/>
        <item m="1" x="786"/>
        <item x="146"/>
        <item m="1" x="444"/>
        <item x="140"/>
        <item x="145"/>
        <item m="1" x="654"/>
        <item m="1" x="344"/>
        <item m="1" x="271"/>
        <item m="1" x="239"/>
        <item m="1" x="501"/>
        <item m="1" x="558"/>
        <item m="1" x="1301"/>
        <item m="1" x="441"/>
        <item x="57"/>
        <item m="1" x="1278"/>
        <item m="1" x="1249"/>
        <item m="1" x="618"/>
        <item m="1" x="234"/>
        <item m="1" x="1217"/>
        <item m="1" x="974"/>
        <item x="15"/>
        <item m="1" x="948"/>
        <item m="1" x="538"/>
        <item m="1" x="714"/>
        <item m="1" x="604"/>
        <item m="1" x="573"/>
        <item m="1" x="861"/>
        <item m="1" x="509"/>
        <item m="1" x="434"/>
        <item x="75"/>
        <item m="1" x="597"/>
        <item m="1" x="1155"/>
        <item m="1" x="958"/>
        <item m="1" x="769"/>
        <item m="1" x="764"/>
        <item m="1" x="586"/>
        <item m="1" x="325"/>
        <item m="1" x="613"/>
        <item m="1" x="278"/>
        <item m="1" x="1283"/>
        <item m="1" x="299"/>
        <item m="1" x="385"/>
        <item m="1" x="471"/>
        <item m="1" x="430"/>
        <item m="1" x="228"/>
        <item m="1" x="835"/>
        <item m="1" x="823"/>
        <item x="64"/>
        <item m="1" x="258"/>
        <item m="1" x="204"/>
        <item m="1" x="304"/>
        <item x="43"/>
        <item m="1" x="466"/>
        <item m="1" x="451"/>
        <item m="1" x="1164"/>
        <item m="1" x="491"/>
        <item m="1" x="1309"/>
        <item m="1" x="606"/>
        <item m="1" x="647"/>
        <item m="1" x="1169"/>
        <item m="1" x="779"/>
        <item m="1" x="1210"/>
        <item m="1" x="733"/>
        <item m="1" x="295"/>
        <item x="28"/>
        <item m="1" x="1190"/>
        <item m="1" x="652"/>
        <item m="1" x="795"/>
        <item m="1" x="376"/>
        <item m="1" x="979"/>
        <item x="150"/>
        <item m="1" x="1152"/>
        <item m="1" x="287"/>
        <item m="1" x="678"/>
        <item m="1" x="428"/>
        <item x="124"/>
        <item m="1" x="730"/>
        <item x="111"/>
        <item m="1" x="780"/>
        <item x="156"/>
        <item m="1" x="540"/>
        <item m="1" x="1018"/>
        <item m="1" x="534"/>
        <item m="1" x="506"/>
        <item x="129"/>
        <item m="1" x="436"/>
        <item m="1" x="746"/>
        <item m="1" x="446"/>
        <item m="1" x="255"/>
        <item m="1" x="419"/>
        <item x="29"/>
        <item m="1" x="585"/>
        <item m="1" x="1241"/>
        <item m="1" x="1269"/>
        <item m="1" x="186"/>
        <item m="1" x="1196"/>
        <item m="1" x="774"/>
        <item m="1" x="547"/>
        <item m="1" x="546"/>
        <item m="1" x="261"/>
        <item m="1" x="1317"/>
        <item m="1" x="800"/>
        <item m="1" x="617"/>
        <item m="1" x="223"/>
        <item m="1" x="370"/>
        <item m="1" x="1318"/>
        <item m="1" x="1329"/>
        <item m="1" x="950"/>
        <item m="1" x="797"/>
        <item m="1" x="768"/>
        <item m="1" x="619"/>
        <item m="1" x="1313"/>
        <item m="1" x="315"/>
        <item m="1" x="1303"/>
        <item x="110"/>
        <item m="1" x="1292"/>
        <item m="1" x="424"/>
        <item m="1" x="612"/>
        <item m="1" x="1310"/>
        <item m="1" x="624"/>
        <item m="1" x="343"/>
        <item m="1" x="553"/>
        <item m="1" x="933"/>
        <item m="1" x="1274"/>
        <item x="32"/>
        <item m="1" x="1085"/>
        <item m="1" x="985"/>
        <item m="1" x="383"/>
        <item m="1" x="682"/>
        <item m="1" x="695"/>
        <item m="1" x="326"/>
        <item m="1" x="340"/>
        <item x="49"/>
        <item m="1" x="992"/>
        <item m="1" x="243"/>
        <item m="1" x="298"/>
        <item m="1" x="1082"/>
        <item m="1" x="411"/>
        <item m="1" x="584"/>
        <item m="1" x="829"/>
        <item m="1" x="533"/>
        <item m="1" x="1174"/>
        <item m="1" x="231"/>
        <item m="1" x="832"/>
        <item m="1" x="244"/>
        <item m="1" x="747"/>
        <item m="1" x="1002"/>
        <item m="1" x="907"/>
        <item m="1" x="623"/>
        <item m="1" x="1103"/>
        <item m="1" x="757"/>
        <item x="139"/>
        <item m="1" x="850"/>
        <item m="1" x="176"/>
        <item m="1" x="414"/>
        <item m="1" x="1202"/>
        <item m="1" x="499"/>
        <item m="1" x="1143"/>
        <item m="1" x="1000"/>
        <item m="1" x="191"/>
        <item m="1" x="409"/>
        <item m="1" x="632"/>
        <item m="1" x="1242"/>
        <item m="1" x="472"/>
        <item m="1" x="1262"/>
        <item m="1" x="744"/>
        <item m="1" x="551"/>
        <item m="1" x="1265"/>
        <item m="1" x="1282"/>
        <item m="1" x="193"/>
        <item m="1" x="718"/>
        <item x="42"/>
        <item x="52"/>
        <item m="1" x="1013"/>
        <item m="1" x="833"/>
        <item m="1" x="1023"/>
        <item m="1" x="665"/>
        <item m="1" x="178"/>
        <item m="1" x="625"/>
        <item m="1" x="1219"/>
        <item m="1" x="564"/>
        <item m="1" x="761"/>
        <item m="1" x="1231"/>
        <item m="1" x="188"/>
        <item m="1" x="1226"/>
        <item m="1" x="1056"/>
        <item m="1" x="1061"/>
        <item m="1" x="312"/>
        <item m="1" x="458"/>
        <item m="1" x="755"/>
        <item m="1" x="389"/>
        <item m="1" x="892"/>
        <item m="1" x="361"/>
        <item m="1" x="323"/>
        <item m="1" x="1107"/>
        <item m="1" x="332"/>
        <item m="1" x="352"/>
        <item m="1" x="184"/>
        <item m="1" x="1335"/>
        <item m="1" x="482"/>
        <item m="1" x="999"/>
        <item x="23"/>
        <item m="1" x="669"/>
        <item m="1" x="537"/>
        <item m="1" x="708"/>
        <item m="1" x="905"/>
        <item m="1" x="375"/>
        <item x="21"/>
        <item m="1" x="635"/>
        <item m="1" x="565"/>
        <item x="5"/>
        <item m="1" x="265"/>
        <item m="1" x="903"/>
        <item m="1" x="418"/>
        <item m="1" x="503"/>
        <item m="1" x="1213"/>
        <item m="1" x="1235"/>
        <item m="1" x="1112"/>
        <item m="1" x="1211"/>
        <item m="1" x="848"/>
        <item m="1" x="542"/>
        <item m="1" x="544"/>
        <item m="1" x="610"/>
        <item m="1" x="455"/>
        <item x="68"/>
        <item x="45"/>
        <item m="1" x="536"/>
        <item x="103"/>
        <item m="1" x="1157"/>
        <item m="1" x="457"/>
        <item x="98"/>
        <item m="1" x="920"/>
        <item m="1" x="594"/>
        <item m="1" x="639"/>
        <item m="1" x="620"/>
        <item x="62"/>
        <item m="1" x="1021"/>
        <item m="1" x="226"/>
        <item m="1" x="1200"/>
        <item m="1" x="351"/>
        <item m="1" x="712"/>
        <item x="108"/>
        <item m="1" x="519"/>
        <item m="1" x="1189"/>
        <item m="1" x="1330"/>
        <item m="1" x="731"/>
        <item m="1" x="849"/>
        <item m="1" x="736"/>
        <item m="1" x="941"/>
        <item m="1" x="681"/>
        <item m="1" x="811"/>
        <item m="1" x="656"/>
        <item m="1" x="1120"/>
        <item m="1" x="1087"/>
        <item m="1" x="627"/>
        <item m="1" x="391"/>
        <item m="1" x="954"/>
        <item m="1" x="1198"/>
        <item m="1" x="867"/>
        <item m="1" x="946"/>
        <item m="1" x="636"/>
        <item m="1" x="1063"/>
        <item x="144"/>
        <item m="1" x="1171"/>
        <item x="122"/>
        <item m="1" x="305"/>
        <item m="1" x="952"/>
        <item m="1" x="812"/>
        <item m="1" x="693"/>
        <item m="1" x="899"/>
        <item m="1" x="281"/>
        <item m="1" x="711"/>
        <item m="1" x="525"/>
        <item m="1" x="1176"/>
        <item m="1" x="1239"/>
        <item m="1" x="1264"/>
        <item m="1" x="782"/>
        <item m="1" x="679"/>
        <item m="1" x="1050"/>
        <item m="1" x="1267"/>
        <item m="1" x="1237"/>
        <item m="1" x="870"/>
        <item m="1" x="1060"/>
        <item m="1" x="1134"/>
        <item m="1" x="1153"/>
        <item x="166"/>
        <item m="1" x="569"/>
        <item m="1" x="929"/>
        <item m="1" x="1104"/>
        <item m="1" x="995"/>
        <item m="1" x="735"/>
        <item m="1" x="911"/>
        <item m="1" x="1296"/>
        <item m="1" x="1197"/>
        <item m="1" x="493"/>
        <item m="1" x="1307"/>
        <item m="1" x="1175"/>
        <item m="1" x="401"/>
        <item m="1" x="659"/>
        <item m="1" x="661"/>
        <item m="1" x="816"/>
        <item x="112"/>
        <item m="1" x="796"/>
        <item m="1" x="775"/>
        <item m="1" x="1011"/>
        <item m="1" x="526"/>
        <item m="1" x="1181"/>
        <item m="1" x="572"/>
        <item m="1" x="543"/>
        <item m="1" x="828"/>
        <item m="1" x="483"/>
        <item m="1" x="395"/>
        <item x="116"/>
        <item m="1" x="683"/>
        <item m="1" x="230"/>
        <item m="1" x="1108"/>
        <item m="1" x="353"/>
        <item m="1" x="522"/>
        <item m="1" x="976"/>
        <item m="1" x="345"/>
        <item m="1" x="1279"/>
        <item m="1" x="1035"/>
        <item m="1" x="1191"/>
        <item m="1" x="381"/>
        <item m="1" x="1312"/>
        <item m="1" x="645"/>
        <item x="92"/>
        <item m="1" x="210"/>
        <item m="1" x="1083"/>
        <item m="1" x="997"/>
        <item m="1" x="362"/>
        <item m="1" x="926"/>
        <item m="1" x="1074"/>
        <item m="1" x="523"/>
        <item x="22"/>
        <item m="1" x="1030"/>
        <item m="1" x="931"/>
        <item x="113"/>
        <item m="1" x="1099"/>
        <item m="1" x="879"/>
        <item m="1" x="1007"/>
        <item m="1" x="1275"/>
        <item m="1" x="1031"/>
        <item m="1" x="293"/>
        <item m="1" x="1179"/>
        <item m="1" x="253"/>
        <item m="1" x="1223"/>
        <item m="1" x="925"/>
        <item m="1" x="575"/>
        <item m="1" x="530"/>
        <item m="1" x="1015"/>
        <item m="1" x="932"/>
        <item x="33"/>
        <item m="1" x="384"/>
        <item m="1" x="317"/>
        <item m="1" x="970"/>
        <item m="1" x="327"/>
        <item m="1" x="1137"/>
        <item m="1" x="934"/>
        <item m="1" x="1040"/>
        <item m="1" x="413"/>
        <item x="26"/>
        <item m="1" x="841"/>
        <item m="1" x="739"/>
        <item m="1" x="1147"/>
        <item m="1" x="464"/>
        <item x="94"/>
        <item m="1" x="1138"/>
        <item m="1" x="609"/>
        <item x="148"/>
        <item m="1" x="492"/>
        <item m="1" x="923"/>
        <item m="1" x="1109"/>
        <item m="1" x="951"/>
        <item x="70"/>
        <item m="1" x="766"/>
        <item m="1" x="1319"/>
        <item m="1" x="1220"/>
        <item m="1" x="1259"/>
        <item m="1" x="461"/>
        <item m="1" x="535"/>
        <item m="1" x="874"/>
        <item m="1" x="853"/>
        <item m="1" x="1324"/>
        <item m="1" x="512"/>
        <item m="1" x="528"/>
        <item m="1" x="1130"/>
        <item m="1" x="459"/>
        <item m="1" x="1162"/>
        <item x="109"/>
        <item m="1" x="876"/>
        <item m="1" x="555"/>
        <item m="1" x="365"/>
        <item x="37"/>
        <item m="1" x="790"/>
        <item m="1" x="408"/>
        <item x="27"/>
        <item x="167"/>
        <item m="1" x="1058"/>
        <item m="1" x="358"/>
        <item m="1" x="1117"/>
        <item m="1" x="821"/>
        <item m="1" x="213"/>
        <item m="1" x="658"/>
        <item x="89"/>
        <item m="1" x="187"/>
        <item m="1" x="490"/>
        <item m="1" x="1248"/>
        <item m="1" x="614"/>
        <item x="24"/>
        <item x="47"/>
        <item m="1" x="699"/>
        <item m="1" x="745"/>
        <item m="1" x="765"/>
        <item x="77"/>
        <item m="1" x="749"/>
        <item x="134"/>
        <item m="1" x="510"/>
        <item m="1" x="302"/>
        <item m="1" x="321"/>
        <item m="1" x="675"/>
        <item m="1" x="215"/>
        <item m="1" x="1105"/>
        <item m="1" x="308"/>
        <item x="147"/>
        <item m="1" x="815"/>
        <item m="1" x="1140"/>
        <item m="1" x="478"/>
        <item m="1" x="1316"/>
        <item m="1" x="1271"/>
        <item m="1" x="206"/>
        <item m="1" x="981"/>
        <item m="1" x="463"/>
        <item m="1" x="1113"/>
        <item m="1" x="901"/>
        <item m="1" x="496"/>
        <item m="1" x="450"/>
        <item m="1" x="720"/>
        <item m="1" x="1084"/>
        <item x="0"/>
        <item m="1" x="356"/>
        <item m="1" x="644"/>
        <item m="1" x="1230"/>
        <item m="1" x="1199"/>
        <item x="172"/>
        <item m="1" x="826"/>
        <item m="1" x="806"/>
        <item x="162"/>
        <item m="1" x="316"/>
        <item m="1" x="1280"/>
        <item m="1" x="752"/>
        <item m="1" x="1290"/>
        <item m="1" x="918"/>
        <item m="1" x="417"/>
        <item m="1" x="626"/>
        <item m="1" x="333"/>
        <item m="1" x="200"/>
        <item m="1" x="840"/>
        <item m="1" x="479"/>
        <item m="1" x="1090"/>
        <item m="1" x="524"/>
        <item m="1" x="890"/>
        <item m="1" x="819"/>
        <item x="9"/>
        <item m="1" x="690"/>
        <item m="1" x="1115"/>
        <item m="1" x="698"/>
        <item m="1" x="963"/>
        <item m="1" x="404"/>
        <item m="1" x="568"/>
        <item m="1" x="574"/>
        <item m="1" x="577"/>
        <item m="1" x="579"/>
        <item m="1" x="583"/>
        <item m="1" x="588"/>
        <item m="1" x="589"/>
        <item m="1" x="592"/>
        <item x="18"/>
        <item m="1" x="601"/>
        <item m="1" x="1116"/>
        <item m="1" x="1119"/>
        <item x="90"/>
        <item m="1" x="1126"/>
        <item x="86"/>
        <item x="36"/>
        <item m="1" x="1135"/>
        <item m="1" x="1136"/>
        <item m="1" x="1141"/>
        <item m="1" x="1145"/>
        <item m="1" x="560"/>
        <item m="1" x="561"/>
        <item m="1" x="562"/>
        <item m="1" x="563"/>
        <item m="1" x="566"/>
        <item m="1" x="1098"/>
        <item m="1" x="1111"/>
        <item m="1" x="179"/>
        <item x="41"/>
        <item m="1" x="1325"/>
        <item x="83"/>
        <item m="1" x="263"/>
        <item m="1" x="824"/>
        <item m="1" x="238"/>
        <item x="153"/>
        <item m="1" x="218"/>
        <item m="1" x="794"/>
        <item m="1" x="198"/>
        <item m="1" x="771"/>
        <item m="1" x="177"/>
        <item m="1" x="859"/>
        <item m="1" x="202"/>
        <item m="1" x="1178"/>
        <item m="1" x="251"/>
        <item m="1" x="557"/>
        <item m="1" x="1300"/>
        <item x="125"/>
        <item m="1" x="1207"/>
        <item x="60"/>
        <item x="128"/>
        <item x="155"/>
        <item m="1" x="208"/>
        <item m="1" x="793"/>
        <item m="1" x="1038"/>
        <item m="1" x="248"/>
        <item m="1" x="917"/>
        <item m="1" x="406"/>
        <item m="1" x="462"/>
        <item m="1" x="971"/>
        <item m="1" x="1315"/>
        <item m="1" x="1289"/>
        <item m="1" x="1080"/>
        <item m="1" x="978"/>
        <item m="1" x="603"/>
        <item m="1" x="1118"/>
        <item m="1" x="1334"/>
        <item m="1" x="1206"/>
        <item m="1" x="1298"/>
        <item m="1" x="896"/>
        <item m="1" x="987"/>
        <item m="1" x="1208"/>
        <item m="1" x="1034"/>
        <item m="1" x="1012"/>
        <item m="1" x="580"/>
        <item m="1" x="938"/>
        <item m="1" x="851"/>
        <item m="1" x="898"/>
        <item m="1" x="996"/>
        <item m="1" x="902"/>
        <item m="1" x="894"/>
        <item m="1" x="485"/>
        <item x="35"/>
        <item m="1" x="432"/>
        <item m="1" x="716"/>
        <item m="1" x="886"/>
        <item m="1" x="778"/>
        <item m="1" x="982"/>
        <item m="1" x="975"/>
        <item m="1" x="1051"/>
        <item m="1" x="259"/>
        <item m="1" x="488"/>
        <item m="1" x="602"/>
        <item m="1" x="732"/>
        <item m="1" x="502"/>
        <item m="1" x="734"/>
        <item m="1" x="895"/>
        <item m="1" x="1305"/>
        <item m="1" x="390"/>
        <item m="1" x="314"/>
        <item m="1" x="495"/>
        <item x="39"/>
        <item x="54"/>
        <item m="1" x="456"/>
        <item m="1" x="452"/>
        <item m="1" x="702"/>
        <item m="1" x="270"/>
        <item m="1" x="868"/>
        <item m="1" x="908"/>
        <item m="1" x="1121"/>
        <item m="1" x="233"/>
        <item m="1" x="400"/>
        <item m="1" x="1333"/>
        <item m="1" x="857"/>
        <item m="1" x="396"/>
        <item m="1" x="742"/>
        <item m="1" x="1193"/>
        <item m="1" x="201"/>
        <item m="1" x="966"/>
        <item m="1" x="1256"/>
        <item m="1" x="349"/>
        <item m="1" x="587"/>
        <item m="1" x="453"/>
        <item x="143"/>
        <item m="1" x="776"/>
        <item m="1" x="437"/>
        <item m="1" x="1066"/>
        <item x="174"/>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5">
        <item x="41"/>
        <item x="42"/>
        <item x="45"/>
        <item x="46"/>
        <item x="47"/>
        <item x="50"/>
        <item x="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8"/>
        <item x="49"/>
        <item x="52"/>
        <item x="5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47">
    <i>
      <x v="18"/>
    </i>
    <i r="1">
      <x v="182"/>
    </i>
    <i r="2">
      <x v="1038"/>
    </i>
    <i>
      <x v="24"/>
    </i>
    <i r="1">
      <x v="3"/>
    </i>
    <i r="2">
      <x v="574"/>
    </i>
    <i r="1">
      <x v="29"/>
    </i>
    <i r="2">
      <x v="673"/>
    </i>
    <i r="1">
      <x v="83"/>
    </i>
    <i r="2">
      <x v="1207"/>
    </i>
    <i r="2">
      <x v="1331"/>
    </i>
    <i r="1">
      <x v="89"/>
    </i>
    <i r="2">
      <x v="466"/>
    </i>
    <i r="1">
      <x v="120"/>
    </i>
    <i r="2">
      <x v="783"/>
    </i>
    <i r="1">
      <x v="191"/>
    </i>
    <i r="2">
      <x v="1223"/>
    </i>
    <i r="2">
      <x v="1330"/>
    </i>
    <i>
      <x v="25"/>
    </i>
    <i r="1">
      <x v="7"/>
    </i>
    <i r="2">
      <x v="373"/>
    </i>
    <i r="1">
      <x v="23"/>
    </i>
    <i r="2">
      <x v="162"/>
    </i>
    <i r="2">
      <x v="1334"/>
    </i>
    <i r="1">
      <x v="26"/>
    </i>
    <i r="2">
      <x v="1332"/>
    </i>
    <i r="1">
      <x v="49"/>
    </i>
    <i r="2">
      <x v="1151"/>
    </i>
    <i r="2">
      <x v="1333"/>
    </i>
    <i r="1">
      <x v="54"/>
    </i>
    <i r="2">
      <x v="386"/>
    </i>
    <i r="1">
      <x v="57"/>
    </i>
    <i r="2">
      <x v="1101"/>
    </i>
    <i r="1">
      <x v="100"/>
    </i>
    <i r="2">
      <x v="253"/>
    </i>
    <i r="2">
      <x v="599"/>
    </i>
    <i r="1">
      <x v="145"/>
    </i>
    <i r="2">
      <x v="35"/>
    </i>
    <i r="2">
      <x v="989"/>
    </i>
    <i r="2">
      <x v="1335"/>
    </i>
    <i r="1">
      <x v="153"/>
    </i>
    <i r="2">
      <x v="87"/>
    </i>
    <i r="1">
      <x v="181"/>
    </i>
    <i r="2">
      <x v="1148"/>
    </i>
    <i r="1">
      <x v="185"/>
    </i>
    <i r="2">
      <x v="519"/>
    </i>
    <i t="grand">
      <x/>
    </i>
  </rowItems>
  <colFields count="1">
    <field x="30"/>
  </colFields>
  <colItems count="2">
    <i>
      <x v="53"/>
    </i>
    <i t="grand">
      <x/>
    </i>
  </colItems>
  <dataFields count="1">
    <dataField name="Count of DATESICK" fld="30" subtotal="count" baseField="0" baseItem="0"/>
  </dataFields>
  <formats count="8">
    <format dxfId="12">
      <pivotArea dataOnly="0" labelOnly="1" grandCol="1" outline="0" fieldPosition="0"/>
    </format>
    <format dxfId="11">
      <pivotArea type="topRight" dataOnly="0" labelOnly="1" outline="0" offset="R1:U1" fieldPosition="0"/>
    </format>
    <format dxfId="10">
      <pivotArea collapsedLevelsAreSubtotals="1" fieldPosition="0">
        <references count="3">
          <reference field="1" count="1" selected="0">
            <x v="25"/>
          </reference>
          <reference field="2" count="1" selected="0">
            <x v="181"/>
          </reference>
          <reference field="3" count="1">
            <x v="943"/>
          </reference>
        </references>
      </pivotArea>
    </format>
    <format dxfId="9">
      <pivotArea dataOnly="0" labelOnly="1" fieldPosition="0">
        <references count="3">
          <reference field="1" count="1" selected="0">
            <x v="25"/>
          </reference>
          <reference field="2" count="1" selected="0">
            <x v="181"/>
          </reference>
          <reference field="3" count="1">
            <x v="943"/>
          </reference>
        </references>
      </pivotArea>
    </format>
    <format dxfId="8">
      <pivotArea collapsedLevelsAreSubtotals="1" fieldPosition="0">
        <references count="3">
          <reference field="1" count="1" selected="0">
            <x v="25"/>
          </reference>
          <reference field="2" count="1" selected="0">
            <x v="17"/>
          </reference>
          <reference field="3" count="1">
            <x v="575"/>
          </reference>
        </references>
      </pivotArea>
    </format>
    <format dxfId="7">
      <pivotArea dataOnly="0" labelOnly="1" fieldPosition="0">
        <references count="3">
          <reference field="1" count="1" selected="0">
            <x v="25"/>
          </reference>
          <reference field="2" count="1" selected="0">
            <x v="17"/>
          </reference>
          <reference field="3" count="1">
            <x v="575"/>
          </reference>
        </references>
      </pivotArea>
    </format>
    <format dxfId="6">
      <pivotArea collapsedLevelsAreSubtotals="1" fieldPosition="0">
        <references count="3">
          <reference field="1" count="1" selected="0">
            <x v="24"/>
          </reference>
          <reference field="2" count="1" selected="0">
            <x v="191"/>
          </reference>
          <reference field="3" count="1">
            <x v="901"/>
          </reference>
        </references>
      </pivotArea>
    </format>
    <format dxfId="5">
      <pivotArea dataOnly="0" labelOnly="1" fieldPosition="0">
        <references count="3">
          <reference field="1" count="1" selected="0">
            <x v="24"/>
          </reference>
          <reference field="2" count="1" selected="0">
            <x v="191"/>
          </reference>
          <reference field="3" count="1">
            <x v="901"/>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C13" firstHeaderRow="1" firstDataRow="2" firstDataCol="1"/>
  <pivotFields count="41">
    <pivotField showAll="0"/>
    <pivotField axis="axisRow" showAll="0">
      <items count="28">
        <item h="1" m="1" x="21"/>
        <item h="1" m="1" x="26"/>
        <item h="1" m="1" x="25"/>
        <item h="1" m="1" x="24"/>
        <item h="1" x="0"/>
        <item h="1" x="1"/>
        <item h="1" x="2"/>
        <item h="1" x="3"/>
        <item h="1" x="4"/>
        <item h="1" x="5"/>
        <item h="1" m="1" x="23"/>
        <item h="1" x="6"/>
        <item h="1" x="7"/>
        <item h="1" x="8"/>
        <item h="1" m="1" x="22"/>
        <item h="1" x="9"/>
        <item h="1" x="10"/>
        <item h="1" x="11"/>
        <item h="1" x="12"/>
        <item x="13"/>
        <item h="1" x="14"/>
        <item h="1" x="15"/>
        <item h="1" x="16"/>
        <item h="1" x="17"/>
        <item h="1" x="18"/>
        <item h="1" x="19"/>
        <item h="1" x="20"/>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m="1" x="116"/>
        <item x="57"/>
        <item x="15"/>
        <item x="2"/>
        <item m="1" x="114"/>
        <item x="45"/>
        <item m="1" x="192"/>
        <item x="36"/>
        <item m="1" x="113"/>
        <item x="73"/>
        <item m="1" x="186"/>
        <item m="1" x="149"/>
        <item m="1" x="199"/>
        <item m="1" x="108"/>
        <item m="1" x="195"/>
        <item x="88"/>
        <item x="60"/>
        <item x="23"/>
        <item m="1" x="154"/>
        <item m="1" x="184"/>
        <item x="9"/>
        <item x="87"/>
        <item m="1" x="125"/>
        <item x="70"/>
        <item m="1" x="190"/>
        <item x="56"/>
        <item x="33"/>
        <item x="80"/>
        <item m="1" x="165"/>
        <item m="1" x="105"/>
        <item x="48"/>
        <item x="31"/>
        <item x="92"/>
        <item x="32"/>
        <item m="1" x="145"/>
        <item m="1" x="169"/>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x="21"/>
        <item x="82"/>
        <item m="1" x="136"/>
        <item m="1" x="141"/>
        <item m="1" x="109"/>
        <item m="1" x="127"/>
        <item x="52"/>
        <item x="99"/>
        <item m="1" x="128"/>
        <item x="75"/>
        <item m="1" x="194"/>
        <item m="1" x="185"/>
        <item x="26"/>
        <item x="81"/>
        <item m="1" x="181"/>
        <item x="93"/>
        <item x="30"/>
        <item m="1" x="173"/>
        <item x="58"/>
        <item m="1" x="160"/>
        <item m="1" x="152"/>
        <item m="1" x="124"/>
        <item m="1" x="130"/>
        <item x="78"/>
        <item x="22"/>
        <item m="1" x="191"/>
        <item x="47"/>
        <item m="1" x="137"/>
        <item x="63"/>
        <item m="1" x="126"/>
        <item m="1" x="196"/>
        <item m="1" x="135"/>
        <item m="1" x="179"/>
        <item x="53"/>
        <item x="18"/>
        <item x="83"/>
        <item m="1" x="142"/>
        <item m="1" x="151"/>
        <item x="20"/>
        <item m="1" x="177"/>
        <item x="69"/>
        <item m="1" x="193"/>
        <item x="14"/>
        <item x="102"/>
        <item x="65"/>
        <item m="1" x="162"/>
        <item x="49"/>
        <item x="96"/>
        <item m="1" x="170"/>
        <item x="34"/>
        <item m="1" x="176"/>
        <item m="1" x="119"/>
        <item x="29"/>
        <item x="89"/>
        <item m="1" x="129"/>
        <item x="24"/>
        <item m="1" x="182"/>
        <item x="74"/>
        <item m="1" x="147"/>
        <item x="46"/>
        <item m="1" x="111"/>
        <item m="1" x="180"/>
        <item m="1" x="171"/>
        <item x="103"/>
        <item t="default"/>
      </items>
    </pivotField>
    <pivotField axis="axisRow" showAll="0">
      <items count="1337">
        <item m="1" x="967"/>
        <item m="1" x="725"/>
        <item m="1" x="284"/>
        <item m="1" x="1102"/>
        <item m="1" x="1010"/>
        <item m="1" x="481"/>
        <item m="1" x="1215"/>
        <item m="1" x="410"/>
        <item m="1" x="837"/>
        <item m="1" x="1291"/>
        <item m="1" x="196"/>
        <item m="1" x="1053"/>
        <item x="97"/>
        <item x="95"/>
        <item m="1" x="1263"/>
        <item m="1" x="805"/>
        <item m="1" x="246"/>
        <item m="1" x="355"/>
        <item m="1" x="307"/>
        <item m="1" x="750"/>
        <item m="1" x="1236"/>
        <item m="1" x="591"/>
        <item m="1" x="897"/>
        <item m="1" x="1139"/>
        <item m="1" x="203"/>
        <item m="1" x="283"/>
        <item m="1" x="1185"/>
        <item x="136"/>
        <item m="1" x="1047"/>
        <item m="1" x="194"/>
        <item m="1" x="285"/>
        <item m="1" x="944"/>
        <item m="1" x="221"/>
        <item m="1" x="1270"/>
        <item m="1" x="301"/>
        <item x="171"/>
        <item x="14"/>
        <item m="1" x="429"/>
        <item m="1" x="1209"/>
        <item m="1" x="839"/>
        <item m="1" x="1008"/>
        <item m="1" x="994"/>
        <item m="1" x="398"/>
        <item m="1" x="229"/>
        <item m="1" x="241"/>
        <item m="1" x="912"/>
        <item m="1" x="421"/>
        <item m="1" x="909"/>
        <item m="1" x="798"/>
        <item m="1" x="1091"/>
        <item m="1" x="615"/>
        <item m="1" x="348"/>
        <item m="1" x="1093"/>
        <item m="1" x="197"/>
        <item x="55"/>
        <item m="1" x="743"/>
        <item m="1" x="1022"/>
        <item m="1" x="756"/>
        <item m="1" x="249"/>
        <item m="1" x="667"/>
        <item m="1" x="500"/>
        <item m="1" x="838"/>
        <item m="1" x="494"/>
        <item m="1" x="670"/>
        <item m="1" x="973"/>
        <item m="1" x="984"/>
        <item m="1" x="701"/>
        <item m="1" x="335"/>
        <item m="1" x="532"/>
        <item m="1" x="205"/>
        <item m="1" x="306"/>
        <item m="1" x="608"/>
        <item m="1" x="1027"/>
        <item m="1" x="529"/>
        <item m="1" x="759"/>
        <item m="1" x="477"/>
        <item m="1" x="600"/>
        <item m="1" x="1054"/>
        <item m="1" x="236"/>
        <item m="1" x="660"/>
        <item m="1" x="724"/>
        <item m="1" x="336"/>
        <item m="1" x="960"/>
        <item m="1" x="237"/>
        <item m="1" x="906"/>
        <item m="1" x="1069"/>
        <item m="1" x="783"/>
        <item x="160"/>
        <item m="1" x="1068"/>
        <item m="1" x="183"/>
        <item m="1" x="657"/>
        <item m="1" x="392"/>
        <item m="1" x="843"/>
        <item m="1" x="1173"/>
        <item m="1" x="290"/>
        <item m="1" x="330"/>
        <item m="1" x="936"/>
        <item m="1" x="548"/>
        <item m="1" x="212"/>
        <item m="1" x="189"/>
        <item m="1" x="282"/>
        <item m="1" x="382"/>
        <item m="1" x="650"/>
        <item m="1" x="1052"/>
        <item m="1" x="1110"/>
        <item m="1" x="814"/>
        <item m="1" x="961"/>
        <item m="1" x="891"/>
        <item m="1" x="386"/>
        <item m="1" x="842"/>
        <item m="1" x="387"/>
        <item x="71"/>
        <item m="1" x="480"/>
        <item x="61"/>
        <item m="1" x="1306"/>
        <item m="1" x="1045"/>
        <item m="1" x="1036"/>
        <item m="1" x="521"/>
        <item m="1" x="227"/>
        <item x="119"/>
        <item x="8"/>
        <item m="1" x="1251"/>
        <item x="72"/>
        <item m="1" x="643"/>
        <item m="1" x="175"/>
        <item m="1" x="1287"/>
        <item m="1" x="1297"/>
        <item m="1" x="549"/>
        <item m="1" x="257"/>
        <item m="1" x="1059"/>
        <item m="1" x="1246"/>
        <item m="1" x="578"/>
        <item m="1" x="956"/>
        <item m="1" x="1314"/>
        <item m="1" x="924"/>
        <item m="1" x="773"/>
        <item m="1" x="300"/>
        <item m="1" x="673"/>
        <item m="1" x="721"/>
        <item m="1" x="801"/>
        <item m="1" x="1188"/>
        <item m="1" x="274"/>
        <item m="1" x="394"/>
        <item m="1" x="508"/>
        <item m="1" x="440"/>
        <item m="1" x="871"/>
        <item m="1" x="1172"/>
        <item m="1" x="252"/>
        <item m="1" x="256"/>
        <item m="1" x="921"/>
        <item m="1" x="940"/>
        <item x="19"/>
        <item m="1" x="222"/>
        <item m="1" x="770"/>
        <item m="1" x="448"/>
        <item m="1" x="1234"/>
        <item m="1" x="1244"/>
        <item m="1" x="864"/>
        <item m="1" x="1065"/>
        <item m="1" x="1187"/>
        <item x="51"/>
        <item m="1" x="379"/>
        <item x="10"/>
        <item m="1" x="834"/>
        <item m="1" x="935"/>
        <item m="1" x="852"/>
        <item x="7"/>
        <item m="1" x="225"/>
        <item m="1" x="235"/>
        <item m="1" x="1205"/>
        <item m="1" x="846"/>
        <item m="1" x="1057"/>
        <item m="1" x="180"/>
        <item m="1" x="486"/>
        <item m="1" x="498"/>
        <item m="1" x="415"/>
        <item m="1" x="1067"/>
        <item x="78"/>
        <item m="1" x="689"/>
        <item m="1" x="442"/>
        <item m="1" x="245"/>
        <item m="1" x="262"/>
        <item m="1" x="822"/>
        <item m="1" x="1227"/>
        <item m="1" x="1133"/>
        <item m="1" x="947"/>
        <item m="1" x="1322"/>
        <item m="1" x="1075"/>
        <item m="1" x="831"/>
        <item x="65"/>
        <item m="1" x="863"/>
        <item m="1" x="470"/>
        <item m="1" x="916"/>
        <item m="1" x="607"/>
        <item m="1" x="182"/>
        <item m="1" x="1228"/>
        <item m="1" x="729"/>
        <item m="1" x="754"/>
        <item m="1" x="628"/>
        <item m="1" x="250"/>
        <item m="1" x="1088"/>
        <item x="96"/>
        <item m="1" x="928"/>
        <item m="1" x="260"/>
        <item m="1" x="363"/>
        <item m="1" x="1001"/>
        <item m="1" x="649"/>
        <item m="1" x="1076"/>
        <item m="1" x="1096"/>
        <item m="1" x="514"/>
        <item m="1" x="1273"/>
        <item m="1" x="865"/>
        <item m="1" x="275"/>
        <item m="1" x="1014"/>
        <item m="1" x="334"/>
        <item m="1" x="1214"/>
        <item m="1" x="762"/>
        <item m="1" x="313"/>
        <item m="1" x="1252"/>
        <item m="1" x="1294"/>
        <item m="1" x="1150"/>
        <item m="1" x="1166"/>
        <item m="1" x="1122"/>
        <item m="1" x="1218"/>
        <item m="1" x="630"/>
        <item m="1" x="447"/>
        <item m="1" x="919"/>
        <item m="1" x="420"/>
        <item m="1" x="758"/>
        <item x="11"/>
        <item m="1" x="1260"/>
        <item m="1" x="1046"/>
        <item m="1" x="339"/>
        <item m="1" x="1127"/>
        <item m="1" x="913"/>
        <item m="1" x="953"/>
        <item m="1" x="686"/>
        <item m="1" x="593"/>
        <item m="1" x="185"/>
        <item m="1" x="192"/>
        <item m="1" x="1159"/>
        <item m="1" x="888"/>
        <item m="1" x="324"/>
        <item m="1" x="1154"/>
        <item m="1" x="875"/>
        <item m="1" x="727"/>
        <item m="1" x="1017"/>
        <item m="1" x="489"/>
        <item m="1" x="955"/>
        <item m="1" x="1124"/>
        <item m="1" x="633"/>
        <item m="1" x="211"/>
        <item m="1" x="1064"/>
        <item x="173"/>
        <item m="1" x="1032"/>
        <item m="1" x="598"/>
        <item m="1" x="1238"/>
        <item m="1" x="310"/>
        <item m="1" x="1073"/>
        <item m="1" x="1161"/>
        <item m="1" x="1128"/>
        <item m="1" x="378"/>
        <item m="1" x="328"/>
        <item m="1" x="576"/>
        <item m="1" x="247"/>
        <item x="91"/>
        <item m="1" x="199"/>
        <item m="1" x="1250"/>
        <item m="1" x="641"/>
        <item m="1" x="825"/>
        <item m="1" x="484"/>
        <item m="1" x="1277"/>
        <item m="1" x="642"/>
        <item m="1" x="277"/>
        <item m="1" x="900"/>
        <item m="1" x="1086"/>
        <item x="132"/>
        <item m="1" x="836"/>
        <item x="115"/>
        <item m="1" x="388"/>
        <item m="1" x="1149"/>
        <item m="1" x="1255"/>
        <item m="1" x="460"/>
        <item m="1" x="653"/>
        <item x="117"/>
        <item m="1" x="965"/>
        <item x="34"/>
        <item m="1" x="741"/>
        <item m="1" x="904"/>
        <item m="1" x="638"/>
        <item m="1" x="1180"/>
        <item m="1" x="1293"/>
        <item m="1" x="224"/>
        <item m="1" x="706"/>
        <item m="1" x="1024"/>
        <item x="149"/>
        <item x="87"/>
        <item m="1" x="268"/>
        <item m="1" x="505"/>
        <item x="79"/>
        <item m="1" x="1194"/>
        <item m="1" x="397"/>
        <item m="1" x="359"/>
        <item m="1" x="763"/>
        <item m="1" x="813"/>
        <item x="138"/>
        <item m="1" x="1308"/>
        <item m="1" x="977"/>
        <item m="1" x="465"/>
        <item m="1" x="959"/>
        <item m="1" x="309"/>
        <item m="1" x="869"/>
        <item m="1" x="373"/>
        <item x="137"/>
        <item m="1" x="1165"/>
        <item m="1" x="854"/>
        <item m="1" x="423"/>
        <item m="1" x="943"/>
        <item m="1" x="1258"/>
        <item m="1" x="475"/>
        <item m="1" x="817"/>
        <item m="1" x="884"/>
        <item m="1" x="968"/>
        <item m="1" x="830"/>
        <item m="1" x="818"/>
        <item m="1" x="1212"/>
        <item m="1" x="377"/>
        <item m="1" x="1240"/>
        <item m="1" x="942"/>
        <item m="1" x="810"/>
        <item m="1" x="1144"/>
        <item m="1" x="1288"/>
        <item x="104"/>
        <item m="1" x="893"/>
        <item m="1" x="855"/>
        <item m="1" x="611"/>
        <item m="1" x="399"/>
        <item m="1" x="986"/>
        <item m="1" x="629"/>
        <item m="1" x="372"/>
        <item m="1" x="803"/>
        <item m="1" x="1037"/>
        <item m="1" x="276"/>
        <item m="1" x="581"/>
        <item m="1" x="1129"/>
        <item m="1" x="697"/>
        <item m="1" x="728"/>
        <item m="1" x="582"/>
        <item m="1" x="1229"/>
        <item m="1" x="1286"/>
        <item m="1" x="342"/>
        <item m="1" x="717"/>
        <item m="1" x="1148"/>
        <item m="1" x="791"/>
        <item m="1" x="473"/>
        <item m="1" x="844"/>
        <item m="1" x="1284"/>
        <item m="1" x="847"/>
        <item m="1" x="403"/>
        <item m="1" x="1254"/>
        <item m="1" x="556"/>
        <item m="1" x="882"/>
        <item x="66"/>
        <item x="58"/>
        <item m="1" x="856"/>
        <item m="1" x="217"/>
        <item m="1" x="559"/>
        <item m="1" x="273"/>
        <item m="1" x="969"/>
        <item m="1" x="668"/>
        <item m="1" x="707"/>
        <item m="1" x="881"/>
        <item m="1" x="1123"/>
        <item x="165"/>
        <item m="1" x="866"/>
        <item m="1" x="1224"/>
        <item m="1" x="1221"/>
        <item m="1" x="691"/>
        <item m="1" x="405"/>
        <item m="1" x="366"/>
        <item m="1" x="939"/>
        <item m="1" x="1323"/>
        <item m="1" x="1146"/>
        <item m="1" x="1299"/>
        <item m="1" x="590"/>
        <item m="1" x="497"/>
        <item x="170"/>
        <item m="1" x="1039"/>
        <item x="63"/>
        <item m="1" x="318"/>
        <item m="1" x="777"/>
        <item m="1" x="748"/>
        <item m="1" x="827"/>
        <item m="1" x="297"/>
        <item m="1" x="552"/>
        <item m="1" x="422"/>
        <item m="1" x="873"/>
        <item m="1" x="1097"/>
        <item m="1" x="1019"/>
        <item m="1" x="1006"/>
        <item m="1" x="374"/>
        <item m="1" x="242"/>
        <item m="1" x="880"/>
        <item m="1" x="709"/>
        <item x="3"/>
        <item x="6"/>
        <item m="1" x="449"/>
        <item m="1" x="1195"/>
        <item m="1" x="425"/>
        <item m="1" x="1285"/>
        <item m="1" x="513"/>
        <item m="1" x="804"/>
        <item m="1" x="269"/>
        <item m="1" x="1071"/>
        <item m="1" x="445"/>
        <item m="1" x="914"/>
        <item m="1" x="1028"/>
        <item m="1" x="1016"/>
        <item m="1" x="862"/>
        <item m="1" x="1216"/>
        <item m="1" x="1183"/>
        <item m="1" x="1114"/>
        <item m="1" x="722"/>
        <item m="1" x="666"/>
        <item m="1" x="1295"/>
        <item m="1" x="427"/>
        <item m="1" x="181"/>
        <item m="1" x="286"/>
        <item m="1" x="1009"/>
        <item m="1" x="1328"/>
        <item m="1" x="809"/>
        <item m="1" x="651"/>
        <item m="1" x="989"/>
        <item x="73"/>
        <item m="1" x="371"/>
        <item m="1" x="294"/>
        <item m="1" x="266"/>
        <item m="1" x="883"/>
        <item m="1" x="1225"/>
        <item m="1" x="738"/>
        <item x="107"/>
        <item m="1" x="688"/>
        <item m="1" x="949"/>
        <item m="1" x="877"/>
        <item m="1" x="1081"/>
        <item m="1" x="1077"/>
        <item m="1" x="515"/>
        <item m="1" x="311"/>
        <item m="1" x="346"/>
        <item m="1" x="288"/>
        <item m="1" x="292"/>
        <item m="1" x="957"/>
        <item m="1" x="280"/>
        <item m="1" x="1156"/>
        <item m="1" x="704"/>
        <item m="1" x="694"/>
        <item m="1" x="983"/>
        <item x="30"/>
        <item x="120"/>
        <item m="1" x="1049"/>
        <item m="1" x="1055"/>
        <item m="1" x="1131"/>
        <item m="1" x="1332"/>
        <item m="1" x="662"/>
        <item m="1" x="367"/>
        <item m="1" x="802"/>
        <item x="152"/>
        <item m="1" x="267"/>
        <item m="1" x="1168"/>
        <item m="1" x="431"/>
        <item m="1" x="1177"/>
        <item m="1" x="347"/>
        <item m="1" x="599"/>
        <item m="1" x="692"/>
        <item m="1" x="518"/>
        <item m="1" x="1203"/>
        <item m="1" x="703"/>
        <item m="1" x="1043"/>
        <item m="1" x="1160"/>
        <item m="1" x="1029"/>
        <item m="1" x="1184"/>
        <item m="1" x="407"/>
        <item m="1" x="885"/>
        <item m="1" x="264"/>
        <item m="1" x="1132"/>
        <item m="1" x="1192"/>
        <item m="1" x="1078"/>
        <item m="1" x="595"/>
        <item m="1" x="1245"/>
        <item m="1" x="1182"/>
        <item m="1" x="710"/>
        <item m="1" x="792"/>
        <item m="1" x="380"/>
        <item m="1" x="439"/>
        <item m="1" x="504"/>
        <item m="1" x="541"/>
        <item m="1" x="878"/>
        <item m="1" x="272"/>
        <item m="1" x="357"/>
        <item m="1" x="799"/>
        <item m="1" x="858"/>
        <item m="1" x="753"/>
        <item m="1" x="677"/>
        <item m="1" x="402"/>
        <item m="1" x="784"/>
        <item x="126"/>
        <item m="1" x="1222"/>
        <item m="1" x="1041"/>
        <item m="1" x="416"/>
        <item m="1" x="781"/>
        <item m="1" x="1042"/>
        <item m="1" x="214"/>
        <item m="1" x="640"/>
        <item m="1" x="930"/>
        <item m="1" x="240"/>
        <item m="1" x="1321"/>
        <item x="80"/>
        <item m="1" x="220"/>
        <item x="74"/>
        <item x="164"/>
        <item m="1" x="1094"/>
        <item m="1" x="319"/>
        <item m="1" x="1232"/>
        <item m="1" x="338"/>
        <item m="1" x="369"/>
        <item m="1" x="705"/>
        <item m="1" x="637"/>
        <item m="1" x="454"/>
        <item m="1" x="1163"/>
        <item m="1" x="820"/>
        <item m="1" x="789"/>
        <item x="56"/>
        <item m="1" x="671"/>
        <item m="1" x="962"/>
        <item m="1" x="511"/>
        <item m="1" x="910"/>
        <item m="1" x="567"/>
        <item m="1" x="723"/>
        <item m="1" x="663"/>
        <item m="1" x="207"/>
        <item m="1" x="232"/>
        <item m="1" x="1095"/>
        <item m="1" x="596"/>
        <item x="31"/>
        <item x="25"/>
        <item m="1" x="872"/>
        <item m="1" x="631"/>
        <item m="1" x="1247"/>
        <item m="1" x="331"/>
        <item m="1" x="254"/>
        <item m="1" x="1003"/>
        <item m="1" x="1079"/>
        <item m="1" x="412"/>
        <item m="1" x="1186"/>
        <item m="1" x="1276"/>
        <item m="1" x="289"/>
        <item m="1" x="672"/>
        <item m="1" x="605"/>
        <item m="1" x="988"/>
        <item m="1" x="291"/>
        <item m="1" x="527"/>
        <item m="1" x="1326"/>
        <item m="1" x="1151"/>
        <item m="1" x="1106"/>
        <item m="1" x="341"/>
        <item x="40"/>
        <item m="1" x="700"/>
        <item m="1" x="990"/>
        <item m="1" x="350"/>
        <item m="1" x="772"/>
        <item m="1" x="680"/>
        <item m="1" x="993"/>
        <item m="1" x="664"/>
        <item m="1" x="760"/>
        <item x="151"/>
        <item m="1" x="476"/>
        <item m="1" x="713"/>
        <item m="1" x="655"/>
        <item m="1" x="209"/>
        <item m="1" x="740"/>
        <item m="1" x="296"/>
        <item m="1" x="648"/>
        <item m="1" x="531"/>
        <item m="1" x="1327"/>
        <item m="1" x="364"/>
        <item m="1" x="216"/>
        <item m="1" x="1092"/>
        <item m="1" x="1101"/>
        <item m="1" x="807"/>
        <item m="1" x="219"/>
        <item m="1" x="195"/>
        <item m="1" x="1158"/>
        <item x="48"/>
        <item m="1" x="1331"/>
        <item m="1" x="808"/>
        <item m="1" x="554"/>
        <item m="1" x="634"/>
        <item m="1" x="1004"/>
        <item m="1" x="991"/>
        <item x="159"/>
        <item m="1" x="1266"/>
        <item m="1" x="1048"/>
        <item m="1" x="438"/>
        <item m="1" x="516"/>
        <item m="1" x="687"/>
        <item x="67"/>
        <item m="1" x="1302"/>
        <item m="1" x="915"/>
        <item m="1" x="1253"/>
        <item m="1" x="571"/>
        <item m="1" x="354"/>
        <item m="1" x="684"/>
        <item m="1" x="1233"/>
        <item x="53"/>
        <item m="1" x="443"/>
        <item m="1" x="1025"/>
        <item m="1" x="887"/>
        <item m="1" x="860"/>
        <item m="1" x="788"/>
        <item m="1" x="676"/>
        <item m="1" x="685"/>
        <item m="1" x="393"/>
        <item m="1" x="433"/>
        <item m="1" x="426"/>
        <item m="1" x="767"/>
        <item m="1" x="474"/>
        <item m="1" x="1243"/>
        <item m="1" x="1020"/>
        <item x="99"/>
        <item m="1" x="368"/>
        <item m="1" x="1072"/>
        <item m="1" x="1089"/>
        <item m="1" x="1281"/>
        <item m="1" x="1304"/>
        <item m="1" x="696"/>
        <item m="1" x="980"/>
        <item x="44"/>
        <item m="1" x="520"/>
        <item m="1" x="279"/>
        <item m="1" x="1062"/>
        <item m="1" x="964"/>
        <item m="1" x="937"/>
        <item m="1" x="1170"/>
        <item m="1" x="972"/>
        <item m="1" x="1320"/>
        <item m="1" x="945"/>
        <item m="1" x="190"/>
        <item m="1" x="1005"/>
        <item m="1" x="726"/>
        <item m="1" x="1125"/>
        <item m="1" x="785"/>
        <item m="1" x="1033"/>
        <item m="1" x="320"/>
        <item m="1" x="751"/>
        <item m="1" x="845"/>
        <item m="1" x="468"/>
        <item m="1" x="889"/>
        <item m="1" x="1261"/>
        <item m="1" x="737"/>
        <item m="1" x="1044"/>
        <item m="1" x="621"/>
        <item m="1" x="322"/>
        <item m="1" x="1142"/>
        <item m="1" x="329"/>
        <item x="105"/>
        <item x="85"/>
        <item m="1" x="539"/>
        <item m="1" x="507"/>
        <item m="1" x="1026"/>
        <item m="1" x="1201"/>
        <item x="13"/>
        <item m="1" x="1100"/>
        <item m="1" x="1272"/>
        <item x="157"/>
        <item m="1" x="616"/>
        <item m="1" x="360"/>
        <item m="1" x="1311"/>
        <item x="121"/>
        <item m="1" x="719"/>
        <item m="1" x="927"/>
        <item m="1" x="646"/>
        <item m="1" x="337"/>
        <item m="1" x="517"/>
        <item m="1" x="674"/>
        <item m="1" x="1167"/>
        <item m="1" x="1268"/>
        <item m="1" x="715"/>
        <item m="1" x="1070"/>
        <item m="1" x="550"/>
        <item m="1" x="1257"/>
        <item x="106"/>
        <item m="1" x="435"/>
        <item x="59"/>
        <item m="1" x="487"/>
        <item m="1" x="622"/>
        <item m="1" x="787"/>
        <item m="1" x="998"/>
        <item m="1" x="922"/>
        <item m="1" x="1204"/>
        <item m="1" x="467"/>
        <item m="1" x="469"/>
        <item m="1" x="570"/>
        <item m="1" x="545"/>
        <item m="1" x="303"/>
        <item m="1" x="786"/>
        <item x="146"/>
        <item m="1" x="444"/>
        <item x="140"/>
        <item x="145"/>
        <item m="1" x="654"/>
        <item m="1" x="344"/>
        <item m="1" x="271"/>
        <item m="1" x="239"/>
        <item m="1" x="501"/>
        <item m="1" x="558"/>
        <item m="1" x="1301"/>
        <item m="1" x="441"/>
        <item x="57"/>
        <item m="1" x="1278"/>
        <item m="1" x="1249"/>
        <item m="1" x="618"/>
        <item m="1" x="234"/>
        <item m="1" x="1217"/>
        <item m="1" x="974"/>
        <item x="15"/>
        <item m="1" x="948"/>
        <item m="1" x="538"/>
        <item m="1" x="714"/>
        <item m="1" x="604"/>
        <item m="1" x="573"/>
        <item m="1" x="861"/>
        <item m="1" x="509"/>
        <item m="1" x="434"/>
        <item x="75"/>
        <item m="1" x="597"/>
        <item m="1" x="1155"/>
        <item m="1" x="958"/>
        <item m="1" x="769"/>
        <item m="1" x="764"/>
        <item m="1" x="586"/>
        <item m="1" x="325"/>
        <item m="1" x="613"/>
        <item m="1" x="278"/>
        <item m="1" x="1283"/>
        <item m="1" x="299"/>
        <item m="1" x="385"/>
        <item m="1" x="471"/>
        <item m="1" x="430"/>
        <item m="1" x="228"/>
        <item m="1" x="835"/>
        <item m="1" x="823"/>
        <item x="64"/>
        <item m="1" x="258"/>
        <item m="1" x="204"/>
        <item m="1" x="304"/>
        <item x="43"/>
        <item m="1" x="466"/>
        <item m="1" x="451"/>
        <item m="1" x="1164"/>
        <item m="1" x="491"/>
        <item m="1" x="1309"/>
        <item m="1" x="606"/>
        <item m="1" x="647"/>
        <item m="1" x="1169"/>
        <item m="1" x="779"/>
        <item m="1" x="1210"/>
        <item m="1" x="733"/>
        <item m="1" x="295"/>
        <item x="28"/>
        <item m="1" x="1190"/>
        <item m="1" x="652"/>
        <item m="1" x="795"/>
        <item m="1" x="376"/>
        <item m="1" x="979"/>
        <item x="150"/>
        <item m="1" x="1152"/>
        <item m="1" x="287"/>
        <item m="1" x="678"/>
        <item m="1" x="428"/>
        <item x="124"/>
        <item m="1" x="730"/>
        <item x="111"/>
        <item m="1" x="780"/>
        <item x="156"/>
        <item m="1" x="540"/>
        <item m="1" x="1018"/>
        <item m="1" x="534"/>
        <item m="1" x="506"/>
        <item x="129"/>
        <item m="1" x="436"/>
        <item m="1" x="746"/>
        <item m="1" x="446"/>
        <item m="1" x="255"/>
        <item m="1" x="419"/>
        <item x="29"/>
        <item m="1" x="585"/>
        <item m="1" x="1241"/>
        <item m="1" x="1269"/>
        <item m="1" x="186"/>
        <item m="1" x="1196"/>
        <item m="1" x="774"/>
        <item m="1" x="547"/>
        <item m="1" x="546"/>
        <item m="1" x="261"/>
        <item m="1" x="1317"/>
        <item m="1" x="800"/>
        <item m="1" x="617"/>
        <item m="1" x="223"/>
        <item m="1" x="370"/>
        <item m="1" x="1318"/>
        <item m="1" x="1329"/>
        <item m="1" x="950"/>
        <item m="1" x="797"/>
        <item m="1" x="768"/>
        <item m="1" x="619"/>
        <item m="1" x="1313"/>
        <item m="1" x="315"/>
        <item m="1" x="1303"/>
        <item x="110"/>
        <item m="1" x="1292"/>
        <item m="1" x="424"/>
        <item m="1" x="612"/>
        <item m="1" x="1310"/>
        <item m="1" x="624"/>
        <item m="1" x="343"/>
        <item m="1" x="553"/>
        <item m="1" x="933"/>
        <item m="1" x="1274"/>
        <item x="32"/>
        <item m="1" x="1085"/>
        <item m="1" x="985"/>
        <item m="1" x="383"/>
        <item m="1" x="682"/>
        <item m="1" x="695"/>
        <item m="1" x="326"/>
        <item m="1" x="340"/>
        <item x="49"/>
        <item m="1" x="992"/>
        <item m="1" x="243"/>
        <item m="1" x="298"/>
        <item m="1" x="1082"/>
        <item m="1" x="411"/>
        <item m="1" x="584"/>
        <item m="1" x="829"/>
        <item m="1" x="533"/>
        <item m="1" x="1174"/>
        <item m="1" x="231"/>
        <item m="1" x="832"/>
        <item m="1" x="244"/>
        <item m="1" x="747"/>
        <item m="1" x="1002"/>
        <item m="1" x="907"/>
        <item m="1" x="623"/>
        <item m="1" x="1103"/>
        <item m="1" x="757"/>
        <item x="139"/>
        <item m="1" x="850"/>
        <item m="1" x="176"/>
        <item m="1" x="414"/>
        <item m="1" x="1202"/>
        <item m="1" x="499"/>
        <item m="1" x="1143"/>
        <item m="1" x="1000"/>
        <item m="1" x="191"/>
        <item m="1" x="409"/>
        <item m="1" x="632"/>
        <item m="1" x="1242"/>
        <item m="1" x="472"/>
        <item m="1" x="1262"/>
        <item m="1" x="744"/>
        <item m="1" x="551"/>
        <item m="1" x="1265"/>
        <item m="1" x="1282"/>
        <item m="1" x="193"/>
        <item m="1" x="718"/>
        <item x="42"/>
        <item x="52"/>
        <item m="1" x="1013"/>
        <item m="1" x="833"/>
        <item m="1" x="1023"/>
        <item m="1" x="665"/>
        <item m="1" x="178"/>
        <item m="1" x="625"/>
        <item m="1" x="1219"/>
        <item m="1" x="564"/>
        <item m="1" x="761"/>
        <item m="1" x="1231"/>
        <item m="1" x="188"/>
        <item m="1" x="1226"/>
        <item m="1" x="1056"/>
        <item m="1" x="1061"/>
        <item m="1" x="312"/>
        <item m="1" x="458"/>
        <item m="1" x="755"/>
        <item m="1" x="389"/>
        <item m="1" x="892"/>
        <item m="1" x="361"/>
        <item m="1" x="323"/>
        <item m="1" x="1107"/>
        <item m="1" x="332"/>
        <item m="1" x="352"/>
        <item m="1" x="184"/>
        <item m="1" x="1335"/>
        <item m="1" x="482"/>
        <item m="1" x="999"/>
        <item x="23"/>
        <item m="1" x="669"/>
        <item m="1" x="537"/>
        <item m="1" x="708"/>
        <item m="1" x="905"/>
        <item m="1" x="375"/>
        <item x="21"/>
        <item m="1" x="635"/>
        <item m="1" x="565"/>
        <item x="5"/>
        <item m="1" x="265"/>
        <item m="1" x="903"/>
        <item m="1" x="418"/>
        <item m="1" x="503"/>
        <item m="1" x="1213"/>
        <item m="1" x="1235"/>
        <item m="1" x="1112"/>
        <item m="1" x="1211"/>
        <item m="1" x="848"/>
        <item m="1" x="542"/>
        <item m="1" x="544"/>
        <item m="1" x="610"/>
        <item m="1" x="455"/>
        <item x="68"/>
        <item x="45"/>
        <item m="1" x="536"/>
        <item x="103"/>
        <item m="1" x="1157"/>
        <item m="1" x="457"/>
        <item x="98"/>
        <item m="1" x="920"/>
        <item m="1" x="594"/>
        <item m="1" x="639"/>
        <item m="1" x="620"/>
        <item x="62"/>
        <item m="1" x="1021"/>
        <item m="1" x="226"/>
        <item m="1" x="1200"/>
        <item m="1" x="351"/>
        <item m="1" x="712"/>
        <item x="108"/>
        <item m="1" x="519"/>
        <item m="1" x="1189"/>
        <item m="1" x="1330"/>
        <item m="1" x="731"/>
        <item m="1" x="849"/>
        <item m="1" x="736"/>
        <item m="1" x="941"/>
        <item m="1" x="681"/>
        <item m="1" x="811"/>
        <item m="1" x="656"/>
        <item m="1" x="1120"/>
        <item m="1" x="1087"/>
        <item m="1" x="627"/>
        <item m="1" x="391"/>
        <item m="1" x="954"/>
        <item m="1" x="1198"/>
        <item m="1" x="867"/>
        <item m="1" x="946"/>
        <item m="1" x="636"/>
        <item m="1" x="1063"/>
        <item x="144"/>
        <item m="1" x="1171"/>
        <item x="122"/>
        <item m="1" x="305"/>
        <item m="1" x="952"/>
        <item m="1" x="812"/>
        <item m="1" x="693"/>
        <item m="1" x="899"/>
        <item m="1" x="281"/>
        <item m="1" x="711"/>
        <item m="1" x="525"/>
        <item m="1" x="1176"/>
        <item m="1" x="1239"/>
        <item m="1" x="1264"/>
        <item m="1" x="782"/>
        <item m="1" x="679"/>
        <item m="1" x="1050"/>
        <item m="1" x="1267"/>
        <item m="1" x="1237"/>
        <item m="1" x="870"/>
        <item m="1" x="1060"/>
        <item m="1" x="1134"/>
        <item m="1" x="1153"/>
        <item x="166"/>
        <item m="1" x="569"/>
        <item m="1" x="929"/>
        <item m="1" x="1104"/>
        <item m="1" x="995"/>
        <item m="1" x="735"/>
        <item m="1" x="911"/>
        <item m="1" x="1296"/>
        <item m="1" x="1197"/>
        <item m="1" x="493"/>
        <item m="1" x="1307"/>
        <item m="1" x="1175"/>
        <item m="1" x="401"/>
        <item m="1" x="659"/>
        <item m="1" x="661"/>
        <item m="1" x="816"/>
        <item x="112"/>
        <item m="1" x="796"/>
        <item m="1" x="775"/>
        <item m="1" x="1011"/>
        <item m="1" x="526"/>
        <item m="1" x="1181"/>
        <item m="1" x="572"/>
        <item m="1" x="543"/>
        <item m="1" x="828"/>
        <item m="1" x="483"/>
        <item m="1" x="395"/>
        <item x="116"/>
        <item m="1" x="683"/>
        <item m="1" x="230"/>
        <item m="1" x="1108"/>
        <item m="1" x="353"/>
        <item m="1" x="522"/>
        <item m="1" x="976"/>
        <item m="1" x="345"/>
        <item m="1" x="1279"/>
        <item m="1" x="1035"/>
        <item m="1" x="1191"/>
        <item m="1" x="381"/>
        <item m="1" x="1312"/>
        <item m="1" x="645"/>
        <item x="92"/>
        <item m="1" x="210"/>
        <item m="1" x="1083"/>
        <item m="1" x="997"/>
        <item m="1" x="362"/>
        <item m="1" x="926"/>
        <item m="1" x="1074"/>
        <item m="1" x="523"/>
        <item x="22"/>
        <item m="1" x="1030"/>
        <item m="1" x="931"/>
        <item x="113"/>
        <item m="1" x="1099"/>
        <item m="1" x="879"/>
        <item m="1" x="1007"/>
        <item m="1" x="1275"/>
        <item m="1" x="1031"/>
        <item m="1" x="293"/>
        <item m="1" x="1179"/>
        <item m="1" x="253"/>
        <item m="1" x="1223"/>
        <item m="1" x="925"/>
        <item m="1" x="575"/>
        <item m="1" x="530"/>
        <item m="1" x="1015"/>
        <item m="1" x="932"/>
        <item x="33"/>
        <item m="1" x="384"/>
        <item m="1" x="317"/>
        <item m="1" x="970"/>
        <item m="1" x="327"/>
        <item m="1" x="1137"/>
        <item m="1" x="934"/>
        <item m="1" x="1040"/>
        <item m="1" x="413"/>
        <item x="26"/>
        <item m="1" x="841"/>
        <item m="1" x="739"/>
        <item m="1" x="1147"/>
        <item m="1" x="464"/>
        <item x="94"/>
        <item m="1" x="1138"/>
        <item m="1" x="609"/>
        <item x="148"/>
        <item m="1" x="492"/>
        <item m="1" x="923"/>
        <item m="1" x="1109"/>
        <item m="1" x="951"/>
        <item x="70"/>
        <item m="1" x="766"/>
        <item m="1" x="1319"/>
        <item m="1" x="1220"/>
        <item m="1" x="1259"/>
        <item m="1" x="461"/>
        <item m="1" x="535"/>
        <item m="1" x="874"/>
        <item m="1" x="853"/>
        <item m="1" x="1324"/>
        <item m="1" x="512"/>
        <item m="1" x="528"/>
        <item m="1" x="1130"/>
        <item m="1" x="459"/>
        <item m="1" x="1162"/>
        <item x="109"/>
        <item m="1" x="876"/>
        <item m="1" x="555"/>
        <item m="1" x="365"/>
        <item x="37"/>
        <item m="1" x="790"/>
        <item m="1" x="408"/>
        <item x="27"/>
        <item x="167"/>
        <item m="1" x="1058"/>
        <item m="1" x="358"/>
        <item m="1" x="1117"/>
        <item m="1" x="821"/>
        <item m="1" x="213"/>
        <item m="1" x="658"/>
        <item x="89"/>
        <item m="1" x="187"/>
        <item m="1" x="490"/>
        <item m="1" x="1248"/>
        <item m="1" x="614"/>
        <item x="24"/>
        <item x="47"/>
        <item m="1" x="699"/>
        <item m="1" x="745"/>
        <item m="1" x="765"/>
        <item x="77"/>
        <item m="1" x="749"/>
        <item x="134"/>
        <item m="1" x="510"/>
        <item m="1" x="302"/>
        <item m="1" x="321"/>
        <item m="1" x="675"/>
        <item m="1" x="215"/>
        <item m="1" x="1105"/>
        <item m="1" x="308"/>
        <item x="147"/>
        <item m="1" x="815"/>
        <item m="1" x="1140"/>
        <item m="1" x="478"/>
        <item m="1" x="1316"/>
        <item m="1" x="1271"/>
        <item m="1" x="206"/>
        <item m="1" x="981"/>
        <item m="1" x="463"/>
        <item m="1" x="1113"/>
        <item m="1" x="901"/>
        <item m="1" x="496"/>
        <item m="1" x="450"/>
        <item m="1" x="720"/>
        <item m="1" x="1084"/>
        <item x="0"/>
        <item m="1" x="356"/>
        <item m="1" x="644"/>
        <item m="1" x="1230"/>
        <item m="1" x="1199"/>
        <item x="172"/>
        <item m="1" x="826"/>
        <item m="1" x="806"/>
        <item x="162"/>
        <item m="1" x="316"/>
        <item m="1" x="1280"/>
        <item m="1" x="752"/>
        <item m="1" x="1290"/>
        <item m="1" x="918"/>
        <item m="1" x="417"/>
        <item m="1" x="626"/>
        <item m="1" x="333"/>
        <item m="1" x="200"/>
        <item m="1" x="840"/>
        <item m="1" x="479"/>
        <item m="1" x="1090"/>
        <item m="1" x="524"/>
        <item m="1" x="890"/>
        <item m="1" x="819"/>
        <item x="9"/>
        <item m="1" x="690"/>
        <item m="1" x="1115"/>
        <item m="1" x="698"/>
        <item m="1" x="963"/>
        <item m="1" x="404"/>
        <item m="1" x="568"/>
        <item m="1" x="574"/>
        <item m="1" x="577"/>
        <item m="1" x="579"/>
        <item m="1" x="583"/>
        <item m="1" x="588"/>
        <item m="1" x="589"/>
        <item m="1" x="592"/>
        <item x="18"/>
        <item m="1" x="601"/>
        <item m="1" x="1116"/>
        <item m="1" x="1119"/>
        <item x="90"/>
        <item m="1" x="1126"/>
        <item x="86"/>
        <item x="36"/>
        <item m="1" x="1135"/>
        <item m="1" x="1136"/>
        <item m="1" x="1141"/>
        <item m="1" x="1145"/>
        <item m="1" x="560"/>
        <item m="1" x="561"/>
        <item m="1" x="562"/>
        <item m="1" x="563"/>
        <item m="1" x="566"/>
        <item m="1" x="1098"/>
        <item m="1" x="1111"/>
        <item m="1" x="179"/>
        <item x="41"/>
        <item m="1" x="1325"/>
        <item x="83"/>
        <item m="1" x="263"/>
        <item m="1" x="824"/>
        <item m="1" x="238"/>
        <item x="153"/>
        <item m="1" x="218"/>
        <item m="1" x="794"/>
        <item m="1" x="198"/>
        <item m="1" x="771"/>
        <item m="1" x="177"/>
        <item m="1" x="859"/>
        <item m="1" x="202"/>
        <item m="1" x="1178"/>
        <item m="1" x="251"/>
        <item m="1" x="557"/>
        <item m="1" x="1300"/>
        <item x="125"/>
        <item m="1" x="1207"/>
        <item x="60"/>
        <item x="128"/>
        <item x="155"/>
        <item m="1" x="208"/>
        <item m="1" x="793"/>
        <item m="1" x="1038"/>
        <item m="1" x="248"/>
        <item m="1" x="917"/>
        <item m="1" x="406"/>
        <item m="1" x="462"/>
        <item m="1" x="971"/>
        <item m="1" x="1315"/>
        <item m="1" x="1289"/>
        <item m="1" x="1080"/>
        <item m="1" x="978"/>
        <item m="1" x="603"/>
        <item m="1" x="1118"/>
        <item m="1" x="1334"/>
        <item m="1" x="1206"/>
        <item m="1" x="1298"/>
        <item m="1" x="896"/>
        <item m="1" x="987"/>
        <item m="1" x="1208"/>
        <item m="1" x="1034"/>
        <item m="1" x="1012"/>
        <item m="1" x="580"/>
        <item m="1" x="938"/>
        <item m="1" x="851"/>
        <item m="1" x="898"/>
        <item m="1" x="996"/>
        <item m="1" x="902"/>
        <item m="1" x="894"/>
        <item m="1" x="485"/>
        <item x="35"/>
        <item m="1" x="432"/>
        <item m="1" x="716"/>
        <item m="1" x="886"/>
        <item m="1" x="778"/>
        <item m="1" x="982"/>
        <item m="1" x="975"/>
        <item m="1" x="1051"/>
        <item m="1" x="259"/>
        <item m="1" x="488"/>
        <item m="1" x="602"/>
        <item m="1" x="732"/>
        <item m="1" x="502"/>
        <item m="1" x="734"/>
        <item m="1" x="895"/>
        <item m="1" x="1305"/>
        <item m="1" x="390"/>
        <item m="1" x="314"/>
        <item m="1" x="495"/>
        <item x="39"/>
        <item x="54"/>
        <item m="1" x="456"/>
        <item m="1" x="452"/>
        <item m="1" x="702"/>
        <item m="1" x="270"/>
        <item m="1" x="868"/>
        <item m="1" x="908"/>
        <item m="1" x="1121"/>
        <item m="1" x="233"/>
        <item m="1" x="400"/>
        <item m="1" x="1333"/>
        <item m="1" x="857"/>
        <item m="1" x="396"/>
        <item m="1" x="742"/>
        <item m="1" x="1193"/>
        <item m="1" x="201"/>
        <item m="1" x="966"/>
        <item m="1" x="1256"/>
        <item m="1" x="349"/>
        <item m="1" x="587"/>
        <item m="1" x="453"/>
        <item x="143"/>
        <item m="1" x="776"/>
        <item m="1" x="437"/>
        <item m="1" x="1066"/>
        <item x="174"/>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5">
        <item x="41"/>
        <item x="42"/>
        <item x="45"/>
        <item x="46"/>
        <item x="47"/>
        <item x="50"/>
        <item x="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8"/>
        <item x="49"/>
        <item x="52"/>
        <item x="5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9">
    <i>
      <x v="19"/>
    </i>
    <i r="1">
      <x v="67"/>
    </i>
    <i r="2">
      <x v="518"/>
    </i>
    <i r="2">
      <x v="1321"/>
    </i>
    <i r="1">
      <x v="124"/>
    </i>
    <i r="2">
      <x v="119"/>
    </i>
    <i r="1">
      <x v="134"/>
    </i>
    <i r="2">
      <x v="284"/>
    </i>
    <i t="grand">
      <x/>
    </i>
  </rowItems>
  <colFields count="1">
    <field x="30"/>
  </colFields>
  <colItems count="2">
    <i>
      <x v="53"/>
    </i>
    <i t="grand">
      <x/>
    </i>
  </colItems>
  <dataFields count="1">
    <dataField name="Count of DATESICK" fld="30" subtotal="count" baseField="0" baseItem="0"/>
  </dataFields>
  <formats count="1">
    <format dxfId="0">
      <pivotArea type="topRight" dataOnly="0" labelOnly="1" outline="0" offset="E1:H1" fieldPosition="0"/>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e1" displayName="Table1" ref="A1:AO7" totalsRowShown="0">
  <autoFilter ref="A1:AO7"/>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24"/>
    <tableColumn id="32" name="DATEDEFINE" dataDxfId="23"/>
    <tableColumn id="33" name="DATEDEATH"/>
    <tableColumn id="34" name="DATERECORD" dataDxfId="22"/>
    <tableColumn id="35" name="DATEREACH" dataDxfId="21"/>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A1:AO8" totalsRowShown="0">
  <autoFilter ref="A1:AO8"/>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20"/>
    <tableColumn id="32" name="DATEDEFINE" dataDxfId="19"/>
    <tableColumn id="33" name="DATEDEATH"/>
    <tableColumn id="34" name="DATERECORD" dataDxfId="18"/>
    <tableColumn id="35" name="DATEREACH" dataDxfId="17"/>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3.xml><?xml version="1.0" encoding="utf-8"?>
<table xmlns="http://schemas.openxmlformats.org/spreadsheetml/2006/main" id="3" name="Table3" displayName="Table3" ref="A1:AO6" totalsRowShown="0">
  <autoFilter ref="A1:AO6"/>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16"/>
    <tableColumn id="32" name="DATEDEFINE" dataDxfId="15"/>
    <tableColumn id="33" name="DATEDEATH"/>
    <tableColumn id="34" name="DATERECORD" dataDxfId="14"/>
    <tableColumn id="35" name="DATEREACH" dataDxfId="13"/>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4.xml><?xml version="1.0" encoding="utf-8"?>
<table xmlns="http://schemas.openxmlformats.org/spreadsheetml/2006/main" id="4" name="Table4" displayName="Table4" ref="A1:AO4" totalsRowShown="0">
  <autoFilter ref="A1:AO4"/>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4"/>
    <tableColumn id="32" name="DATEDEFINE" dataDxfId="3"/>
    <tableColumn id="33" name="DATEDEATH"/>
    <tableColumn id="34" name="DATERECORD" dataDxfId="2"/>
    <tableColumn id="35" name="DATEREACH" dataDxfId="1"/>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heme/_rels/themeOverride1.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5.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2.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3.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4.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5.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6.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Microsoft_Office_Excel_97-2003_Worksheet4.xls"/><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oleObject" Target="../embeddings/Microsoft_Office_Excel_97-2003_Worksheet3.xls"/><Relationship Id="rId5" Type="http://schemas.openxmlformats.org/officeDocument/2006/relationships/oleObject" Target="../embeddings/Microsoft_Office_Excel_97-2003_Worksheet2.xls"/><Relationship Id="rId4" Type="http://schemas.openxmlformats.org/officeDocument/2006/relationships/oleObject" Target="../embeddings/Microsoft_Office_Excel_97-2003_Worksheet1.xls"/></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28"/>
  <sheetViews>
    <sheetView workbookViewId="0">
      <selection activeCell="K13" sqref="K13"/>
    </sheetView>
  </sheetViews>
  <sheetFormatPr defaultRowHeight="12.75"/>
  <cols>
    <col min="1" max="1" width="15.42578125" style="1" customWidth="1"/>
    <col min="2" max="2" width="9.140625" style="1"/>
    <col min="3" max="3" width="13" style="1" customWidth="1"/>
    <col min="4" max="4" width="10.7109375" style="1" customWidth="1"/>
    <col min="5" max="5" width="12.140625" style="1" customWidth="1"/>
    <col min="6" max="6" width="11.7109375" style="1" customWidth="1"/>
    <col min="7" max="7" width="12.85546875" style="1" customWidth="1"/>
    <col min="8" max="16384" width="9.140625" style="1"/>
  </cols>
  <sheetData>
    <row r="1" spans="1:7">
      <c r="A1" s="2" t="s">
        <v>0</v>
      </c>
      <c r="B1" s="3"/>
      <c r="C1" s="3"/>
      <c r="D1" s="3"/>
      <c r="E1" s="3"/>
      <c r="F1" s="3"/>
      <c r="G1" s="3"/>
    </row>
    <row r="2" spans="1:7">
      <c r="A2" s="2" t="str">
        <f>รอวางสถานการณ์!A2</f>
        <v xml:space="preserve"> จังหวัด ศรีสะเกษ  ระหว่างวันที่  1 มกราคม 2563  ถึงวันที่  20 ตุลาคม 2563</v>
      </c>
      <c r="B2" s="3"/>
      <c r="C2" s="3"/>
      <c r="D2" s="3"/>
      <c r="E2" s="3"/>
      <c r="F2" s="3"/>
      <c r="G2" s="3"/>
    </row>
    <row r="3" spans="1:7">
      <c r="A3" s="4"/>
      <c r="B3" s="13"/>
      <c r="C3" s="4"/>
      <c r="D3" s="14"/>
      <c r="E3" s="4"/>
      <c r="F3" s="14"/>
      <c r="G3" s="4"/>
    </row>
    <row r="4" spans="1:7">
      <c r="A4" s="12" t="s">
        <v>1</v>
      </c>
      <c r="B4" s="15" t="s">
        <v>2</v>
      </c>
      <c r="C4" s="12" t="s">
        <v>3</v>
      </c>
      <c r="D4" s="11" t="s">
        <v>4</v>
      </c>
      <c r="E4" s="12" t="s">
        <v>5</v>
      </c>
      <c r="F4" s="11" t="s">
        <v>6</v>
      </c>
      <c r="G4" s="18" t="s">
        <v>7</v>
      </c>
    </row>
    <row r="5" spans="1:7">
      <c r="A5" s="5"/>
      <c r="B5" s="16" t="s">
        <v>8</v>
      </c>
      <c r="C5" s="6" t="s">
        <v>9</v>
      </c>
      <c r="D5" s="17" t="s">
        <v>8</v>
      </c>
      <c r="E5" s="6" t="s">
        <v>9</v>
      </c>
      <c r="F5" s="17"/>
      <c r="G5" s="6"/>
    </row>
    <row r="6" spans="1:7">
      <c r="A6" s="9" t="str">
        <f>รอวางอัตราป่วย!C2</f>
        <v>เมือง</v>
      </c>
      <c r="B6" s="9">
        <f>รอวางอัตราป่วย!E2</f>
        <v>86</v>
      </c>
      <c r="C6" s="10">
        <f>รอวางอัตราป่วย!F2</f>
        <v>61.554318106989996</v>
      </c>
      <c r="D6" s="9">
        <f>รอวางอัตราป่วย!G2</f>
        <v>0</v>
      </c>
      <c r="E6" s="10">
        <f>รอวางอัตราป่วย!H2</f>
        <v>0</v>
      </c>
      <c r="F6" s="10">
        <f>รอวางอัตราป่วย!I2</f>
        <v>0</v>
      </c>
      <c r="G6" s="9">
        <f>รอวางอัตราป่วย!D2</f>
        <v>139714</v>
      </c>
    </row>
    <row r="7" spans="1:7">
      <c r="A7" s="9" t="str">
        <f>รอวางอัตราป่วย!C3</f>
        <v>ยางชุมน้อย</v>
      </c>
      <c r="B7" s="9">
        <f>รอวางอัตราป่วย!E3</f>
        <v>39</v>
      </c>
      <c r="C7" s="10">
        <f>รอวางอัตราป่วย!F3</f>
        <v>106.16867207491697</v>
      </c>
      <c r="D7" s="9">
        <f>รอวางอัตราป่วย!G3</f>
        <v>0</v>
      </c>
      <c r="E7" s="10">
        <f>รอวางอัตราป่วย!H3</f>
        <v>0</v>
      </c>
      <c r="F7" s="10">
        <f>รอวางอัตราป่วย!I3</f>
        <v>0</v>
      </c>
      <c r="G7" s="9">
        <f>รอวางอัตราป่วย!D3</f>
        <v>36734</v>
      </c>
    </row>
    <row r="8" spans="1:7">
      <c r="A8" s="9" t="str">
        <f>รอวางอัตราป่วย!C4</f>
        <v>กันทรารมย์</v>
      </c>
      <c r="B8" s="9">
        <f>รอวางอัตราป่วย!E4</f>
        <v>86</v>
      </c>
      <c r="C8" s="10">
        <f>รอวางอัตราป่วย!F4</f>
        <v>85.899497587822253</v>
      </c>
      <c r="D8" s="9">
        <f>รอวางอัตราป่วย!G4</f>
        <v>0</v>
      </c>
      <c r="E8" s="10">
        <f>รอวางอัตราป่วย!H4</f>
        <v>0</v>
      </c>
      <c r="F8" s="10">
        <f>รอวางอัตราป่วย!I4</f>
        <v>0</v>
      </c>
      <c r="G8" s="9">
        <f>รอวางอัตราป่วย!D4</f>
        <v>100117</v>
      </c>
    </row>
    <row r="9" spans="1:7">
      <c r="A9" s="9" t="str">
        <f>รอวางอัตราป่วย!C5</f>
        <v>กันทรลักษ์</v>
      </c>
      <c r="B9" s="9">
        <f>รอวางอัตราป่วย!E5</f>
        <v>72</v>
      </c>
      <c r="C9" s="10">
        <f>รอวางอัตราป่วย!F5</f>
        <v>35.564161204439593</v>
      </c>
      <c r="D9" s="9">
        <f>รอวางอัตราป่วย!G5</f>
        <v>0</v>
      </c>
      <c r="E9" s="10">
        <f>รอวางอัตราป่วย!H5</f>
        <v>0</v>
      </c>
      <c r="F9" s="10">
        <f>รอวางอัตราป่วย!I5</f>
        <v>0</v>
      </c>
      <c r="G9" s="9">
        <f>รอวางอัตราป่วย!D5</f>
        <v>202451</v>
      </c>
    </row>
    <row r="10" spans="1:7">
      <c r="A10" s="9" t="str">
        <f>รอวางอัตราป่วย!C6</f>
        <v>ขุขันธ์</v>
      </c>
      <c r="B10" s="9">
        <f>รอวางอัตราป่วย!E6</f>
        <v>114</v>
      </c>
      <c r="C10" s="10">
        <f>รอวางอัตราป่วย!F6</f>
        <v>75.18648226192596</v>
      </c>
      <c r="D10" s="9">
        <f>รอวางอัตราป่วย!G6</f>
        <v>0</v>
      </c>
      <c r="E10" s="10">
        <f>รอวางอัตราป่วย!H6</f>
        <v>0</v>
      </c>
      <c r="F10" s="10">
        <f>รอวางอัตราป่วย!I6</f>
        <v>0</v>
      </c>
      <c r="G10" s="9">
        <f>รอวางอัตราป่วย!D6</f>
        <v>151623</v>
      </c>
    </row>
    <row r="11" spans="1:7">
      <c r="A11" s="9" t="str">
        <f>รอวางอัตราป่วย!C7</f>
        <v>ไพรบึง</v>
      </c>
      <c r="B11" s="9">
        <f>รอวางอัตราป่วย!E7</f>
        <v>18</v>
      </c>
      <c r="C11" s="10">
        <f>รอวางอัตราป่วย!F7</f>
        <v>37.238554316569086</v>
      </c>
      <c r="D11" s="9">
        <f>รอวางอัตราป่วย!G7</f>
        <v>0</v>
      </c>
      <c r="E11" s="10">
        <f>รอวางอัตราป่วย!H7</f>
        <v>0</v>
      </c>
      <c r="F11" s="10">
        <f>รอวางอัตราป่วย!I7</f>
        <v>0</v>
      </c>
      <c r="G11" s="9">
        <f>รอวางอัตราป่วย!D7</f>
        <v>48337</v>
      </c>
    </row>
    <row r="12" spans="1:7">
      <c r="A12" s="9" t="str">
        <f>รอวางอัตราป่วย!C8</f>
        <v>ปรางค์กู่</v>
      </c>
      <c r="B12" s="9">
        <f>รอวางอัตราป่วย!E8</f>
        <v>42</v>
      </c>
      <c r="C12" s="10">
        <f>รอวางอัตราป่วย!F8</f>
        <v>61.923156311738865</v>
      </c>
      <c r="D12" s="9">
        <f>รอวางอัตราป่วย!G8</f>
        <v>0</v>
      </c>
      <c r="E12" s="10">
        <f>รอวางอัตราป่วย!H8</f>
        <v>0</v>
      </c>
      <c r="F12" s="10">
        <f>รอวางอัตราป่วย!I8</f>
        <v>0</v>
      </c>
      <c r="G12" s="9">
        <f>รอวางอัตราป่วย!D8</f>
        <v>67826</v>
      </c>
    </row>
    <row r="13" spans="1:7">
      <c r="A13" s="9" t="str">
        <f>รอวางอัตราป่วย!C9</f>
        <v>ขุนหาญ</v>
      </c>
      <c r="B13" s="9">
        <f>รอวางอัตราป่วย!E9</f>
        <v>55</v>
      </c>
      <c r="C13" s="10">
        <f>รอวางอัตราป่วย!F9</f>
        <v>50.90377335789055</v>
      </c>
      <c r="D13" s="9">
        <f>รอวางอัตราป่วย!G9</f>
        <v>0</v>
      </c>
      <c r="E13" s="10">
        <f>รอวางอัตราป่วย!H9</f>
        <v>0</v>
      </c>
      <c r="F13" s="10">
        <f>รอวางอัตราป่วย!I9</f>
        <v>0</v>
      </c>
      <c r="G13" s="9">
        <f>รอวางอัตราป่วย!D9</f>
        <v>108047</v>
      </c>
    </row>
    <row r="14" spans="1:7">
      <c r="A14" s="9" t="str">
        <f>รอวางอัตราป่วย!C10</f>
        <v>ราษีไศล</v>
      </c>
      <c r="B14" s="9">
        <f>รอวางอัตราป่วย!E10</f>
        <v>98</v>
      </c>
      <c r="C14" s="10">
        <f>รอวางอัตราป่วย!F10</f>
        <v>121.59412377785497</v>
      </c>
      <c r="D14" s="9">
        <f>รอวางอัตราป่วย!G10</f>
        <v>0</v>
      </c>
      <c r="E14" s="10">
        <f>รอวางอัตราป่วย!H10</f>
        <v>0</v>
      </c>
      <c r="F14" s="10">
        <f>รอวางอัตราป่วย!I10</f>
        <v>0</v>
      </c>
      <c r="G14" s="9">
        <f>รอวางอัตราป่วย!D10</f>
        <v>80596</v>
      </c>
    </row>
    <row r="15" spans="1:7">
      <c r="A15" s="9" t="str">
        <f>รอวางอัตราป่วย!C11</f>
        <v>อุทุมพรพิสัย</v>
      </c>
      <c r="B15" s="9">
        <f>รอวางอัตราป่วย!E11</f>
        <v>56</v>
      </c>
      <c r="C15" s="10">
        <f>รอวางอัตราป่วย!F11</f>
        <v>52.305651812484236</v>
      </c>
      <c r="D15" s="9">
        <f>รอวางอัตราป่วย!G11</f>
        <v>0</v>
      </c>
      <c r="E15" s="10">
        <f>รอวางอัตราป่วย!H11</f>
        <v>0</v>
      </c>
      <c r="F15" s="10">
        <f>รอวางอัตราป่วย!I11</f>
        <v>0</v>
      </c>
      <c r="G15" s="9">
        <f>รอวางอัตราป่วย!D11</f>
        <v>107063</v>
      </c>
    </row>
    <row r="16" spans="1:7">
      <c r="A16" s="9" t="str">
        <f>รอวางอัตราป่วย!C12</f>
        <v>บึงบูรพ์</v>
      </c>
      <c r="B16" s="9">
        <f>รอวางอัตราป่วย!E12</f>
        <v>2</v>
      </c>
      <c r="C16" s="10">
        <f>รอวางอัตราป่วย!F12</f>
        <v>18.811136192626034</v>
      </c>
      <c r="D16" s="9">
        <f>รอวางอัตราป่วย!G12</f>
        <v>0</v>
      </c>
      <c r="E16" s="10">
        <f>รอวางอัตราป่วย!H12</f>
        <v>0</v>
      </c>
      <c r="F16" s="10">
        <f>รอวางอัตราป่วย!I12</f>
        <v>0</v>
      </c>
      <c r="G16" s="9">
        <f>รอวางอัตราป่วย!D12</f>
        <v>10632</v>
      </c>
    </row>
    <row r="17" spans="1:7">
      <c r="A17" s="9" t="str">
        <f>รอวางอัตราป่วย!C13</f>
        <v>ห้วยทับทัน</v>
      </c>
      <c r="B17" s="9">
        <f>รอวางอัตราป่วย!E13</f>
        <v>20</v>
      </c>
      <c r="C17" s="10">
        <f>รอวางอัตราป่วย!F13</f>
        <v>47.102046583924071</v>
      </c>
      <c r="D17" s="9">
        <f>รอวางอัตราป่วย!G13</f>
        <v>0</v>
      </c>
      <c r="E17" s="10">
        <f>รอวางอัตราป่วย!H13</f>
        <v>0</v>
      </c>
      <c r="F17" s="10">
        <f>รอวางอัตราป่วย!I13</f>
        <v>0</v>
      </c>
      <c r="G17" s="9">
        <f>รอวางอัตราป่วย!D13</f>
        <v>42461</v>
      </c>
    </row>
    <row r="18" spans="1:7">
      <c r="A18" s="9" t="str">
        <f>รอวางอัตราป่วย!C14</f>
        <v>โนนคูณ</v>
      </c>
      <c r="B18" s="9">
        <f>รอวางอัตราป่วย!E14</f>
        <v>38</v>
      </c>
      <c r="C18" s="10">
        <f>รอวางอัตราป่วย!F14</f>
        <v>96.051766846974374</v>
      </c>
      <c r="D18" s="9">
        <f>รอวางอัตราป่วย!G14</f>
        <v>0</v>
      </c>
      <c r="E18" s="10">
        <f>รอวางอัตราป่วย!H14</f>
        <v>0</v>
      </c>
      <c r="F18" s="10">
        <f>รอวางอัตราป่วย!I14</f>
        <v>0</v>
      </c>
      <c r="G18" s="9">
        <f>รอวางอัตราป่วย!D14</f>
        <v>39562</v>
      </c>
    </row>
    <row r="19" spans="1:7">
      <c r="A19" s="9" t="str">
        <f>รอวางอัตราป่วย!C15</f>
        <v>ศรีรัตนะ</v>
      </c>
      <c r="B19" s="9">
        <f>รอวางอัตราป่วย!E15</f>
        <v>24</v>
      </c>
      <c r="C19" s="10">
        <f>รอวางอัตราป่วย!F15</f>
        <v>44.938770924615213</v>
      </c>
      <c r="D19" s="9">
        <f>รอวางอัตราป่วย!G15</f>
        <v>0</v>
      </c>
      <c r="E19" s="10">
        <f>รอวางอัตราป่วย!H15</f>
        <v>0</v>
      </c>
      <c r="F19" s="10">
        <f>รอวางอัตราป่วย!I15</f>
        <v>0</v>
      </c>
      <c r="G19" s="9">
        <f>รอวางอัตราป่วย!D15</f>
        <v>53406</v>
      </c>
    </row>
    <row r="20" spans="1:7">
      <c r="A20" s="9" t="str">
        <f>รอวางอัตราป่วย!C16</f>
        <v>น้ำเกลี้ยง</v>
      </c>
      <c r="B20" s="9">
        <f>รอวางอัตราป่วย!E16</f>
        <v>20</v>
      </c>
      <c r="C20" s="10">
        <f>รอวางอัตราป่วย!F16</f>
        <v>44.898417330789087</v>
      </c>
      <c r="D20" s="9">
        <f>รอวางอัตราป่วย!G16</f>
        <v>0</v>
      </c>
      <c r="E20" s="10">
        <f>รอวางอัตราป่วย!H16</f>
        <v>0</v>
      </c>
      <c r="F20" s="10">
        <f>รอวางอัตราป่วย!I16</f>
        <v>0</v>
      </c>
      <c r="G20" s="9">
        <f>รอวางอัตราป่วย!D16</f>
        <v>44545</v>
      </c>
    </row>
    <row r="21" spans="1:7">
      <c r="A21" s="9" t="str">
        <f>รอวางอัตราป่วย!C17</f>
        <v>วังหิน</v>
      </c>
      <c r="B21" s="9">
        <f>รอวางอัตราป่วย!E17</f>
        <v>14</v>
      </c>
      <c r="C21" s="10">
        <f>รอวางอัตราป่วย!F17</f>
        <v>27.889557352882584</v>
      </c>
      <c r="D21" s="9">
        <f>รอวางอัตราป่วย!G17</f>
        <v>0</v>
      </c>
      <c r="E21" s="10">
        <f>รอวางอัตราป่วย!H17</f>
        <v>0</v>
      </c>
      <c r="F21" s="10">
        <f>รอวางอัตราป่วย!I17</f>
        <v>0</v>
      </c>
      <c r="G21" s="9">
        <f>รอวางอัตราป่วย!D17</f>
        <v>50198</v>
      </c>
    </row>
    <row r="22" spans="1:7">
      <c r="A22" s="9" t="str">
        <f>รอวางอัตราป่วย!C18</f>
        <v>ภูสิงห์</v>
      </c>
      <c r="B22" s="9">
        <f>รอวางอัตราป่วย!E18</f>
        <v>16</v>
      </c>
      <c r="C22" s="10">
        <f>รอวางอัตราป่วย!F18</f>
        <v>29.424205086709453</v>
      </c>
      <c r="D22" s="9">
        <f>รอวางอัตราป่วย!G18</f>
        <v>0</v>
      </c>
      <c r="E22" s="10">
        <f>รอวางอัตราป่วย!H18</f>
        <v>0</v>
      </c>
      <c r="F22" s="10">
        <f>รอวางอัตราป่วย!I18</f>
        <v>0</v>
      </c>
      <c r="G22" s="9">
        <f>รอวางอัตราป่วย!D18</f>
        <v>54377</v>
      </c>
    </row>
    <row r="23" spans="1:7">
      <c r="A23" s="9" t="str">
        <f>รอวางอัตราป่วย!C19</f>
        <v>เมืองจันทร์</v>
      </c>
      <c r="B23" s="9">
        <f>รอวางอัตราป่วย!E19</f>
        <v>0</v>
      </c>
      <c r="C23" s="10">
        <f>รอวางอัตราป่วย!F19</f>
        <v>0</v>
      </c>
      <c r="D23" s="9">
        <f>รอวางอัตราป่วย!G19</f>
        <v>0</v>
      </c>
      <c r="E23" s="10">
        <f>รอวางอัตราป่วย!H19</f>
        <v>0</v>
      </c>
      <c r="F23" s="10">
        <f>รอวางอัตราป่วย!I19</f>
        <v>0</v>
      </c>
      <c r="G23" s="9">
        <f>รอวางอัตราป่วย!D19</f>
        <v>18030</v>
      </c>
    </row>
    <row r="24" spans="1:7">
      <c r="A24" s="9" t="str">
        <f>รอวางอัตราป่วย!C20</f>
        <v>เบญจลักษ์</v>
      </c>
      <c r="B24" s="9">
        <f>รอวางอัตราป่วย!E20</f>
        <v>19</v>
      </c>
      <c r="C24" s="10">
        <f>รอวางอัตราป่วย!F20</f>
        <v>51.002603817142244</v>
      </c>
      <c r="D24" s="9">
        <f>รอวางอัตราป่วย!G20</f>
        <v>0</v>
      </c>
      <c r="E24" s="10">
        <f>รอวางอัตราป่วย!H20</f>
        <v>0</v>
      </c>
      <c r="F24" s="10">
        <f>รอวางอัตราป่วย!I20</f>
        <v>0</v>
      </c>
      <c r="G24" s="9">
        <f>รอวางอัตราป่วย!D20</f>
        <v>37253</v>
      </c>
    </row>
    <row r="25" spans="1:7">
      <c r="A25" s="9" t="str">
        <f>รอวางอัตราป่วย!C21</f>
        <v>พยุห์</v>
      </c>
      <c r="B25" s="9">
        <f>รอวางอัตราป่วย!E21</f>
        <v>18</v>
      </c>
      <c r="C25" s="10">
        <f>รอวางอัตราป่วย!F21</f>
        <v>49.857352574578293</v>
      </c>
      <c r="D25" s="9">
        <f>รอวางอัตราป่วย!G21</f>
        <v>0</v>
      </c>
      <c r="E25" s="10">
        <f>รอวางอัตราป่วย!H21</f>
        <v>0</v>
      </c>
      <c r="F25" s="10">
        <f>รอวางอัตราป่วย!I21</f>
        <v>0</v>
      </c>
      <c r="G25" s="9">
        <f>รอวางอัตราป่วย!D21</f>
        <v>36103</v>
      </c>
    </row>
    <row r="26" spans="1:7">
      <c r="A26" s="9" t="str">
        <f>รอวางอัตราป่วย!C22</f>
        <v>โพธิ์ศรีสุวรรณ</v>
      </c>
      <c r="B26" s="9">
        <f>รอวางอัตราป่วย!E22</f>
        <v>14</v>
      </c>
      <c r="C26" s="10">
        <f>รอวางอัตราป่วย!F22</f>
        <v>58.759338537731892</v>
      </c>
      <c r="D26" s="9">
        <f>รอวางอัตราป่วย!G22</f>
        <v>0</v>
      </c>
      <c r="E26" s="10">
        <f>รอวางอัตราป่วย!H22</f>
        <v>0</v>
      </c>
      <c r="F26" s="10">
        <f>รอวางอัตราป่วย!I22</f>
        <v>0</v>
      </c>
      <c r="G26" s="9">
        <f>รอวางอัตราป่วย!D22</f>
        <v>23826</v>
      </c>
    </row>
    <row r="27" spans="1:7">
      <c r="A27" s="9" t="str">
        <f>รอวางอัตราป่วย!C23</f>
        <v>ศิลาลาด</v>
      </c>
      <c r="B27" s="9">
        <f>รอวางอัตราป่วย!E23</f>
        <v>8</v>
      </c>
      <c r="C27" s="10">
        <f>รอวางอัตราป่วย!F23</f>
        <v>39.781203381402285</v>
      </c>
      <c r="D27" s="9">
        <f>รอวางอัตราป่วย!G23</f>
        <v>0</v>
      </c>
      <c r="E27" s="10">
        <f>รอวางอัตราป่วย!H23</f>
        <v>0</v>
      </c>
      <c r="F27" s="10">
        <f>รอวางอัตราป่วย!I23</f>
        <v>0</v>
      </c>
      <c r="G27" s="9">
        <f>รอวางอัตราป่วย!D23</f>
        <v>20110</v>
      </c>
    </row>
    <row r="28" spans="1:7" s="57" customFormat="1">
      <c r="A28" s="8" t="s">
        <v>30</v>
      </c>
      <c r="B28" s="5">
        <f>รอวางอัตราป่วย!E24</f>
        <v>859</v>
      </c>
      <c r="C28" s="43">
        <f>รอวางอัตราป่วย!F24</f>
        <v>58.32</v>
      </c>
      <c r="D28" s="5">
        <f>รอวางอัตราป่วย!G24</f>
        <v>0</v>
      </c>
      <c r="E28" s="43">
        <f>รอวางอัตราป่วย!H24</f>
        <v>0</v>
      </c>
      <c r="F28" s="43">
        <f>รอวางอัตราป่วย!I24</f>
        <v>0</v>
      </c>
      <c r="G28" s="44">
        <f>รอวางอัตราป่วย!D24</f>
        <v>1473011</v>
      </c>
    </row>
  </sheetData>
  <phoneticPr fontId="11" type="noConversion"/>
  <pageMargins left="0.75" right="0.75" top="1" bottom="1" header="0.5" footer="0.5"/>
  <pageSetup paperSize="9"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dimension ref="A1"/>
  <sheetViews>
    <sheetView topLeftCell="A7" workbookViewId="0">
      <selection activeCell="Q22" sqref="Q22"/>
    </sheetView>
  </sheetViews>
  <sheetFormatPr defaultRowHeight="12.7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T89"/>
  <sheetViews>
    <sheetView topLeftCell="A13" zoomScale="120" zoomScaleNormal="120" workbookViewId="0">
      <selection activeCell="Q20" sqref="Q20"/>
    </sheetView>
  </sheetViews>
  <sheetFormatPr defaultRowHeight="12.75"/>
  <cols>
    <col min="1" max="1" width="6.5703125" customWidth="1"/>
    <col min="15" max="16" width="9.140625" style="33"/>
  </cols>
  <sheetData>
    <row r="1" spans="1:20">
      <c r="A1" s="161" t="s">
        <v>807</v>
      </c>
      <c r="B1" s="161"/>
      <c r="C1" s="161"/>
      <c r="D1" s="161"/>
      <c r="E1" s="161"/>
      <c r="F1" s="161"/>
      <c r="G1" s="161"/>
      <c r="H1" s="161"/>
      <c r="I1" s="161"/>
      <c r="J1" s="161"/>
      <c r="K1" s="161"/>
      <c r="L1" s="161"/>
      <c r="M1" s="161"/>
      <c r="N1" s="161"/>
      <c r="O1" s="63"/>
      <c r="P1" s="63"/>
      <c r="S1" s="42"/>
      <c r="T1" s="42"/>
    </row>
    <row r="2" spans="1:20">
      <c r="A2" s="58"/>
      <c r="B2" s="58"/>
      <c r="C2" s="58"/>
      <c r="D2" s="58"/>
      <c r="E2" s="58"/>
      <c r="F2" s="58"/>
      <c r="G2" s="58"/>
      <c r="H2" s="58"/>
      <c r="I2" s="58"/>
      <c r="J2" s="58"/>
      <c r="K2" s="58"/>
      <c r="L2" s="58"/>
      <c r="M2" s="58"/>
      <c r="N2" s="58"/>
      <c r="S2" s="42"/>
      <c r="T2" s="42"/>
    </row>
    <row r="3" spans="1:20">
      <c r="A3" s="162" t="s">
        <v>83</v>
      </c>
      <c r="B3" s="162" t="s">
        <v>84</v>
      </c>
      <c r="C3" s="162" t="s">
        <v>85</v>
      </c>
      <c r="D3" s="162" t="s">
        <v>86</v>
      </c>
      <c r="E3" s="162" t="s">
        <v>87</v>
      </c>
      <c r="F3" s="162" t="s">
        <v>88</v>
      </c>
      <c r="G3" s="162" t="s">
        <v>89</v>
      </c>
      <c r="H3" s="162" t="s">
        <v>90</v>
      </c>
      <c r="I3" s="162" t="s">
        <v>91</v>
      </c>
      <c r="J3" s="162" t="s">
        <v>92</v>
      </c>
      <c r="K3" s="162" t="s">
        <v>93</v>
      </c>
      <c r="L3" s="162" t="s">
        <v>94</v>
      </c>
      <c r="M3" s="162" t="s">
        <v>95</v>
      </c>
      <c r="N3" s="162" t="s">
        <v>96</v>
      </c>
      <c r="O3" s="65"/>
      <c r="P3" s="65"/>
      <c r="S3" s="165" t="s">
        <v>85</v>
      </c>
      <c r="T3" s="165">
        <v>11</v>
      </c>
    </row>
    <row r="4" spans="1:20">
      <c r="A4" s="163">
        <v>1</v>
      </c>
      <c r="B4" s="164">
        <v>2558</v>
      </c>
      <c r="C4" s="163">
        <v>11</v>
      </c>
      <c r="D4" s="163">
        <v>8</v>
      </c>
      <c r="E4" s="163">
        <v>24</v>
      </c>
      <c r="F4" s="163">
        <v>46</v>
      </c>
      <c r="G4" s="163">
        <v>163</v>
      </c>
      <c r="H4" s="163">
        <v>319</v>
      </c>
      <c r="I4" s="163">
        <v>448</v>
      </c>
      <c r="J4" s="163">
        <v>645</v>
      </c>
      <c r="K4" s="163">
        <v>570</v>
      </c>
      <c r="L4" s="163">
        <v>370</v>
      </c>
      <c r="M4" s="163">
        <v>363</v>
      </c>
      <c r="N4" s="163">
        <v>388</v>
      </c>
      <c r="O4" s="66"/>
      <c r="P4" s="64"/>
      <c r="S4" s="165" t="s">
        <v>86</v>
      </c>
      <c r="T4" s="165">
        <v>8</v>
      </c>
    </row>
    <row r="5" spans="1:20">
      <c r="A5" s="163">
        <v>2</v>
      </c>
      <c r="B5" s="164">
        <v>2559</v>
      </c>
      <c r="C5" s="163">
        <v>165</v>
      </c>
      <c r="D5" s="163">
        <v>97</v>
      </c>
      <c r="E5" s="163">
        <v>125</v>
      </c>
      <c r="F5" s="163">
        <v>68</v>
      </c>
      <c r="G5" s="163">
        <v>24</v>
      </c>
      <c r="H5" s="163">
        <v>79</v>
      </c>
      <c r="I5" s="163">
        <v>119</v>
      </c>
      <c r="J5" s="163">
        <v>174</v>
      </c>
      <c r="K5" s="163">
        <v>193</v>
      </c>
      <c r="L5" s="163">
        <v>120</v>
      </c>
      <c r="M5" s="163">
        <v>27</v>
      </c>
      <c r="N5" s="163">
        <v>15</v>
      </c>
      <c r="O5" s="67"/>
      <c r="P5" s="61"/>
      <c r="S5" s="165" t="s">
        <v>87</v>
      </c>
      <c r="T5" s="165">
        <v>24</v>
      </c>
    </row>
    <row r="6" spans="1:20">
      <c r="A6" s="163">
        <v>3</v>
      </c>
      <c r="B6" s="164">
        <v>2560</v>
      </c>
      <c r="C6" s="163">
        <v>21</v>
      </c>
      <c r="D6" s="163">
        <v>11</v>
      </c>
      <c r="E6" s="163">
        <v>15</v>
      </c>
      <c r="F6" s="163">
        <v>6</v>
      </c>
      <c r="G6" s="163">
        <v>33</v>
      </c>
      <c r="H6" s="163">
        <v>118</v>
      </c>
      <c r="I6" s="163">
        <v>126</v>
      </c>
      <c r="J6" s="163">
        <v>125</v>
      </c>
      <c r="K6" s="163">
        <v>73</v>
      </c>
      <c r="L6" s="163">
        <v>53</v>
      </c>
      <c r="M6" s="163">
        <v>35</v>
      </c>
      <c r="N6" s="163">
        <v>21</v>
      </c>
      <c r="O6" s="67"/>
      <c r="P6" s="61"/>
      <c r="S6" s="165" t="s">
        <v>88</v>
      </c>
      <c r="T6" s="165">
        <v>46</v>
      </c>
    </row>
    <row r="7" spans="1:20">
      <c r="A7" s="163">
        <v>4</v>
      </c>
      <c r="B7" s="164">
        <v>2561</v>
      </c>
      <c r="C7" s="163">
        <v>15</v>
      </c>
      <c r="D7" s="163">
        <v>10</v>
      </c>
      <c r="E7" s="163">
        <v>35</v>
      </c>
      <c r="F7" s="163">
        <v>35</v>
      </c>
      <c r="G7" s="163">
        <v>115</v>
      </c>
      <c r="H7" s="163">
        <v>393</v>
      </c>
      <c r="I7" s="163">
        <v>431</v>
      </c>
      <c r="J7" s="163">
        <v>334</v>
      </c>
      <c r="K7" s="163">
        <v>300</v>
      </c>
      <c r="L7" s="163">
        <v>155</v>
      </c>
      <c r="M7" s="163">
        <v>145</v>
      </c>
      <c r="N7" s="163">
        <v>109</v>
      </c>
      <c r="O7" s="67"/>
      <c r="P7" s="61"/>
      <c r="S7" s="165" t="s">
        <v>89</v>
      </c>
      <c r="T7" s="165">
        <v>163</v>
      </c>
    </row>
    <row r="8" spans="1:20">
      <c r="A8" s="163">
        <v>5</v>
      </c>
      <c r="B8" s="164">
        <v>2562</v>
      </c>
      <c r="C8" s="163">
        <v>76</v>
      </c>
      <c r="D8" s="163">
        <v>61</v>
      </c>
      <c r="E8" s="163">
        <v>113</v>
      </c>
      <c r="F8" s="163">
        <v>77</v>
      </c>
      <c r="G8" s="163">
        <v>212</v>
      </c>
      <c r="H8" s="163">
        <v>526</v>
      </c>
      <c r="I8" s="163">
        <v>484</v>
      </c>
      <c r="J8" s="163">
        <v>325</v>
      </c>
      <c r="K8" s="163">
        <v>243</v>
      </c>
      <c r="L8" s="163">
        <v>180</v>
      </c>
      <c r="M8" s="163">
        <v>94</v>
      </c>
      <c r="N8" s="163">
        <v>28</v>
      </c>
      <c r="O8" s="67"/>
      <c r="P8" s="61"/>
      <c r="S8" s="165" t="s">
        <v>90</v>
      </c>
      <c r="T8" s="165">
        <v>319</v>
      </c>
    </row>
    <row r="9" spans="1:20">
      <c r="A9" s="163">
        <v>6</v>
      </c>
      <c r="B9" s="164" t="s">
        <v>97</v>
      </c>
      <c r="C9" s="163">
        <v>21</v>
      </c>
      <c r="D9" s="163">
        <v>11</v>
      </c>
      <c r="E9" s="163">
        <v>35</v>
      </c>
      <c r="F9" s="163">
        <v>46</v>
      </c>
      <c r="G9" s="163">
        <v>115</v>
      </c>
      <c r="H9" s="163">
        <v>319</v>
      </c>
      <c r="I9" s="163">
        <v>431</v>
      </c>
      <c r="J9" s="163">
        <v>325</v>
      </c>
      <c r="K9" s="163">
        <v>243</v>
      </c>
      <c r="L9" s="163">
        <v>155</v>
      </c>
      <c r="M9" s="163">
        <v>94</v>
      </c>
      <c r="N9" s="163">
        <v>28</v>
      </c>
      <c r="O9" s="67"/>
      <c r="P9" s="61"/>
      <c r="S9" s="165" t="s">
        <v>91</v>
      </c>
      <c r="T9" s="165">
        <v>448</v>
      </c>
    </row>
    <row r="10" spans="1:20">
      <c r="A10" s="163">
        <v>7</v>
      </c>
      <c r="B10" s="164">
        <v>2563</v>
      </c>
      <c r="C10" s="163">
        <v>36</v>
      </c>
      <c r="D10" s="163">
        <v>26</v>
      </c>
      <c r="E10" s="163">
        <v>49</v>
      </c>
      <c r="F10" s="163">
        <v>26</v>
      </c>
      <c r="G10" s="163">
        <v>77</v>
      </c>
      <c r="H10" s="163">
        <v>167</v>
      </c>
      <c r="I10" s="163">
        <v>123</v>
      </c>
      <c r="J10" s="163"/>
      <c r="K10" s="163"/>
      <c r="L10" s="163"/>
      <c r="M10" s="163"/>
      <c r="N10" s="163"/>
      <c r="O10" s="67"/>
      <c r="P10" s="61"/>
      <c r="S10" s="165" t="s">
        <v>92</v>
      </c>
      <c r="T10" s="165">
        <v>645</v>
      </c>
    </row>
    <row r="11" spans="1:20">
      <c r="S11" s="165" t="s">
        <v>93</v>
      </c>
      <c r="T11" s="165">
        <v>570</v>
      </c>
    </row>
    <row r="12" spans="1:20">
      <c r="S12" s="165" t="s">
        <v>94</v>
      </c>
      <c r="T12" s="165">
        <v>370</v>
      </c>
    </row>
    <row r="13" spans="1:20">
      <c r="S13" s="165" t="s">
        <v>95</v>
      </c>
      <c r="T13" s="165">
        <v>363</v>
      </c>
    </row>
    <row r="14" spans="1:20">
      <c r="S14" s="165" t="s">
        <v>96</v>
      </c>
      <c r="T14" s="165">
        <v>388</v>
      </c>
    </row>
    <row r="15" spans="1:20">
      <c r="S15" s="165" t="s">
        <v>85</v>
      </c>
      <c r="T15" s="165">
        <v>165</v>
      </c>
    </row>
    <row r="16" spans="1:20">
      <c r="S16" s="165" t="s">
        <v>86</v>
      </c>
      <c r="T16" s="165">
        <v>97</v>
      </c>
    </row>
    <row r="17" spans="19:20">
      <c r="S17" s="165" t="s">
        <v>87</v>
      </c>
      <c r="T17" s="165">
        <v>125</v>
      </c>
    </row>
    <row r="18" spans="19:20">
      <c r="S18" s="165" t="s">
        <v>88</v>
      </c>
      <c r="T18" s="165">
        <v>68</v>
      </c>
    </row>
    <row r="19" spans="19:20">
      <c r="S19" s="165" t="s">
        <v>89</v>
      </c>
      <c r="T19" s="165">
        <v>24</v>
      </c>
    </row>
    <row r="20" spans="19:20">
      <c r="S20" s="165" t="s">
        <v>90</v>
      </c>
      <c r="T20" s="165">
        <v>79</v>
      </c>
    </row>
    <row r="21" spans="19:20">
      <c r="S21" s="165" t="s">
        <v>91</v>
      </c>
      <c r="T21" s="165">
        <v>119</v>
      </c>
    </row>
    <row r="22" spans="19:20">
      <c r="S22" s="165" t="s">
        <v>92</v>
      </c>
      <c r="T22" s="165">
        <v>174</v>
      </c>
    </row>
    <row r="23" spans="19:20">
      <c r="S23" s="165" t="s">
        <v>93</v>
      </c>
      <c r="T23" s="165">
        <v>193</v>
      </c>
    </row>
    <row r="24" spans="19:20">
      <c r="S24" s="165" t="s">
        <v>94</v>
      </c>
      <c r="T24" s="165">
        <v>120</v>
      </c>
    </row>
    <row r="25" spans="19:20">
      <c r="S25" s="165" t="s">
        <v>95</v>
      </c>
      <c r="T25" s="165">
        <v>27</v>
      </c>
    </row>
    <row r="26" spans="19:20">
      <c r="S26" s="165" t="s">
        <v>96</v>
      </c>
      <c r="T26" s="165">
        <v>15</v>
      </c>
    </row>
    <row r="27" spans="19:20">
      <c r="S27" s="165" t="s">
        <v>85</v>
      </c>
      <c r="T27" s="165">
        <v>21</v>
      </c>
    </row>
    <row r="28" spans="19:20">
      <c r="S28" s="165" t="s">
        <v>86</v>
      </c>
      <c r="T28" s="165">
        <v>11</v>
      </c>
    </row>
    <row r="29" spans="19:20">
      <c r="S29" s="165" t="s">
        <v>87</v>
      </c>
      <c r="T29" s="165">
        <v>15</v>
      </c>
    </row>
    <row r="30" spans="19:20">
      <c r="S30" s="165" t="s">
        <v>88</v>
      </c>
      <c r="T30" s="165">
        <v>6</v>
      </c>
    </row>
    <row r="31" spans="19:20">
      <c r="S31" s="165" t="s">
        <v>89</v>
      </c>
      <c r="T31" s="165">
        <v>33</v>
      </c>
    </row>
    <row r="32" spans="19:20">
      <c r="S32" s="165" t="s">
        <v>90</v>
      </c>
      <c r="T32" s="165">
        <v>118</v>
      </c>
    </row>
    <row r="33" spans="1:20">
      <c r="S33" s="165" t="s">
        <v>91</v>
      </c>
      <c r="T33" s="165">
        <v>126</v>
      </c>
    </row>
    <row r="34" spans="1:20">
      <c r="S34" s="165" t="s">
        <v>92</v>
      </c>
      <c r="T34" s="165">
        <v>125</v>
      </c>
    </row>
    <row r="35" spans="1:20">
      <c r="S35" s="165" t="s">
        <v>93</v>
      </c>
      <c r="T35" s="165">
        <v>73</v>
      </c>
    </row>
    <row r="36" spans="1:20">
      <c r="A36" s="29" t="s">
        <v>401</v>
      </c>
      <c r="S36" s="165" t="s">
        <v>94</v>
      </c>
      <c r="T36" s="165">
        <v>53</v>
      </c>
    </row>
    <row r="37" spans="1:20">
      <c r="S37" s="165" t="s">
        <v>95</v>
      </c>
      <c r="T37" s="165">
        <v>35</v>
      </c>
    </row>
    <row r="38" spans="1:20">
      <c r="S38" s="165" t="s">
        <v>96</v>
      </c>
      <c r="T38" s="165">
        <v>21</v>
      </c>
    </row>
    <row r="39" spans="1:20">
      <c r="S39" s="165" t="s">
        <v>85</v>
      </c>
      <c r="T39" s="165">
        <v>15</v>
      </c>
    </row>
    <row r="40" spans="1:20">
      <c r="S40" s="165" t="s">
        <v>86</v>
      </c>
      <c r="T40" s="165">
        <v>10</v>
      </c>
    </row>
    <row r="41" spans="1:20">
      <c r="S41" s="165" t="s">
        <v>87</v>
      </c>
      <c r="T41" s="165">
        <v>35</v>
      </c>
    </row>
    <row r="42" spans="1:20">
      <c r="S42" s="165" t="s">
        <v>88</v>
      </c>
      <c r="T42" s="165">
        <v>35</v>
      </c>
    </row>
    <row r="43" spans="1:20">
      <c r="S43" s="165" t="s">
        <v>89</v>
      </c>
      <c r="T43" s="165">
        <v>115</v>
      </c>
    </row>
    <row r="44" spans="1:20">
      <c r="S44" s="165" t="s">
        <v>90</v>
      </c>
      <c r="T44" s="165">
        <v>393</v>
      </c>
    </row>
    <row r="45" spans="1:20">
      <c r="S45" s="165" t="s">
        <v>91</v>
      </c>
      <c r="T45" s="165">
        <v>431</v>
      </c>
    </row>
    <row r="46" spans="1:20">
      <c r="S46" s="165" t="s">
        <v>92</v>
      </c>
      <c r="T46" s="165">
        <v>334</v>
      </c>
    </row>
    <row r="47" spans="1:20">
      <c r="S47" s="165" t="s">
        <v>93</v>
      </c>
      <c r="T47" s="165">
        <v>300</v>
      </c>
    </row>
    <row r="48" spans="1:20">
      <c r="S48" s="165" t="s">
        <v>94</v>
      </c>
      <c r="T48" s="165">
        <v>155</v>
      </c>
    </row>
    <row r="49" spans="1:20">
      <c r="S49" s="165" t="s">
        <v>95</v>
      </c>
      <c r="T49" s="165">
        <v>145</v>
      </c>
    </row>
    <row r="50" spans="1:20">
      <c r="S50" s="165" t="s">
        <v>96</v>
      </c>
      <c r="T50" s="165">
        <v>109</v>
      </c>
    </row>
    <row r="51" spans="1:20">
      <c r="S51" s="165" t="s">
        <v>85</v>
      </c>
      <c r="T51" s="165">
        <v>76</v>
      </c>
    </row>
    <row r="52" spans="1:20">
      <c r="S52" s="165" t="s">
        <v>86</v>
      </c>
      <c r="T52" s="165">
        <v>61</v>
      </c>
    </row>
    <row r="53" spans="1:20">
      <c r="S53" s="165" t="s">
        <v>87</v>
      </c>
      <c r="T53" s="165">
        <v>113</v>
      </c>
    </row>
    <row r="54" spans="1:20">
      <c r="S54" s="165" t="s">
        <v>88</v>
      </c>
      <c r="T54" s="165">
        <v>77</v>
      </c>
    </row>
    <row r="55" spans="1:20">
      <c r="S55" s="165" t="s">
        <v>89</v>
      </c>
      <c r="T55" s="165">
        <v>212</v>
      </c>
    </row>
    <row r="56" spans="1:20">
      <c r="S56" s="165" t="s">
        <v>90</v>
      </c>
      <c r="T56" s="165">
        <v>526</v>
      </c>
    </row>
    <row r="57" spans="1:20">
      <c r="S57" s="165" t="s">
        <v>91</v>
      </c>
      <c r="T57" s="165">
        <v>484</v>
      </c>
    </row>
    <row r="58" spans="1:20">
      <c r="S58" s="165" t="s">
        <v>92</v>
      </c>
      <c r="T58" s="165">
        <v>325</v>
      </c>
    </row>
    <row r="59" spans="1:20">
      <c r="S59" s="165" t="s">
        <v>93</v>
      </c>
      <c r="T59" s="165">
        <v>243</v>
      </c>
    </row>
    <row r="60" spans="1:20">
      <c r="S60" s="165" t="s">
        <v>94</v>
      </c>
      <c r="T60" s="165">
        <v>180</v>
      </c>
    </row>
    <row r="61" spans="1:20">
      <c r="A61" t="s">
        <v>98</v>
      </c>
      <c r="S61" s="165" t="s">
        <v>95</v>
      </c>
      <c r="T61" s="165">
        <v>94</v>
      </c>
    </row>
    <row r="62" spans="1:20">
      <c r="S62" s="165" t="s">
        <v>96</v>
      </c>
      <c r="T62" s="165">
        <v>28</v>
      </c>
    </row>
    <row r="63" spans="1:20">
      <c r="S63" s="165" t="s">
        <v>85</v>
      </c>
      <c r="T63" s="165">
        <v>36</v>
      </c>
    </row>
    <row r="64" spans="1:20">
      <c r="S64" s="165" t="s">
        <v>86</v>
      </c>
      <c r="T64" s="165">
        <v>26</v>
      </c>
    </row>
    <row r="65" spans="19:20">
      <c r="S65" s="165" t="s">
        <v>87</v>
      </c>
      <c r="T65" s="165">
        <v>49</v>
      </c>
    </row>
    <row r="66" spans="19:20">
      <c r="S66" s="165" t="s">
        <v>88</v>
      </c>
      <c r="T66" s="165">
        <v>26</v>
      </c>
    </row>
    <row r="67" spans="19:20">
      <c r="S67" s="165" t="s">
        <v>89</v>
      </c>
      <c r="T67" s="165">
        <v>77</v>
      </c>
    </row>
    <row r="68" spans="19:20">
      <c r="S68" s="165" t="s">
        <v>90</v>
      </c>
      <c r="T68" s="165">
        <v>167</v>
      </c>
    </row>
    <row r="69" spans="19:20">
      <c r="S69" s="165" t="s">
        <v>91</v>
      </c>
      <c r="T69" s="165">
        <v>123</v>
      </c>
    </row>
    <row r="70" spans="19:20">
      <c r="S70" s="87" t="s">
        <v>92</v>
      </c>
      <c r="T70" s="87"/>
    </row>
    <row r="71" spans="19:20">
      <c r="S71" s="87" t="s">
        <v>93</v>
      </c>
      <c r="T71" s="87"/>
    </row>
    <row r="72" spans="19:20">
      <c r="S72" s="87" t="s">
        <v>94</v>
      </c>
      <c r="T72" s="87"/>
    </row>
    <row r="73" spans="19:20">
      <c r="S73" s="87" t="s">
        <v>95</v>
      </c>
      <c r="T73" s="87"/>
    </row>
    <row r="74" spans="19:20">
      <c r="S74" s="87" t="s">
        <v>96</v>
      </c>
      <c r="T74" s="87"/>
    </row>
    <row r="89" spans="1:1">
      <c r="A89" t="s">
        <v>98</v>
      </c>
    </row>
  </sheetData>
  <phoneticPr fontId="11" type="noConversion"/>
  <pageMargins left="0.75" right="0.75" top="1" bottom="1" header="0.5" footer="0.5"/>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dimension ref="A1:AA24"/>
  <sheetViews>
    <sheetView workbookViewId="0">
      <selection sqref="A1:AA24"/>
    </sheetView>
  </sheetViews>
  <sheetFormatPr defaultRowHeight="12.75"/>
  <cols>
    <col min="1" max="27" width="13.85546875" style="58" customWidth="1"/>
    <col min="28" max="16384" width="9.140625" style="58"/>
  </cols>
  <sheetData>
    <row r="1" spans="1:27" ht="15" customHeight="1">
      <c r="A1" s="155" t="s">
        <v>316</v>
      </c>
      <c r="B1" s="189" t="s">
        <v>132</v>
      </c>
      <c r="C1" s="189"/>
      <c r="D1" s="189" t="s">
        <v>133</v>
      </c>
      <c r="E1" s="189"/>
      <c r="F1" s="189" t="s">
        <v>134</v>
      </c>
      <c r="G1" s="189"/>
      <c r="H1" s="189" t="s">
        <v>135</v>
      </c>
      <c r="I1" s="189"/>
      <c r="J1" s="189" t="s">
        <v>136</v>
      </c>
      <c r="K1" s="189"/>
      <c r="L1" s="189" t="s">
        <v>137</v>
      </c>
      <c r="M1" s="189"/>
      <c r="N1" s="189" t="s">
        <v>138</v>
      </c>
      <c r="O1" s="189"/>
      <c r="P1" s="189" t="s">
        <v>139</v>
      </c>
      <c r="Q1" s="189"/>
      <c r="R1" s="189" t="s">
        <v>140</v>
      </c>
      <c r="S1" s="189"/>
      <c r="T1" s="189" t="s">
        <v>141</v>
      </c>
      <c r="U1" s="189"/>
      <c r="V1" s="189" t="s">
        <v>142</v>
      </c>
      <c r="W1" s="189"/>
      <c r="X1" s="189" t="s">
        <v>143</v>
      </c>
      <c r="Y1" s="189"/>
      <c r="Z1" s="188" t="s">
        <v>78</v>
      </c>
      <c r="AA1" s="188"/>
    </row>
    <row r="2" spans="1:27" ht="15" customHeight="1">
      <c r="A2" s="153"/>
      <c r="B2" s="155" t="s">
        <v>65</v>
      </c>
      <c r="C2" s="155" t="s">
        <v>66</v>
      </c>
      <c r="D2" s="155" t="s">
        <v>65</v>
      </c>
      <c r="E2" s="155" t="s">
        <v>66</v>
      </c>
      <c r="F2" s="155" t="s">
        <v>65</v>
      </c>
      <c r="G2" s="155" t="s">
        <v>66</v>
      </c>
      <c r="H2" s="155" t="s">
        <v>65</v>
      </c>
      <c r="I2" s="155" t="s">
        <v>66</v>
      </c>
      <c r="J2" s="155" t="s">
        <v>65</v>
      </c>
      <c r="K2" s="155" t="s">
        <v>66</v>
      </c>
      <c r="L2" s="155" t="s">
        <v>65</v>
      </c>
      <c r="M2" s="155" t="s">
        <v>66</v>
      </c>
      <c r="N2" s="155" t="s">
        <v>65</v>
      </c>
      <c r="O2" s="155" t="s">
        <v>66</v>
      </c>
      <c r="P2" s="155" t="s">
        <v>65</v>
      </c>
      <c r="Q2" s="155" t="s">
        <v>66</v>
      </c>
      <c r="R2" s="49" t="s">
        <v>65</v>
      </c>
      <c r="S2" s="49" t="s">
        <v>66</v>
      </c>
      <c r="T2" s="49" t="s">
        <v>65</v>
      </c>
      <c r="U2" s="49" t="s">
        <v>66</v>
      </c>
      <c r="V2" s="49" t="s">
        <v>65</v>
      </c>
      <c r="W2" s="49" t="s">
        <v>66</v>
      </c>
      <c r="X2" s="49" t="s">
        <v>65</v>
      </c>
      <c r="Y2" s="49" t="s">
        <v>66</v>
      </c>
      <c r="Z2" s="49" t="s">
        <v>65</v>
      </c>
      <c r="AA2" s="49" t="s">
        <v>66</v>
      </c>
    </row>
    <row r="3" spans="1:27" ht="15" customHeight="1">
      <c r="A3" s="153" t="s">
        <v>10</v>
      </c>
      <c r="B3" s="153">
        <v>5</v>
      </c>
      <c r="C3" s="153">
        <v>0</v>
      </c>
      <c r="D3" s="153">
        <v>1</v>
      </c>
      <c r="E3" s="153">
        <v>0</v>
      </c>
      <c r="F3" s="153">
        <v>0</v>
      </c>
      <c r="G3" s="153">
        <v>0</v>
      </c>
      <c r="H3" s="153">
        <v>1</v>
      </c>
      <c r="I3" s="153">
        <v>0</v>
      </c>
      <c r="J3" s="153">
        <v>1</v>
      </c>
      <c r="K3" s="153">
        <v>0</v>
      </c>
      <c r="L3" s="153">
        <v>5</v>
      </c>
      <c r="M3" s="153">
        <v>0</v>
      </c>
      <c r="N3" s="153">
        <v>16</v>
      </c>
      <c r="O3" s="153">
        <v>0</v>
      </c>
      <c r="P3" s="153">
        <v>23</v>
      </c>
      <c r="Q3" s="153">
        <v>0</v>
      </c>
      <c r="R3" s="153">
        <v>32</v>
      </c>
      <c r="S3" s="153">
        <v>0</v>
      </c>
      <c r="T3" s="153">
        <v>2</v>
      </c>
      <c r="U3" s="153">
        <v>0</v>
      </c>
      <c r="V3" s="153">
        <v>0</v>
      </c>
      <c r="W3" s="153">
        <v>0</v>
      </c>
      <c r="X3" s="153">
        <v>0</v>
      </c>
      <c r="Y3" s="153">
        <v>0</v>
      </c>
      <c r="Z3" s="153">
        <v>86</v>
      </c>
      <c r="AA3" s="153">
        <v>0</v>
      </c>
    </row>
    <row r="4" spans="1:27" ht="15" customHeight="1">
      <c r="A4" s="153" t="s">
        <v>11</v>
      </c>
      <c r="B4" s="153">
        <v>0</v>
      </c>
      <c r="C4" s="153">
        <v>0</v>
      </c>
      <c r="D4" s="153">
        <v>0</v>
      </c>
      <c r="E4" s="153">
        <v>0</v>
      </c>
      <c r="F4" s="153">
        <v>4</v>
      </c>
      <c r="G4" s="153">
        <v>0</v>
      </c>
      <c r="H4" s="153">
        <v>1</v>
      </c>
      <c r="I4" s="153">
        <v>0</v>
      </c>
      <c r="J4" s="153">
        <v>0</v>
      </c>
      <c r="K4" s="153">
        <v>0</v>
      </c>
      <c r="L4" s="153">
        <v>5</v>
      </c>
      <c r="M4" s="153">
        <v>0</v>
      </c>
      <c r="N4" s="153">
        <v>10</v>
      </c>
      <c r="O4" s="153">
        <v>0</v>
      </c>
      <c r="P4" s="153">
        <v>9</v>
      </c>
      <c r="Q4" s="153">
        <v>0</v>
      </c>
      <c r="R4" s="153">
        <v>9</v>
      </c>
      <c r="S4" s="153">
        <v>0</v>
      </c>
      <c r="T4" s="153">
        <v>1</v>
      </c>
      <c r="U4" s="153">
        <v>0</v>
      </c>
      <c r="V4" s="153">
        <v>0</v>
      </c>
      <c r="W4" s="153">
        <v>0</v>
      </c>
      <c r="X4" s="153">
        <v>0</v>
      </c>
      <c r="Y4" s="153">
        <v>0</v>
      </c>
      <c r="Z4" s="153">
        <v>39</v>
      </c>
      <c r="AA4" s="153">
        <v>0</v>
      </c>
    </row>
    <row r="5" spans="1:27" ht="15" customHeight="1">
      <c r="A5" s="153" t="s">
        <v>12</v>
      </c>
      <c r="B5" s="153">
        <v>7</v>
      </c>
      <c r="C5" s="153">
        <v>0</v>
      </c>
      <c r="D5" s="153">
        <v>4</v>
      </c>
      <c r="E5" s="153">
        <v>0</v>
      </c>
      <c r="F5" s="153">
        <v>9</v>
      </c>
      <c r="G5" s="153">
        <v>0</v>
      </c>
      <c r="H5" s="153">
        <v>3</v>
      </c>
      <c r="I5" s="153">
        <v>0</v>
      </c>
      <c r="J5" s="153">
        <v>17</v>
      </c>
      <c r="K5" s="153">
        <v>0</v>
      </c>
      <c r="L5" s="153">
        <v>27</v>
      </c>
      <c r="M5" s="153">
        <v>0</v>
      </c>
      <c r="N5" s="153">
        <v>8</v>
      </c>
      <c r="O5" s="153">
        <v>0</v>
      </c>
      <c r="P5" s="153">
        <v>3</v>
      </c>
      <c r="Q5" s="153">
        <v>0</v>
      </c>
      <c r="R5" s="153">
        <v>8</v>
      </c>
      <c r="S5" s="153">
        <v>0</v>
      </c>
      <c r="T5" s="153">
        <v>0</v>
      </c>
      <c r="U5" s="153">
        <v>0</v>
      </c>
      <c r="V5" s="153">
        <v>0</v>
      </c>
      <c r="W5" s="153">
        <v>0</v>
      </c>
      <c r="X5" s="153">
        <v>0</v>
      </c>
      <c r="Y5" s="153">
        <v>0</v>
      </c>
      <c r="Z5" s="153">
        <v>86</v>
      </c>
      <c r="AA5" s="153">
        <v>0</v>
      </c>
    </row>
    <row r="6" spans="1:27" ht="15" customHeight="1">
      <c r="A6" s="153" t="s">
        <v>13</v>
      </c>
      <c r="B6" s="153">
        <v>2</v>
      </c>
      <c r="C6" s="153">
        <v>0</v>
      </c>
      <c r="D6" s="153">
        <v>0</v>
      </c>
      <c r="E6" s="153">
        <v>0</v>
      </c>
      <c r="F6" s="153">
        <v>1</v>
      </c>
      <c r="G6" s="153">
        <v>0</v>
      </c>
      <c r="H6" s="153">
        <v>3</v>
      </c>
      <c r="I6" s="153">
        <v>0</v>
      </c>
      <c r="J6" s="153">
        <v>4</v>
      </c>
      <c r="K6" s="153">
        <v>0</v>
      </c>
      <c r="L6" s="153">
        <v>17</v>
      </c>
      <c r="M6" s="153">
        <v>0</v>
      </c>
      <c r="N6" s="153">
        <v>15</v>
      </c>
      <c r="O6" s="153">
        <v>0</v>
      </c>
      <c r="P6" s="153">
        <v>17</v>
      </c>
      <c r="Q6" s="153">
        <v>0</v>
      </c>
      <c r="R6" s="153">
        <v>7</v>
      </c>
      <c r="S6" s="153">
        <v>0</v>
      </c>
      <c r="T6" s="153">
        <v>6</v>
      </c>
      <c r="U6" s="153">
        <v>0</v>
      </c>
      <c r="V6" s="153">
        <v>0</v>
      </c>
      <c r="W6" s="153">
        <v>0</v>
      </c>
      <c r="X6" s="153">
        <v>0</v>
      </c>
      <c r="Y6" s="153">
        <v>0</v>
      </c>
      <c r="Z6" s="153">
        <v>72</v>
      </c>
      <c r="AA6" s="153">
        <v>0</v>
      </c>
    </row>
    <row r="7" spans="1:27" ht="15" customHeight="1">
      <c r="A7" s="153" t="s">
        <v>14</v>
      </c>
      <c r="B7" s="153">
        <v>1</v>
      </c>
      <c r="C7" s="153">
        <v>0</v>
      </c>
      <c r="D7" s="153">
        <v>1</v>
      </c>
      <c r="E7" s="153">
        <v>0</v>
      </c>
      <c r="F7" s="153">
        <v>17</v>
      </c>
      <c r="G7" s="153">
        <v>0</v>
      </c>
      <c r="H7" s="153">
        <v>2</v>
      </c>
      <c r="I7" s="153">
        <v>0</v>
      </c>
      <c r="J7" s="153">
        <v>0</v>
      </c>
      <c r="K7" s="153">
        <v>0</v>
      </c>
      <c r="L7" s="153">
        <v>12</v>
      </c>
      <c r="M7" s="153">
        <v>0</v>
      </c>
      <c r="N7" s="153">
        <v>29</v>
      </c>
      <c r="O7" s="153">
        <v>0</v>
      </c>
      <c r="P7" s="153">
        <v>23</v>
      </c>
      <c r="Q7" s="153">
        <v>0</v>
      </c>
      <c r="R7" s="153">
        <v>25</v>
      </c>
      <c r="S7" s="153">
        <v>0</v>
      </c>
      <c r="T7" s="153">
        <v>4</v>
      </c>
      <c r="U7" s="153">
        <v>0</v>
      </c>
      <c r="V7" s="153">
        <v>0</v>
      </c>
      <c r="W7" s="153">
        <v>0</v>
      </c>
      <c r="X7" s="153">
        <v>0</v>
      </c>
      <c r="Y7" s="153">
        <v>0</v>
      </c>
      <c r="Z7" s="153">
        <v>114</v>
      </c>
      <c r="AA7" s="153">
        <v>0</v>
      </c>
    </row>
    <row r="8" spans="1:27" ht="15" customHeight="1">
      <c r="A8" s="153" t="s">
        <v>15</v>
      </c>
      <c r="B8" s="153">
        <v>3</v>
      </c>
      <c r="C8" s="153">
        <v>0</v>
      </c>
      <c r="D8" s="153">
        <v>2</v>
      </c>
      <c r="E8" s="153">
        <v>0</v>
      </c>
      <c r="F8" s="153">
        <v>0</v>
      </c>
      <c r="G8" s="153">
        <v>0</v>
      </c>
      <c r="H8" s="153">
        <v>1</v>
      </c>
      <c r="I8" s="153">
        <v>0</v>
      </c>
      <c r="J8" s="153">
        <v>0</v>
      </c>
      <c r="K8" s="153">
        <v>0</v>
      </c>
      <c r="L8" s="153">
        <v>2</v>
      </c>
      <c r="M8" s="153">
        <v>0</v>
      </c>
      <c r="N8" s="153">
        <v>2</v>
      </c>
      <c r="O8" s="153">
        <v>0</v>
      </c>
      <c r="P8" s="153">
        <v>3</v>
      </c>
      <c r="Q8" s="153">
        <v>0</v>
      </c>
      <c r="R8" s="153">
        <v>4</v>
      </c>
      <c r="S8" s="153">
        <v>0</v>
      </c>
      <c r="T8" s="153">
        <v>1</v>
      </c>
      <c r="U8" s="153">
        <v>0</v>
      </c>
      <c r="V8" s="153">
        <v>0</v>
      </c>
      <c r="W8" s="153">
        <v>0</v>
      </c>
      <c r="X8" s="153">
        <v>0</v>
      </c>
      <c r="Y8" s="153">
        <v>0</v>
      </c>
      <c r="Z8" s="153">
        <v>18</v>
      </c>
      <c r="AA8" s="153">
        <v>0</v>
      </c>
    </row>
    <row r="9" spans="1:27" ht="15" customHeight="1">
      <c r="A9" s="153" t="s">
        <v>16</v>
      </c>
      <c r="B9" s="153">
        <v>0</v>
      </c>
      <c r="C9" s="153">
        <v>0</v>
      </c>
      <c r="D9" s="153">
        <v>1</v>
      </c>
      <c r="E9" s="153">
        <v>0</v>
      </c>
      <c r="F9" s="153">
        <v>1</v>
      </c>
      <c r="G9" s="153">
        <v>0</v>
      </c>
      <c r="H9" s="153">
        <v>3</v>
      </c>
      <c r="I9" s="153">
        <v>0</v>
      </c>
      <c r="J9" s="153">
        <v>3</v>
      </c>
      <c r="K9" s="153">
        <v>0</v>
      </c>
      <c r="L9" s="153">
        <v>3</v>
      </c>
      <c r="M9" s="153">
        <v>0</v>
      </c>
      <c r="N9" s="153">
        <v>12</v>
      </c>
      <c r="O9" s="153">
        <v>0</v>
      </c>
      <c r="P9" s="153">
        <v>3</v>
      </c>
      <c r="Q9" s="153">
        <v>0</v>
      </c>
      <c r="R9" s="153">
        <v>12</v>
      </c>
      <c r="S9" s="153">
        <v>0</v>
      </c>
      <c r="T9" s="153">
        <v>4</v>
      </c>
      <c r="U9" s="153">
        <v>0</v>
      </c>
      <c r="V9" s="153">
        <v>0</v>
      </c>
      <c r="W9" s="153">
        <v>0</v>
      </c>
      <c r="X9" s="153">
        <v>0</v>
      </c>
      <c r="Y9" s="153">
        <v>0</v>
      </c>
      <c r="Z9" s="153">
        <v>42</v>
      </c>
      <c r="AA9" s="153">
        <v>0</v>
      </c>
    </row>
    <row r="10" spans="1:27" ht="15" customHeight="1">
      <c r="A10" s="153" t="s">
        <v>17</v>
      </c>
      <c r="B10" s="153">
        <v>4</v>
      </c>
      <c r="C10" s="153">
        <v>0</v>
      </c>
      <c r="D10" s="153">
        <v>1</v>
      </c>
      <c r="E10" s="153">
        <v>0</v>
      </c>
      <c r="F10" s="153">
        <v>1</v>
      </c>
      <c r="G10" s="153">
        <v>0</v>
      </c>
      <c r="H10" s="153">
        <v>1</v>
      </c>
      <c r="I10" s="153">
        <v>0</v>
      </c>
      <c r="J10" s="153">
        <v>6</v>
      </c>
      <c r="K10" s="153">
        <v>0</v>
      </c>
      <c r="L10" s="153">
        <v>16</v>
      </c>
      <c r="M10" s="153">
        <v>0</v>
      </c>
      <c r="N10" s="153">
        <v>17</v>
      </c>
      <c r="O10" s="153">
        <v>0</v>
      </c>
      <c r="P10" s="153">
        <v>2</v>
      </c>
      <c r="Q10" s="153">
        <v>0</v>
      </c>
      <c r="R10" s="153">
        <v>4</v>
      </c>
      <c r="S10" s="153">
        <v>0</v>
      </c>
      <c r="T10" s="153">
        <v>3</v>
      </c>
      <c r="U10" s="153">
        <v>0</v>
      </c>
      <c r="V10" s="153">
        <v>0</v>
      </c>
      <c r="W10" s="153">
        <v>0</v>
      </c>
      <c r="X10" s="153">
        <v>0</v>
      </c>
      <c r="Y10" s="153">
        <v>0</v>
      </c>
      <c r="Z10" s="153">
        <v>55</v>
      </c>
      <c r="AA10" s="153">
        <v>0</v>
      </c>
    </row>
    <row r="11" spans="1:27" ht="15" customHeight="1">
      <c r="A11" s="153" t="s">
        <v>18</v>
      </c>
      <c r="B11" s="153">
        <v>3</v>
      </c>
      <c r="C11" s="153">
        <v>0</v>
      </c>
      <c r="D11" s="153">
        <v>3</v>
      </c>
      <c r="E11" s="153">
        <v>0</v>
      </c>
      <c r="F11" s="153">
        <v>4</v>
      </c>
      <c r="G11" s="153">
        <v>0</v>
      </c>
      <c r="H11" s="153">
        <v>5</v>
      </c>
      <c r="I11" s="153">
        <v>0</v>
      </c>
      <c r="J11" s="153">
        <v>13</v>
      </c>
      <c r="K11" s="153">
        <v>0</v>
      </c>
      <c r="L11" s="153">
        <v>22</v>
      </c>
      <c r="M11" s="153">
        <v>0</v>
      </c>
      <c r="N11" s="153">
        <v>19</v>
      </c>
      <c r="O11" s="153">
        <v>0</v>
      </c>
      <c r="P11" s="153">
        <v>22</v>
      </c>
      <c r="Q11" s="153">
        <v>0</v>
      </c>
      <c r="R11" s="153">
        <v>7</v>
      </c>
      <c r="S11" s="153">
        <v>0</v>
      </c>
      <c r="T11" s="153">
        <v>0</v>
      </c>
      <c r="U11" s="153">
        <v>0</v>
      </c>
      <c r="V11" s="153">
        <v>0</v>
      </c>
      <c r="W11" s="153">
        <v>0</v>
      </c>
      <c r="X11" s="153">
        <v>0</v>
      </c>
      <c r="Y11" s="153">
        <v>0</v>
      </c>
      <c r="Z11" s="153">
        <v>98</v>
      </c>
      <c r="AA11" s="153">
        <v>0</v>
      </c>
    </row>
    <row r="12" spans="1:27" ht="15" customHeight="1">
      <c r="A12" s="153" t="s">
        <v>81</v>
      </c>
      <c r="B12" s="153">
        <v>1</v>
      </c>
      <c r="C12" s="153">
        <v>0</v>
      </c>
      <c r="D12" s="153">
        <v>0</v>
      </c>
      <c r="E12" s="153">
        <v>0</v>
      </c>
      <c r="F12" s="153">
        <v>5</v>
      </c>
      <c r="G12" s="153">
        <v>0</v>
      </c>
      <c r="H12" s="153">
        <v>2</v>
      </c>
      <c r="I12" s="153">
        <v>0</v>
      </c>
      <c r="J12" s="153">
        <v>5</v>
      </c>
      <c r="K12" s="153">
        <v>0</v>
      </c>
      <c r="L12" s="153">
        <v>7</v>
      </c>
      <c r="M12" s="153">
        <v>0</v>
      </c>
      <c r="N12" s="153">
        <v>12</v>
      </c>
      <c r="O12" s="153">
        <v>0</v>
      </c>
      <c r="P12" s="153">
        <v>18</v>
      </c>
      <c r="Q12" s="153">
        <v>0</v>
      </c>
      <c r="R12" s="153">
        <v>2</v>
      </c>
      <c r="S12" s="153">
        <v>0</v>
      </c>
      <c r="T12" s="153">
        <v>4</v>
      </c>
      <c r="U12" s="153">
        <v>0</v>
      </c>
      <c r="V12" s="153">
        <v>0</v>
      </c>
      <c r="W12" s="153">
        <v>0</v>
      </c>
      <c r="X12" s="153">
        <v>0</v>
      </c>
      <c r="Y12" s="153">
        <v>0</v>
      </c>
      <c r="Z12" s="153">
        <v>56</v>
      </c>
      <c r="AA12" s="153">
        <v>0</v>
      </c>
    </row>
    <row r="13" spans="1:27" ht="15" customHeight="1">
      <c r="A13" s="153" t="s">
        <v>19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2</v>
      </c>
      <c r="S13" s="153">
        <v>0</v>
      </c>
      <c r="T13" s="153">
        <v>0</v>
      </c>
      <c r="U13" s="153">
        <v>0</v>
      </c>
      <c r="V13" s="153">
        <v>0</v>
      </c>
      <c r="W13" s="153">
        <v>0</v>
      </c>
      <c r="X13" s="153">
        <v>0</v>
      </c>
      <c r="Y13" s="153">
        <v>0</v>
      </c>
      <c r="Z13" s="153">
        <v>2</v>
      </c>
      <c r="AA13" s="153">
        <v>0</v>
      </c>
    </row>
    <row r="14" spans="1:27" ht="15" customHeight="1">
      <c r="A14" s="153" t="s">
        <v>20</v>
      </c>
      <c r="B14" s="153">
        <v>4</v>
      </c>
      <c r="C14" s="153">
        <v>0</v>
      </c>
      <c r="D14" s="153">
        <v>0</v>
      </c>
      <c r="E14" s="153">
        <v>0</v>
      </c>
      <c r="F14" s="153">
        <v>1</v>
      </c>
      <c r="G14" s="153">
        <v>0</v>
      </c>
      <c r="H14" s="153">
        <v>0</v>
      </c>
      <c r="I14" s="153">
        <v>0</v>
      </c>
      <c r="J14" s="153">
        <v>3</v>
      </c>
      <c r="K14" s="153">
        <v>0</v>
      </c>
      <c r="L14" s="153">
        <v>6</v>
      </c>
      <c r="M14" s="153">
        <v>0</v>
      </c>
      <c r="N14" s="153">
        <v>5</v>
      </c>
      <c r="O14" s="153">
        <v>0</v>
      </c>
      <c r="P14" s="153">
        <v>1</v>
      </c>
      <c r="Q14" s="153">
        <v>0</v>
      </c>
      <c r="R14" s="153">
        <v>0</v>
      </c>
      <c r="S14" s="153">
        <v>0</v>
      </c>
      <c r="T14" s="153">
        <v>0</v>
      </c>
      <c r="U14" s="153">
        <v>0</v>
      </c>
      <c r="V14" s="153">
        <v>0</v>
      </c>
      <c r="W14" s="153">
        <v>0</v>
      </c>
      <c r="X14" s="153">
        <v>0</v>
      </c>
      <c r="Y14" s="153">
        <v>0</v>
      </c>
      <c r="Z14" s="153">
        <v>20</v>
      </c>
      <c r="AA14" s="153">
        <v>0</v>
      </c>
    </row>
    <row r="15" spans="1:27" ht="15" customHeight="1">
      <c r="A15" s="153" t="s">
        <v>21</v>
      </c>
      <c r="B15" s="153">
        <v>0</v>
      </c>
      <c r="C15" s="153">
        <v>0</v>
      </c>
      <c r="D15" s="153">
        <v>3</v>
      </c>
      <c r="E15" s="153">
        <v>0</v>
      </c>
      <c r="F15" s="153">
        <v>1</v>
      </c>
      <c r="G15" s="153">
        <v>0</v>
      </c>
      <c r="H15" s="153">
        <v>3</v>
      </c>
      <c r="I15" s="153">
        <v>0</v>
      </c>
      <c r="J15" s="153">
        <v>13</v>
      </c>
      <c r="K15" s="153">
        <v>0</v>
      </c>
      <c r="L15" s="153">
        <v>3</v>
      </c>
      <c r="M15" s="153">
        <v>0</v>
      </c>
      <c r="N15" s="153">
        <v>6</v>
      </c>
      <c r="O15" s="153">
        <v>0</v>
      </c>
      <c r="P15" s="153">
        <v>5</v>
      </c>
      <c r="Q15" s="153">
        <v>0</v>
      </c>
      <c r="R15" s="153">
        <v>4</v>
      </c>
      <c r="S15" s="153">
        <v>0</v>
      </c>
      <c r="T15" s="153">
        <v>0</v>
      </c>
      <c r="U15" s="153">
        <v>0</v>
      </c>
      <c r="V15" s="153">
        <v>0</v>
      </c>
      <c r="W15" s="153">
        <v>0</v>
      </c>
      <c r="X15" s="153">
        <v>0</v>
      </c>
      <c r="Y15" s="153">
        <v>0</v>
      </c>
      <c r="Z15" s="153">
        <v>38</v>
      </c>
      <c r="AA15" s="153">
        <v>0</v>
      </c>
    </row>
    <row r="16" spans="1:27" ht="15" customHeight="1">
      <c r="A16" s="153" t="s">
        <v>22</v>
      </c>
      <c r="B16" s="153">
        <v>3</v>
      </c>
      <c r="C16" s="153">
        <v>0</v>
      </c>
      <c r="D16" s="153">
        <v>7</v>
      </c>
      <c r="E16" s="153">
        <v>0</v>
      </c>
      <c r="F16" s="153">
        <v>2</v>
      </c>
      <c r="G16" s="153">
        <v>0</v>
      </c>
      <c r="H16" s="153">
        <v>0</v>
      </c>
      <c r="I16" s="153">
        <v>0</v>
      </c>
      <c r="J16" s="153">
        <v>1</v>
      </c>
      <c r="K16" s="153">
        <v>0</v>
      </c>
      <c r="L16" s="153">
        <v>4</v>
      </c>
      <c r="M16" s="153">
        <v>0</v>
      </c>
      <c r="N16" s="153">
        <v>5</v>
      </c>
      <c r="O16" s="153">
        <v>0</v>
      </c>
      <c r="P16" s="153">
        <v>0</v>
      </c>
      <c r="Q16" s="153">
        <v>0</v>
      </c>
      <c r="R16" s="153">
        <v>2</v>
      </c>
      <c r="S16" s="153">
        <v>0</v>
      </c>
      <c r="T16" s="153">
        <v>0</v>
      </c>
      <c r="U16" s="153">
        <v>0</v>
      </c>
      <c r="V16" s="153">
        <v>0</v>
      </c>
      <c r="W16" s="153">
        <v>0</v>
      </c>
      <c r="X16" s="153">
        <v>0</v>
      </c>
      <c r="Y16" s="153">
        <v>0</v>
      </c>
      <c r="Z16" s="153">
        <v>24</v>
      </c>
      <c r="AA16" s="153">
        <v>0</v>
      </c>
    </row>
    <row r="17" spans="1:27" ht="15" customHeight="1">
      <c r="A17" s="153" t="s">
        <v>23</v>
      </c>
      <c r="B17" s="153">
        <v>2</v>
      </c>
      <c r="C17" s="153">
        <v>0</v>
      </c>
      <c r="D17" s="153">
        <v>1</v>
      </c>
      <c r="E17" s="153">
        <v>0</v>
      </c>
      <c r="F17" s="153">
        <v>0</v>
      </c>
      <c r="G17" s="153">
        <v>0</v>
      </c>
      <c r="H17" s="153">
        <v>0</v>
      </c>
      <c r="I17" s="153">
        <v>0</v>
      </c>
      <c r="J17" s="153">
        <v>3</v>
      </c>
      <c r="K17" s="153">
        <v>0</v>
      </c>
      <c r="L17" s="153">
        <v>6</v>
      </c>
      <c r="M17" s="153">
        <v>0</v>
      </c>
      <c r="N17" s="153">
        <v>4</v>
      </c>
      <c r="O17" s="153">
        <v>0</v>
      </c>
      <c r="P17" s="153">
        <v>0</v>
      </c>
      <c r="Q17" s="153">
        <v>0</v>
      </c>
      <c r="R17" s="153">
        <v>4</v>
      </c>
      <c r="S17" s="153">
        <v>0</v>
      </c>
      <c r="T17" s="153">
        <v>0</v>
      </c>
      <c r="U17" s="153">
        <v>0</v>
      </c>
      <c r="V17" s="153">
        <v>0</v>
      </c>
      <c r="W17" s="153">
        <v>0</v>
      </c>
      <c r="X17" s="153">
        <v>0</v>
      </c>
      <c r="Y17" s="153">
        <v>0</v>
      </c>
      <c r="Z17" s="153">
        <v>20</v>
      </c>
      <c r="AA17" s="153">
        <v>0</v>
      </c>
    </row>
    <row r="18" spans="1:27" ht="15" customHeight="1">
      <c r="A18" s="153" t="s">
        <v>24</v>
      </c>
      <c r="B18" s="153">
        <v>0</v>
      </c>
      <c r="C18" s="153">
        <v>0</v>
      </c>
      <c r="D18" s="153">
        <v>0</v>
      </c>
      <c r="E18" s="153">
        <v>0</v>
      </c>
      <c r="F18" s="153">
        <v>0</v>
      </c>
      <c r="G18" s="153">
        <v>0</v>
      </c>
      <c r="H18" s="153">
        <v>0</v>
      </c>
      <c r="I18" s="153">
        <v>0</v>
      </c>
      <c r="J18" s="153">
        <v>0</v>
      </c>
      <c r="K18" s="153">
        <v>0</v>
      </c>
      <c r="L18" s="153">
        <v>0</v>
      </c>
      <c r="M18" s="153">
        <v>0</v>
      </c>
      <c r="N18" s="153">
        <v>2</v>
      </c>
      <c r="O18" s="153">
        <v>0</v>
      </c>
      <c r="P18" s="153">
        <v>4</v>
      </c>
      <c r="Q18" s="153">
        <v>0</v>
      </c>
      <c r="R18" s="153">
        <v>7</v>
      </c>
      <c r="S18" s="153">
        <v>0</v>
      </c>
      <c r="T18" s="153">
        <v>1</v>
      </c>
      <c r="U18" s="153">
        <v>0</v>
      </c>
      <c r="V18" s="153">
        <v>0</v>
      </c>
      <c r="W18" s="153">
        <v>0</v>
      </c>
      <c r="X18" s="153">
        <v>0</v>
      </c>
      <c r="Y18" s="153">
        <v>0</v>
      </c>
      <c r="Z18" s="153">
        <v>14</v>
      </c>
      <c r="AA18" s="153">
        <v>0</v>
      </c>
    </row>
    <row r="19" spans="1:27" ht="15" customHeight="1">
      <c r="A19" s="153" t="s">
        <v>25</v>
      </c>
      <c r="B19" s="153">
        <v>0</v>
      </c>
      <c r="C19" s="153">
        <v>0</v>
      </c>
      <c r="D19" s="153">
        <v>0</v>
      </c>
      <c r="E19" s="153">
        <v>0</v>
      </c>
      <c r="F19" s="153">
        <v>0</v>
      </c>
      <c r="G19" s="153">
        <v>0</v>
      </c>
      <c r="H19" s="153">
        <v>0</v>
      </c>
      <c r="I19" s="153">
        <v>0</v>
      </c>
      <c r="J19" s="153">
        <v>0</v>
      </c>
      <c r="K19" s="153">
        <v>0</v>
      </c>
      <c r="L19" s="153">
        <v>0</v>
      </c>
      <c r="M19" s="153">
        <v>0</v>
      </c>
      <c r="N19" s="153">
        <v>5</v>
      </c>
      <c r="O19" s="153">
        <v>0</v>
      </c>
      <c r="P19" s="153">
        <v>8</v>
      </c>
      <c r="Q19" s="153">
        <v>0</v>
      </c>
      <c r="R19" s="153">
        <v>2</v>
      </c>
      <c r="S19" s="153">
        <v>0</v>
      </c>
      <c r="T19" s="153">
        <v>1</v>
      </c>
      <c r="U19" s="153">
        <v>0</v>
      </c>
      <c r="V19" s="153">
        <v>0</v>
      </c>
      <c r="W19" s="153">
        <v>0</v>
      </c>
      <c r="X19" s="153">
        <v>0</v>
      </c>
      <c r="Y19" s="153">
        <v>0</v>
      </c>
      <c r="Z19" s="153">
        <v>16</v>
      </c>
      <c r="AA19" s="153">
        <v>0</v>
      </c>
    </row>
    <row r="20" spans="1:27" ht="15" customHeight="1">
      <c r="A20" s="153" t="s">
        <v>26</v>
      </c>
      <c r="B20" s="153">
        <v>0</v>
      </c>
      <c r="C20" s="153">
        <v>0</v>
      </c>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row>
    <row r="21" spans="1:27" ht="15" customHeight="1">
      <c r="A21" s="153" t="s">
        <v>27</v>
      </c>
      <c r="B21" s="153">
        <v>1</v>
      </c>
      <c r="C21" s="153">
        <v>0</v>
      </c>
      <c r="D21" s="153">
        <v>1</v>
      </c>
      <c r="E21" s="153">
        <v>0</v>
      </c>
      <c r="F21" s="153">
        <v>1</v>
      </c>
      <c r="G21" s="153">
        <v>0</v>
      </c>
      <c r="H21" s="153">
        <v>1</v>
      </c>
      <c r="I21" s="153">
        <v>0</v>
      </c>
      <c r="J21" s="153">
        <v>0</v>
      </c>
      <c r="K21" s="153">
        <v>0</v>
      </c>
      <c r="L21" s="153">
        <v>1</v>
      </c>
      <c r="M21" s="153">
        <v>0</v>
      </c>
      <c r="N21" s="153">
        <v>5</v>
      </c>
      <c r="O21" s="153">
        <v>0</v>
      </c>
      <c r="P21" s="153">
        <v>5</v>
      </c>
      <c r="Q21" s="153">
        <v>0</v>
      </c>
      <c r="R21" s="153">
        <v>3</v>
      </c>
      <c r="S21" s="153">
        <v>0</v>
      </c>
      <c r="T21" s="153">
        <v>1</v>
      </c>
      <c r="U21" s="153">
        <v>0</v>
      </c>
      <c r="V21" s="153">
        <v>0</v>
      </c>
      <c r="W21" s="153">
        <v>0</v>
      </c>
      <c r="X21" s="153">
        <v>0</v>
      </c>
      <c r="Y21" s="153">
        <v>0</v>
      </c>
      <c r="Z21" s="153">
        <v>19</v>
      </c>
      <c r="AA21" s="153">
        <v>0</v>
      </c>
    </row>
    <row r="22" spans="1:27" ht="15" customHeight="1">
      <c r="A22" s="153" t="s">
        <v>28</v>
      </c>
      <c r="B22" s="153">
        <v>0</v>
      </c>
      <c r="C22" s="153">
        <v>0</v>
      </c>
      <c r="D22" s="153">
        <v>1</v>
      </c>
      <c r="E22" s="153">
        <v>0</v>
      </c>
      <c r="F22" s="153">
        <v>0</v>
      </c>
      <c r="G22" s="153">
        <v>0</v>
      </c>
      <c r="H22" s="153">
        <v>0</v>
      </c>
      <c r="I22" s="153">
        <v>0</v>
      </c>
      <c r="J22" s="153">
        <v>1</v>
      </c>
      <c r="K22" s="153">
        <v>0</v>
      </c>
      <c r="L22" s="153">
        <v>6</v>
      </c>
      <c r="M22" s="153">
        <v>0</v>
      </c>
      <c r="N22" s="153">
        <v>7</v>
      </c>
      <c r="O22" s="153">
        <v>0</v>
      </c>
      <c r="P22" s="153">
        <v>0</v>
      </c>
      <c r="Q22" s="153">
        <v>0</v>
      </c>
      <c r="R22" s="153">
        <v>3</v>
      </c>
      <c r="S22" s="153">
        <v>0</v>
      </c>
      <c r="T22" s="153">
        <v>0</v>
      </c>
      <c r="U22" s="153">
        <v>0</v>
      </c>
      <c r="V22" s="153">
        <v>0</v>
      </c>
      <c r="W22" s="153">
        <v>0</v>
      </c>
      <c r="X22" s="153">
        <v>0</v>
      </c>
      <c r="Y22" s="153">
        <v>0</v>
      </c>
      <c r="Z22" s="153">
        <v>18</v>
      </c>
      <c r="AA22" s="153">
        <v>0</v>
      </c>
    </row>
    <row r="23" spans="1:27" ht="15" customHeight="1">
      <c r="A23" s="153" t="s">
        <v>82</v>
      </c>
      <c r="B23" s="153">
        <v>0</v>
      </c>
      <c r="C23" s="153">
        <v>0</v>
      </c>
      <c r="D23" s="153">
        <v>0</v>
      </c>
      <c r="E23" s="153">
        <v>0</v>
      </c>
      <c r="F23" s="153">
        <v>0</v>
      </c>
      <c r="G23" s="153">
        <v>0</v>
      </c>
      <c r="H23" s="153">
        <v>0</v>
      </c>
      <c r="I23" s="153">
        <v>0</v>
      </c>
      <c r="J23" s="153">
        <v>0</v>
      </c>
      <c r="K23" s="153">
        <v>0</v>
      </c>
      <c r="L23" s="153">
        <v>3</v>
      </c>
      <c r="M23" s="153">
        <v>0</v>
      </c>
      <c r="N23" s="153">
        <v>10</v>
      </c>
      <c r="O23" s="153">
        <v>0</v>
      </c>
      <c r="P23" s="153">
        <v>1</v>
      </c>
      <c r="Q23" s="153">
        <v>0</v>
      </c>
      <c r="R23" s="153">
        <v>0</v>
      </c>
      <c r="S23" s="153">
        <v>0</v>
      </c>
      <c r="T23" s="153">
        <v>0</v>
      </c>
      <c r="U23" s="153">
        <v>0</v>
      </c>
      <c r="V23" s="153">
        <v>0</v>
      </c>
      <c r="W23" s="153">
        <v>0</v>
      </c>
      <c r="X23" s="153">
        <v>0</v>
      </c>
      <c r="Y23" s="153">
        <v>0</v>
      </c>
      <c r="Z23" s="153">
        <v>14</v>
      </c>
      <c r="AA23" s="153">
        <v>0</v>
      </c>
    </row>
    <row r="24" spans="1:27">
      <c r="A24" s="153" t="s">
        <v>29</v>
      </c>
      <c r="B24" s="153">
        <v>0</v>
      </c>
      <c r="C24" s="153">
        <v>0</v>
      </c>
      <c r="D24" s="153">
        <v>0</v>
      </c>
      <c r="E24" s="153">
        <v>0</v>
      </c>
      <c r="F24" s="153">
        <v>0</v>
      </c>
      <c r="G24" s="153">
        <v>0</v>
      </c>
      <c r="H24" s="153">
        <v>0</v>
      </c>
      <c r="I24" s="153">
        <v>0</v>
      </c>
      <c r="J24" s="153">
        <v>1</v>
      </c>
      <c r="K24" s="153">
        <v>0</v>
      </c>
      <c r="L24" s="153">
        <v>3</v>
      </c>
      <c r="M24" s="153">
        <v>0</v>
      </c>
      <c r="N24" s="153">
        <v>3</v>
      </c>
      <c r="O24" s="153">
        <v>0</v>
      </c>
      <c r="P24" s="153">
        <v>1</v>
      </c>
      <c r="Q24" s="153">
        <v>0</v>
      </c>
      <c r="R24" s="153">
        <v>0</v>
      </c>
      <c r="S24" s="153">
        <v>0</v>
      </c>
      <c r="T24" s="153">
        <v>0</v>
      </c>
      <c r="U24" s="153">
        <v>0</v>
      </c>
      <c r="V24" s="153">
        <v>0</v>
      </c>
      <c r="W24" s="153">
        <v>0</v>
      </c>
      <c r="X24" s="153">
        <v>0</v>
      </c>
      <c r="Y24" s="153">
        <v>0</v>
      </c>
      <c r="Z24" s="153">
        <v>8</v>
      </c>
      <c r="AA24" s="153">
        <v>0</v>
      </c>
    </row>
  </sheetData>
  <mergeCells count="13">
    <mergeCell ref="L1:M1"/>
    <mergeCell ref="B1:C1"/>
    <mergeCell ref="D1:E1"/>
    <mergeCell ref="F1:G1"/>
    <mergeCell ref="H1:I1"/>
    <mergeCell ref="J1:K1"/>
    <mergeCell ref="Z1:AA1"/>
    <mergeCell ref="N1:O1"/>
    <mergeCell ref="P1:Q1"/>
    <mergeCell ref="R1:S1"/>
    <mergeCell ref="T1:U1"/>
    <mergeCell ref="V1:W1"/>
    <mergeCell ref="X1:Y1"/>
  </mergeCells>
  <phoneticPr fontId="11"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dimension ref="A1:I24"/>
  <sheetViews>
    <sheetView topLeftCell="B1" workbookViewId="0">
      <selection activeCell="B1" sqref="B1:I24"/>
    </sheetView>
  </sheetViews>
  <sheetFormatPr defaultRowHeight="12.75"/>
  <cols>
    <col min="1" max="4" width="13.85546875" style="26" customWidth="1"/>
    <col min="5" max="5" width="17.7109375" style="26" customWidth="1"/>
    <col min="6" max="6" width="13.85546875" style="26" customWidth="1"/>
    <col min="7" max="7" width="17.7109375" style="26" customWidth="1"/>
    <col min="8" max="8" width="13.85546875" style="26" customWidth="1"/>
    <col min="9" max="16384" width="9.140625" style="26"/>
  </cols>
  <sheetData>
    <row r="1" spans="1:9" ht="15" customHeight="1">
      <c r="A1" s="40"/>
      <c r="B1" s="175" t="s">
        <v>31</v>
      </c>
      <c r="C1" s="175" t="s">
        <v>32</v>
      </c>
      <c r="D1" s="175" t="s">
        <v>33</v>
      </c>
      <c r="E1" s="175" t="s">
        <v>34</v>
      </c>
      <c r="F1" s="175" t="s">
        <v>35</v>
      </c>
      <c r="G1" s="175" t="s">
        <v>36</v>
      </c>
      <c r="H1" s="175" t="s">
        <v>37</v>
      </c>
      <c r="I1" s="175" t="s">
        <v>38</v>
      </c>
    </row>
    <row r="2" spans="1:9" ht="15" customHeight="1">
      <c r="A2" s="41"/>
      <c r="B2" s="176" t="s">
        <v>39</v>
      </c>
      <c r="C2" s="176" t="s">
        <v>10</v>
      </c>
      <c r="D2" s="177">
        <v>139714</v>
      </c>
      <c r="E2" s="177">
        <v>86</v>
      </c>
      <c r="F2" s="178">
        <v>61.554318106989996</v>
      </c>
      <c r="G2" s="177">
        <v>0</v>
      </c>
      <c r="H2" s="178">
        <v>0</v>
      </c>
      <c r="I2" s="178">
        <v>0</v>
      </c>
    </row>
    <row r="3" spans="1:9" ht="15" customHeight="1">
      <c r="A3" s="41"/>
      <c r="B3" s="176" t="s">
        <v>40</v>
      </c>
      <c r="C3" s="176" t="s">
        <v>11</v>
      </c>
      <c r="D3" s="177">
        <v>36734</v>
      </c>
      <c r="E3" s="177">
        <v>39</v>
      </c>
      <c r="F3" s="178">
        <v>106.16867207491697</v>
      </c>
      <c r="G3" s="177">
        <v>0</v>
      </c>
      <c r="H3" s="178">
        <v>0</v>
      </c>
      <c r="I3" s="178">
        <v>0</v>
      </c>
    </row>
    <row r="4" spans="1:9" ht="15" customHeight="1">
      <c r="A4" s="41"/>
      <c r="B4" s="176" t="s">
        <v>41</v>
      </c>
      <c r="C4" s="176" t="s">
        <v>12</v>
      </c>
      <c r="D4" s="177">
        <v>100117</v>
      </c>
      <c r="E4" s="177">
        <v>86</v>
      </c>
      <c r="F4" s="178">
        <v>85.899497587822253</v>
      </c>
      <c r="G4" s="177">
        <v>0</v>
      </c>
      <c r="H4" s="178">
        <v>0</v>
      </c>
      <c r="I4" s="178">
        <v>0</v>
      </c>
    </row>
    <row r="5" spans="1:9" ht="15" customHeight="1">
      <c r="A5" s="41"/>
      <c r="B5" s="176" t="s">
        <v>42</v>
      </c>
      <c r="C5" s="176" t="s">
        <v>13</v>
      </c>
      <c r="D5" s="177">
        <v>202451</v>
      </c>
      <c r="E5" s="177">
        <v>72</v>
      </c>
      <c r="F5" s="178">
        <v>35.564161204439593</v>
      </c>
      <c r="G5" s="177">
        <v>0</v>
      </c>
      <c r="H5" s="178">
        <v>0</v>
      </c>
      <c r="I5" s="178">
        <v>0</v>
      </c>
    </row>
    <row r="6" spans="1:9" ht="15" customHeight="1">
      <c r="A6" s="41"/>
      <c r="B6" s="176" t="s">
        <v>43</v>
      </c>
      <c r="C6" s="176" t="s">
        <v>14</v>
      </c>
      <c r="D6" s="177">
        <v>151623</v>
      </c>
      <c r="E6" s="177">
        <v>114</v>
      </c>
      <c r="F6" s="178">
        <v>75.18648226192596</v>
      </c>
      <c r="G6" s="177">
        <v>0</v>
      </c>
      <c r="H6" s="178">
        <v>0</v>
      </c>
      <c r="I6" s="178">
        <v>0</v>
      </c>
    </row>
    <row r="7" spans="1:9" ht="15" customHeight="1">
      <c r="A7" s="41"/>
      <c r="B7" s="176" t="s">
        <v>44</v>
      </c>
      <c r="C7" s="176" t="s">
        <v>15</v>
      </c>
      <c r="D7" s="177">
        <v>48337</v>
      </c>
      <c r="E7" s="177">
        <v>18</v>
      </c>
      <c r="F7" s="178">
        <v>37.238554316569086</v>
      </c>
      <c r="G7" s="177">
        <v>0</v>
      </c>
      <c r="H7" s="178">
        <v>0</v>
      </c>
      <c r="I7" s="178">
        <v>0</v>
      </c>
    </row>
    <row r="8" spans="1:9" ht="15" customHeight="1">
      <c r="A8" s="41"/>
      <c r="B8" s="176" t="s">
        <v>45</v>
      </c>
      <c r="C8" s="176" t="s">
        <v>16</v>
      </c>
      <c r="D8" s="177">
        <v>67826</v>
      </c>
      <c r="E8" s="177">
        <v>42</v>
      </c>
      <c r="F8" s="178">
        <v>61.923156311738865</v>
      </c>
      <c r="G8" s="177">
        <v>0</v>
      </c>
      <c r="H8" s="178">
        <v>0</v>
      </c>
      <c r="I8" s="178">
        <v>0</v>
      </c>
    </row>
    <row r="9" spans="1:9" ht="15" customHeight="1">
      <c r="A9" s="41"/>
      <c r="B9" s="176" t="s">
        <v>46</v>
      </c>
      <c r="C9" s="176" t="s">
        <v>17</v>
      </c>
      <c r="D9" s="177">
        <v>108047</v>
      </c>
      <c r="E9" s="177">
        <v>55</v>
      </c>
      <c r="F9" s="178">
        <v>50.90377335789055</v>
      </c>
      <c r="G9" s="177">
        <v>0</v>
      </c>
      <c r="H9" s="178">
        <v>0</v>
      </c>
      <c r="I9" s="178">
        <v>0</v>
      </c>
    </row>
    <row r="10" spans="1:9" ht="15" customHeight="1">
      <c r="A10" s="41"/>
      <c r="B10" s="176" t="s">
        <v>47</v>
      </c>
      <c r="C10" s="176" t="s">
        <v>18</v>
      </c>
      <c r="D10" s="177">
        <v>80596</v>
      </c>
      <c r="E10" s="177">
        <v>98</v>
      </c>
      <c r="F10" s="178">
        <v>121.59412377785497</v>
      </c>
      <c r="G10" s="177">
        <v>0</v>
      </c>
      <c r="H10" s="178">
        <v>0</v>
      </c>
      <c r="I10" s="178">
        <v>0</v>
      </c>
    </row>
    <row r="11" spans="1:9" ht="15" customHeight="1">
      <c r="A11" s="41"/>
      <c r="B11" s="176" t="s">
        <v>48</v>
      </c>
      <c r="C11" s="176" t="s">
        <v>81</v>
      </c>
      <c r="D11" s="177">
        <v>107063</v>
      </c>
      <c r="E11" s="177">
        <v>56</v>
      </c>
      <c r="F11" s="178">
        <v>52.305651812484236</v>
      </c>
      <c r="G11" s="177">
        <v>0</v>
      </c>
      <c r="H11" s="178">
        <v>0</v>
      </c>
      <c r="I11" s="178">
        <v>0</v>
      </c>
    </row>
    <row r="12" spans="1:9" ht="15" customHeight="1">
      <c r="A12" s="41"/>
      <c r="B12" s="176" t="s">
        <v>49</v>
      </c>
      <c r="C12" s="176" t="s">
        <v>19</v>
      </c>
      <c r="D12" s="177">
        <v>10632</v>
      </c>
      <c r="E12" s="177">
        <v>2</v>
      </c>
      <c r="F12" s="178">
        <v>18.811136192626034</v>
      </c>
      <c r="G12" s="177">
        <v>0</v>
      </c>
      <c r="H12" s="178">
        <v>0</v>
      </c>
      <c r="I12" s="178">
        <v>0</v>
      </c>
    </row>
    <row r="13" spans="1:9" ht="15" customHeight="1">
      <c r="A13" s="41"/>
      <c r="B13" s="176" t="s">
        <v>50</v>
      </c>
      <c r="C13" s="176" t="s">
        <v>20</v>
      </c>
      <c r="D13" s="177">
        <v>42461</v>
      </c>
      <c r="E13" s="177">
        <v>20</v>
      </c>
      <c r="F13" s="178">
        <v>47.102046583924071</v>
      </c>
      <c r="G13" s="177">
        <v>0</v>
      </c>
      <c r="H13" s="178">
        <v>0</v>
      </c>
      <c r="I13" s="178">
        <v>0</v>
      </c>
    </row>
    <row r="14" spans="1:9" ht="15" customHeight="1">
      <c r="A14" s="41"/>
      <c r="B14" s="176" t="s">
        <v>51</v>
      </c>
      <c r="C14" s="176" t="s">
        <v>21</v>
      </c>
      <c r="D14" s="177">
        <v>39562</v>
      </c>
      <c r="E14" s="177">
        <v>38</v>
      </c>
      <c r="F14" s="178">
        <v>96.051766846974374</v>
      </c>
      <c r="G14" s="177">
        <v>0</v>
      </c>
      <c r="H14" s="178">
        <v>0</v>
      </c>
      <c r="I14" s="178">
        <v>0</v>
      </c>
    </row>
    <row r="15" spans="1:9" ht="15" customHeight="1">
      <c r="A15" s="41"/>
      <c r="B15" s="176" t="s">
        <v>52</v>
      </c>
      <c r="C15" s="176" t="s">
        <v>22</v>
      </c>
      <c r="D15" s="177">
        <v>53406</v>
      </c>
      <c r="E15" s="177">
        <v>24</v>
      </c>
      <c r="F15" s="178">
        <v>44.938770924615213</v>
      </c>
      <c r="G15" s="177">
        <v>0</v>
      </c>
      <c r="H15" s="178">
        <v>0</v>
      </c>
      <c r="I15" s="178">
        <v>0</v>
      </c>
    </row>
    <row r="16" spans="1:9" ht="15" customHeight="1">
      <c r="A16" s="41"/>
      <c r="B16" s="176" t="s">
        <v>53</v>
      </c>
      <c r="C16" s="176" t="s">
        <v>23</v>
      </c>
      <c r="D16" s="177">
        <v>44545</v>
      </c>
      <c r="E16" s="177">
        <v>20</v>
      </c>
      <c r="F16" s="178">
        <v>44.898417330789087</v>
      </c>
      <c r="G16" s="177">
        <v>0</v>
      </c>
      <c r="H16" s="178">
        <v>0</v>
      </c>
      <c r="I16" s="178">
        <v>0</v>
      </c>
    </row>
    <row r="17" spans="1:9" ht="15" customHeight="1">
      <c r="A17" s="41"/>
      <c r="B17" s="176" t="s">
        <v>54</v>
      </c>
      <c r="C17" s="176" t="s">
        <v>24</v>
      </c>
      <c r="D17" s="177">
        <v>50198</v>
      </c>
      <c r="E17" s="177">
        <v>14</v>
      </c>
      <c r="F17" s="178">
        <v>27.889557352882584</v>
      </c>
      <c r="G17" s="177">
        <v>0</v>
      </c>
      <c r="H17" s="178">
        <v>0</v>
      </c>
      <c r="I17" s="178">
        <v>0</v>
      </c>
    </row>
    <row r="18" spans="1:9" ht="15" customHeight="1">
      <c r="A18" s="41"/>
      <c r="B18" s="176" t="s">
        <v>55</v>
      </c>
      <c r="C18" s="176" t="s">
        <v>25</v>
      </c>
      <c r="D18" s="177">
        <v>54377</v>
      </c>
      <c r="E18" s="177">
        <v>16</v>
      </c>
      <c r="F18" s="178">
        <v>29.424205086709453</v>
      </c>
      <c r="G18" s="177">
        <v>0</v>
      </c>
      <c r="H18" s="178">
        <v>0</v>
      </c>
      <c r="I18" s="178">
        <v>0</v>
      </c>
    </row>
    <row r="19" spans="1:9" ht="15" customHeight="1">
      <c r="A19" s="41"/>
      <c r="B19" s="176" t="s">
        <v>56</v>
      </c>
      <c r="C19" s="176" t="s">
        <v>26</v>
      </c>
      <c r="D19" s="177">
        <v>18030</v>
      </c>
      <c r="E19" s="177">
        <v>0</v>
      </c>
      <c r="F19" s="178">
        <v>0</v>
      </c>
      <c r="G19" s="177">
        <v>0</v>
      </c>
      <c r="H19" s="178">
        <v>0</v>
      </c>
      <c r="I19" s="178">
        <v>0</v>
      </c>
    </row>
    <row r="20" spans="1:9" ht="15" customHeight="1">
      <c r="A20" s="41"/>
      <c r="B20" s="176" t="s">
        <v>57</v>
      </c>
      <c r="C20" s="176" t="s">
        <v>27</v>
      </c>
      <c r="D20" s="177">
        <v>37253</v>
      </c>
      <c r="E20" s="177">
        <v>19</v>
      </c>
      <c r="F20" s="178">
        <v>51.002603817142244</v>
      </c>
      <c r="G20" s="177">
        <v>0</v>
      </c>
      <c r="H20" s="178">
        <v>0</v>
      </c>
      <c r="I20" s="178">
        <v>0</v>
      </c>
    </row>
    <row r="21" spans="1:9" ht="15" customHeight="1">
      <c r="A21" s="41"/>
      <c r="B21" s="176" t="s">
        <v>58</v>
      </c>
      <c r="C21" s="176" t="s">
        <v>28</v>
      </c>
      <c r="D21" s="177">
        <v>36103</v>
      </c>
      <c r="E21" s="177">
        <v>18</v>
      </c>
      <c r="F21" s="178">
        <v>49.857352574578293</v>
      </c>
      <c r="G21" s="177">
        <v>0</v>
      </c>
      <c r="H21" s="178">
        <v>0</v>
      </c>
      <c r="I21" s="178">
        <v>0</v>
      </c>
    </row>
    <row r="22" spans="1:9" ht="15" customHeight="1">
      <c r="A22" s="41"/>
      <c r="B22" s="176" t="s">
        <v>59</v>
      </c>
      <c r="C22" s="176" t="s">
        <v>82</v>
      </c>
      <c r="D22" s="177">
        <v>23826</v>
      </c>
      <c r="E22" s="177">
        <v>14</v>
      </c>
      <c r="F22" s="178">
        <v>58.759338537731892</v>
      </c>
      <c r="G22" s="177">
        <v>0</v>
      </c>
      <c r="H22" s="178">
        <v>0</v>
      </c>
      <c r="I22" s="178">
        <v>0</v>
      </c>
    </row>
    <row r="23" spans="1:9" ht="15" customHeight="1">
      <c r="A23" s="41"/>
      <c r="B23" s="176" t="s">
        <v>60</v>
      </c>
      <c r="C23" s="176" t="s">
        <v>29</v>
      </c>
      <c r="D23" s="177">
        <v>20110</v>
      </c>
      <c r="E23" s="177">
        <v>8</v>
      </c>
      <c r="F23" s="178">
        <v>39.781203381402285</v>
      </c>
      <c r="G23" s="177">
        <v>0</v>
      </c>
      <c r="H23" s="178">
        <v>0</v>
      </c>
      <c r="I23" s="178">
        <v>0</v>
      </c>
    </row>
    <row r="24" spans="1:9" ht="15" customHeight="1">
      <c r="A24" s="41"/>
      <c r="B24" s="176" t="s">
        <v>61</v>
      </c>
      <c r="C24" s="176" t="s">
        <v>62</v>
      </c>
      <c r="D24" s="177">
        <v>1473011</v>
      </c>
      <c r="E24" s="177">
        <v>859</v>
      </c>
      <c r="F24" s="178">
        <v>58.32</v>
      </c>
      <c r="G24" s="177">
        <v>0</v>
      </c>
      <c r="H24" s="178">
        <v>0</v>
      </c>
      <c r="I24" s="178">
        <v>0</v>
      </c>
    </row>
  </sheetData>
  <phoneticPr fontId="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BD26"/>
  <sheetViews>
    <sheetView workbookViewId="0">
      <selection activeCell="A5" sqref="A5:BD26"/>
    </sheetView>
  </sheetViews>
  <sheetFormatPr defaultRowHeight="12.75"/>
  <cols>
    <col min="1" max="16384" width="9.140625" style="140"/>
  </cols>
  <sheetData>
    <row r="1" spans="1:56">
      <c r="A1" s="140" t="s">
        <v>927</v>
      </c>
    </row>
    <row r="3" spans="1:56" ht="21">
      <c r="A3" s="141" t="s">
        <v>402</v>
      </c>
      <c r="B3" s="141">
        <v>1</v>
      </c>
      <c r="C3" s="141">
        <v>2</v>
      </c>
      <c r="D3" s="141">
        <v>3</v>
      </c>
      <c r="E3" s="141">
        <v>4</v>
      </c>
      <c r="F3" s="141">
        <v>5</v>
      </c>
      <c r="G3" s="141">
        <v>6</v>
      </c>
      <c r="H3" s="141">
        <v>7</v>
      </c>
      <c r="I3" s="141">
        <v>8</v>
      </c>
      <c r="J3" s="141">
        <v>9</v>
      </c>
      <c r="K3" s="141">
        <v>10</v>
      </c>
      <c r="L3" s="141">
        <v>11</v>
      </c>
      <c r="M3" s="141">
        <v>12</v>
      </c>
      <c r="N3" s="141">
        <v>13</v>
      </c>
      <c r="O3" s="141">
        <v>14</v>
      </c>
      <c r="P3" s="141">
        <v>15</v>
      </c>
      <c r="Q3" s="141">
        <v>16</v>
      </c>
      <c r="R3" s="141">
        <v>17</v>
      </c>
      <c r="S3" s="141">
        <v>18</v>
      </c>
      <c r="T3" s="141">
        <v>19</v>
      </c>
      <c r="U3" s="141">
        <v>20</v>
      </c>
      <c r="V3" s="141">
        <v>21</v>
      </c>
      <c r="W3" s="141">
        <v>22</v>
      </c>
      <c r="X3" s="141">
        <v>23</v>
      </c>
      <c r="Y3" s="141">
        <v>24</v>
      </c>
      <c r="Z3" s="141">
        <v>25</v>
      </c>
      <c r="AA3" s="141">
        <v>26</v>
      </c>
      <c r="AB3" s="141">
        <v>27</v>
      </c>
      <c r="AC3" s="141">
        <v>28</v>
      </c>
      <c r="AD3" s="141">
        <v>29</v>
      </c>
      <c r="AE3" s="141">
        <v>30</v>
      </c>
      <c r="AF3" s="141">
        <v>31</v>
      </c>
      <c r="AG3" s="141">
        <v>32</v>
      </c>
      <c r="AH3" s="141">
        <v>33</v>
      </c>
      <c r="AI3" s="141">
        <v>34</v>
      </c>
      <c r="AJ3" s="141">
        <v>35</v>
      </c>
      <c r="AK3" s="141">
        <v>36</v>
      </c>
      <c r="AL3" s="141">
        <v>37</v>
      </c>
      <c r="AM3" s="141">
        <v>38</v>
      </c>
      <c r="AN3" s="141">
        <v>39</v>
      </c>
      <c r="AO3" s="141">
        <v>40</v>
      </c>
      <c r="AP3" s="141">
        <v>41</v>
      </c>
      <c r="AQ3" s="141">
        <v>42</v>
      </c>
      <c r="AR3" s="141">
        <v>43</v>
      </c>
      <c r="AS3" s="141">
        <v>44</v>
      </c>
      <c r="AT3" s="141">
        <v>45</v>
      </c>
      <c r="AU3" s="141">
        <v>46</v>
      </c>
      <c r="AV3" s="141">
        <v>47</v>
      </c>
      <c r="AW3" s="141">
        <v>48</v>
      </c>
      <c r="AX3" s="141">
        <v>49</v>
      </c>
      <c r="AY3" s="141">
        <v>50</v>
      </c>
      <c r="AZ3" s="141">
        <v>51</v>
      </c>
      <c r="BA3" s="141">
        <v>52</v>
      </c>
      <c r="BB3" s="141">
        <v>53</v>
      </c>
      <c r="BC3" s="141" t="s">
        <v>65</v>
      </c>
      <c r="BD3" s="141" t="s">
        <v>66</v>
      </c>
    </row>
    <row r="4" spans="1:56" ht="21">
      <c r="A4" s="111"/>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row>
    <row r="5" spans="1:56" ht="21">
      <c r="A5" s="179" t="s">
        <v>10</v>
      </c>
      <c r="B5" s="180">
        <v>1</v>
      </c>
      <c r="C5" s="180">
        <v>1</v>
      </c>
      <c r="D5" s="180">
        <v>2</v>
      </c>
      <c r="E5" s="180">
        <v>0</v>
      </c>
      <c r="F5" s="180">
        <v>0</v>
      </c>
      <c r="G5" s="180">
        <v>0</v>
      </c>
      <c r="H5" s="180">
        <v>0</v>
      </c>
      <c r="I5" s="180">
        <v>1</v>
      </c>
      <c r="J5" s="180">
        <v>0</v>
      </c>
      <c r="K5" s="180">
        <v>0</v>
      </c>
      <c r="L5" s="180">
        <v>0</v>
      </c>
      <c r="M5" s="180">
        <v>0</v>
      </c>
      <c r="N5" s="180">
        <v>0</v>
      </c>
      <c r="O5" s="180">
        <v>0</v>
      </c>
      <c r="P5" s="180">
        <v>0</v>
      </c>
      <c r="Q5" s="180">
        <v>0</v>
      </c>
      <c r="R5" s="180">
        <v>1</v>
      </c>
      <c r="S5" s="180">
        <v>1</v>
      </c>
      <c r="T5" s="180">
        <v>0</v>
      </c>
      <c r="U5" s="180">
        <v>0</v>
      </c>
      <c r="V5" s="180">
        <v>0</v>
      </c>
      <c r="W5" s="180">
        <v>0</v>
      </c>
      <c r="X5" s="180">
        <v>1</v>
      </c>
      <c r="Y5" s="180">
        <v>2</v>
      </c>
      <c r="Z5" s="180">
        <v>2</v>
      </c>
      <c r="AA5" s="180">
        <v>1</v>
      </c>
      <c r="AB5" s="180">
        <v>4</v>
      </c>
      <c r="AC5" s="180">
        <v>3</v>
      </c>
      <c r="AD5" s="180">
        <v>4</v>
      </c>
      <c r="AE5" s="180">
        <v>3</v>
      </c>
      <c r="AF5" s="180">
        <v>2</v>
      </c>
      <c r="AG5" s="180">
        <v>6</v>
      </c>
      <c r="AH5" s="180">
        <v>2</v>
      </c>
      <c r="AI5" s="180">
        <v>10</v>
      </c>
      <c r="AJ5" s="180">
        <v>12</v>
      </c>
      <c r="AK5" s="180">
        <v>13</v>
      </c>
      <c r="AL5" s="180">
        <v>6</v>
      </c>
      <c r="AM5" s="180">
        <v>1</v>
      </c>
      <c r="AN5" s="180">
        <v>5</v>
      </c>
      <c r="AO5" s="180">
        <v>1</v>
      </c>
      <c r="AP5" s="180">
        <v>0</v>
      </c>
      <c r="AQ5" s="180">
        <v>0</v>
      </c>
      <c r="AR5" s="180">
        <v>0</v>
      </c>
      <c r="AS5" s="180">
        <v>0</v>
      </c>
      <c r="AT5" s="180">
        <v>0</v>
      </c>
      <c r="AU5" s="180">
        <v>0</v>
      </c>
      <c r="AV5" s="180">
        <v>0</v>
      </c>
      <c r="AW5" s="180">
        <v>0</v>
      </c>
      <c r="AX5" s="180">
        <v>0</v>
      </c>
      <c r="AY5" s="180">
        <v>0</v>
      </c>
      <c r="AZ5" s="180">
        <v>0</v>
      </c>
      <c r="BA5" s="180">
        <v>0</v>
      </c>
      <c r="BB5" s="180">
        <v>0</v>
      </c>
      <c r="BC5" s="180">
        <v>86</v>
      </c>
      <c r="BD5" s="180">
        <v>0</v>
      </c>
    </row>
    <row r="6" spans="1:56" ht="21">
      <c r="A6" s="179" t="s">
        <v>11</v>
      </c>
      <c r="B6" s="180">
        <v>0</v>
      </c>
      <c r="C6" s="180">
        <v>0</v>
      </c>
      <c r="D6" s="180">
        <v>0</v>
      </c>
      <c r="E6" s="180">
        <v>0</v>
      </c>
      <c r="F6" s="180">
        <v>0</v>
      </c>
      <c r="G6" s="180">
        <v>0</v>
      </c>
      <c r="H6" s="180">
        <v>0</v>
      </c>
      <c r="I6" s="180">
        <v>0</v>
      </c>
      <c r="J6" s="180">
        <v>2</v>
      </c>
      <c r="K6" s="180">
        <v>0</v>
      </c>
      <c r="L6" s="180">
        <v>0</v>
      </c>
      <c r="M6" s="180">
        <v>2</v>
      </c>
      <c r="N6" s="180">
        <v>1</v>
      </c>
      <c r="O6" s="180">
        <v>0</v>
      </c>
      <c r="P6" s="180">
        <v>0</v>
      </c>
      <c r="Q6" s="180">
        <v>0</v>
      </c>
      <c r="R6" s="180">
        <v>0</v>
      </c>
      <c r="S6" s="180">
        <v>0</v>
      </c>
      <c r="T6" s="180">
        <v>0</v>
      </c>
      <c r="U6" s="180">
        <v>0</v>
      </c>
      <c r="V6" s="180">
        <v>0</v>
      </c>
      <c r="W6" s="180">
        <v>1</v>
      </c>
      <c r="X6" s="180">
        <v>1</v>
      </c>
      <c r="Y6" s="180">
        <v>1</v>
      </c>
      <c r="Z6" s="180">
        <v>0</v>
      </c>
      <c r="AA6" s="180">
        <v>2</v>
      </c>
      <c r="AB6" s="180">
        <v>4</v>
      </c>
      <c r="AC6" s="180">
        <v>3</v>
      </c>
      <c r="AD6" s="180">
        <v>2</v>
      </c>
      <c r="AE6" s="180">
        <v>1</v>
      </c>
      <c r="AF6" s="180">
        <v>4</v>
      </c>
      <c r="AG6" s="180">
        <v>1</v>
      </c>
      <c r="AH6" s="180">
        <v>1</v>
      </c>
      <c r="AI6" s="180">
        <v>2</v>
      </c>
      <c r="AJ6" s="180">
        <v>1</v>
      </c>
      <c r="AK6" s="180">
        <v>3</v>
      </c>
      <c r="AL6" s="180">
        <v>3</v>
      </c>
      <c r="AM6" s="180">
        <v>2</v>
      </c>
      <c r="AN6" s="180">
        <v>2</v>
      </c>
      <c r="AO6" s="180">
        <v>0</v>
      </c>
      <c r="AP6" s="180">
        <v>0</v>
      </c>
      <c r="AQ6" s="180">
        <v>0</v>
      </c>
      <c r="AR6" s="180">
        <v>0</v>
      </c>
      <c r="AS6" s="180">
        <v>0</v>
      </c>
      <c r="AT6" s="180">
        <v>0</v>
      </c>
      <c r="AU6" s="180">
        <v>0</v>
      </c>
      <c r="AV6" s="180">
        <v>0</v>
      </c>
      <c r="AW6" s="180">
        <v>0</v>
      </c>
      <c r="AX6" s="180">
        <v>0</v>
      </c>
      <c r="AY6" s="180">
        <v>0</v>
      </c>
      <c r="AZ6" s="180">
        <v>0</v>
      </c>
      <c r="BA6" s="180">
        <v>0</v>
      </c>
      <c r="BB6" s="180">
        <v>0</v>
      </c>
      <c r="BC6" s="180">
        <v>39</v>
      </c>
      <c r="BD6" s="180">
        <v>0</v>
      </c>
    </row>
    <row r="7" spans="1:56" ht="21">
      <c r="A7" s="179" t="s">
        <v>12</v>
      </c>
      <c r="B7" s="180">
        <v>2</v>
      </c>
      <c r="C7" s="180">
        <v>2</v>
      </c>
      <c r="D7" s="180">
        <v>2</v>
      </c>
      <c r="E7" s="180">
        <v>1</v>
      </c>
      <c r="F7" s="180">
        <v>0</v>
      </c>
      <c r="G7" s="180">
        <v>1</v>
      </c>
      <c r="H7" s="180">
        <v>2</v>
      </c>
      <c r="I7" s="180">
        <v>1</v>
      </c>
      <c r="J7" s="180">
        <v>0</v>
      </c>
      <c r="K7" s="180">
        <v>4</v>
      </c>
      <c r="L7" s="180">
        <v>3</v>
      </c>
      <c r="M7" s="180">
        <v>1</v>
      </c>
      <c r="N7" s="180">
        <v>1</v>
      </c>
      <c r="O7" s="180">
        <v>2</v>
      </c>
      <c r="P7" s="180">
        <v>1</v>
      </c>
      <c r="Q7" s="180">
        <v>0</v>
      </c>
      <c r="R7" s="180">
        <v>0</v>
      </c>
      <c r="S7" s="180">
        <v>7</v>
      </c>
      <c r="T7" s="180">
        <v>3</v>
      </c>
      <c r="U7" s="180">
        <v>4</v>
      </c>
      <c r="V7" s="180">
        <v>3</v>
      </c>
      <c r="W7" s="180">
        <v>5</v>
      </c>
      <c r="X7" s="180">
        <v>9</v>
      </c>
      <c r="Y7" s="180">
        <v>10</v>
      </c>
      <c r="Z7" s="180">
        <v>1</v>
      </c>
      <c r="AA7" s="180">
        <v>2</v>
      </c>
      <c r="AB7" s="180">
        <v>5</v>
      </c>
      <c r="AC7" s="180">
        <v>2</v>
      </c>
      <c r="AD7" s="180">
        <v>0</v>
      </c>
      <c r="AE7" s="180">
        <v>1</v>
      </c>
      <c r="AF7" s="180">
        <v>0</v>
      </c>
      <c r="AG7" s="180">
        <v>0</v>
      </c>
      <c r="AH7" s="180">
        <v>1</v>
      </c>
      <c r="AI7" s="180">
        <v>1</v>
      </c>
      <c r="AJ7" s="180">
        <v>3</v>
      </c>
      <c r="AK7" s="180">
        <v>1</v>
      </c>
      <c r="AL7" s="180">
        <v>1</v>
      </c>
      <c r="AM7" s="180">
        <v>3</v>
      </c>
      <c r="AN7" s="180">
        <v>1</v>
      </c>
      <c r="AO7" s="180">
        <v>0</v>
      </c>
      <c r="AP7" s="180">
        <v>0</v>
      </c>
      <c r="AQ7" s="180">
        <v>0</v>
      </c>
      <c r="AR7" s="180">
        <v>0</v>
      </c>
      <c r="AS7" s="180">
        <v>0</v>
      </c>
      <c r="AT7" s="180">
        <v>0</v>
      </c>
      <c r="AU7" s="180">
        <v>0</v>
      </c>
      <c r="AV7" s="180">
        <v>0</v>
      </c>
      <c r="AW7" s="180">
        <v>0</v>
      </c>
      <c r="AX7" s="180">
        <v>0</v>
      </c>
      <c r="AY7" s="180">
        <v>0</v>
      </c>
      <c r="AZ7" s="180">
        <v>0</v>
      </c>
      <c r="BA7" s="180">
        <v>0</v>
      </c>
      <c r="BB7" s="180">
        <v>0</v>
      </c>
      <c r="BC7" s="180">
        <v>86</v>
      </c>
      <c r="BD7" s="180">
        <v>0</v>
      </c>
    </row>
    <row r="8" spans="1:56" ht="21">
      <c r="A8" s="179" t="s">
        <v>13</v>
      </c>
      <c r="B8" s="180">
        <v>0</v>
      </c>
      <c r="C8" s="180">
        <v>0</v>
      </c>
      <c r="D8" s="180">
        <v>0</v>
      </c>
      <c r="E8" s="180">
        <v>1</v>
      </c>
      <c r="F8" s="180">
        <v>0</v>
      </c>
      <c r="G8" s="180">
        <v>0</v>
      </c>
      <c r="H8" s="180">
        <v>0</v>
      </c>
      <c r="I8" s="180">
        <v>0</v>
      </c>
      <c r="J8" s="180">
        <v>1</v>
      </c>
      <c r="K8" s="180">
        <v>0</v>
      </c>
      <c r="L8" s="180">
        <v>0</v>
      </c>
      <c r="M8" s="180">
        <v>0</v>
      </c>
      <c r="N8" s="180">
        <v>0</v>
      </c>
      <c r="O8" s="180">
        <v>0</v>
      </c>
      <c r="P8" s="180">
        <v>1</v>
      </c>
      <c r="Q8" s="180">
        <v>0</v>
      </c>
      <c r="R8" s="180">
        <v>2</v>
      </c>
      <c r="S8" s="180">
        <v>0</v>
      </c>
      <c r="T8" s="180">
        <v>1</v>
      </c>
      <c r="U8" s="180">
        <v>2</v>
      </c>
      <c r="V8" s="180">
        <v>1</v>
      </c>
      <c r="W8" s="180">
        <v>2</v>
      </c>
      <c r="X8" s="180">
        <v>2</v>
      </c>
      <c r="Y8" s="180">
        <v>3</v>
      </c>
      <c r="Z8" s="180">
        <v>3</v>
      </c>
      <c r="AA8" s="180">
        <v>6</v>
      </c>
      <c r="AB8" s="180">
        <v>6</v>
      </c>
      <c r="AC8" s="180">
        <v>7</v>
      </c>
      <c r="AD8" s="180">
        <v>1</v>
      </c>
      <c r="AE8" s="180">
        <v>2</v>
      </c>
      <c r="AF8" s="180">
        <v>1</v>
      </c>
      <c r="AG8" s="180">
        <v>9</v>
      </c>
      <c r="AH8" s="180">
        <v>3</v>
      </c>
      <c r="AI8" s="180">
        <v>2</v>
      </c>
      <c r="AJ8" s="180">
        <v>2</v>
      </c>
      <c r="AK8" s="180">
        <v>0</v>
      </c>
      <c r="AL8" s="180">
        <v>3</v>
      </c>
      <c r="AM8" s="180">
        <v>3</v>
      </c>
      <c r="AN8" s="180">
        <v>1</v>
      </c>
      <c r="AO8" s="180">
        <v>2</v>
      </c>
      <c r="AP8" s="180">
        <v>4</v>
      </c>
      <c r="AQ8" s="180">
        <v>0</v>
      </c>
      <c r="AR8" s="180">
        <v>0</v>
      </c>
      <c r="AS8" s="180">
        <v>0</v>
      </c>
      <c r="AT8" s="180">
        <v>0</v>
      </c>
      <c r="AU8" s="180">
        <v>0</v>
      </c>
      <c r="AV8" s="180">
        <v>0</v>
      </c>
      <c r="AW8" s="180">
        <v>0</v>
      </c>
      <c r="AX8" s="180">
        <v>0</v>
      </c>
      <c r="AY8" s="180">
        <v>0</v>
      </c>
      <c r="AZ8" s="180">
        <v>0</v>
      </c>
      <c r="BA8" s="180">
        <v>0</v>
      </c>
      <c r="BB8" s="180">
        <v>0</v>
      </c>
      <c r="BC8" s="180">
        <v>72</v>
      </c>
      <c r="BD8" s="180">
        <v>0</v>
      </c>
    </row>
    <row r="9" spans="1:56" ht="21">
      <c r="A9" s="179" t="s">
        <v>14</v>
      </c>
      <c r="B9" s="180">
        <v>1</v>
      </c>
      <c r="C9" s="180">
        <v>0</v>
      </c>
      <c r="D9" s="180">
        <v>0</v>
      </c>
      <c r="E9" s="180">
        <v>0</v>
      </c>
      <c r="F9" s="180">
        <v>0</v>
      </c>
      <c r="G9" s="180">
        <v>0</v>
      </c>
      <c r="H9" s="180">
        <v>1</v>
      </c>
      <c r="I9" s="180">
        <v>0</v>
      </c>
      <c r="J9" s="180">
        <v>2</v>
      </c>
      <c r="K9" s="180">
        <v>3</v>
      </c>
      <c r="L9" s="180">
        <v>6</v>
      </c>
      <c r="M9" s="180">
        <v>4</v>
      </c>
      <c r="N9" s="180">
        <v>2</v>
      </c>
      <c r="O9" s="180">
        <v>0</v>
      </c>
      <c r="P9" s="180">
        <v>0</v>
      </c>
      <c r="Q9" s="180">
        <v>1</v>
      </c>
      <c r="R9" s="180">
        <v>1</v>
      </c>
      <c r="S9" s="180">
        <v>0</v>
      </c>
      <c r="T9" s="180">
        <v>0</v>
      </c>
      <c r="U9" s="180">
        <v>0</v>
      </c>
      <c r="V9" s="180">
        <v>0</v>
      </c>
      <c r="W9" s="180">
        <v>0</v>
      </c>
      <c r="X9" s="180">
        <v>2</v>
      </c>
      <c r="Y9" s="180">
        <v>1</v>
      </c>
      <c r="Z9" s="180">
        <v>4</v>
      </c>
      <c r="AA9" s="180">
        <v>6</v>
      </c>
      <c r="AB9" s="180">
        <v>4</v>
      </c>
      <c r="AC9" s="180">
        <v>5</v>
      </c>
      <c r="AD9" s="180">
        <v>11</v>
      </c>
      <c r="AE9" s="180">
        <v>5</v>
      </c>
      <c r="AF9" s="180">
        <v>6</v>
      </c>
      <c r="AG9" s="180">
        <v>4</v>
      </c>
      <c r="AH9" s="180">
        <v>6</v>
      </c>
      <c r="AI9" s="180">
        <v>8</v>
      </c>
      <c r="AJ9" s="180">
        <v>2</v>
      </c>
      <c r="AK9" s="180">
        <v>8</v>
      </c>
      <c r="AL9" s="180">
        <v>6</v>
      </c>
      <c r="AM9" s="180">
        <v>6</v>
      </c>
      <c r="AN9" s="180">
        <v>5</v>
      </c>
      <c r="AO9" s="180">
        <v>3</v>
      </c>
      <c r="AP9" s="180">
        <v>0</v>
      </c>
      <c r="AQ9" s="180">
        <v>1</v>
      </c>
      <c r="AR9" s="180">
        <v>0</v>
      </c>
      <c r="AS9" s="180">
        <v>0</v>
      </c>
      <c r="AT9" s="180">
        <v>0</v>
      </c>
      <c r="AU9" s="180">
        <v>0</v>
      </c>
      <c r="AV9" s="180">
        <v>0</v>
      </c>
      <c r="AW9" s="180">
        <v>0</v>
      </c>
      <c r="AX9" s="180">
        <v>0</v>
      </c>
      <c r="AY9" s="180">
        <v>0</v>
      </c>
      <c r="AZ9" s="180">
        <v>0</v>
      </c>
      <c r="BA9" s="180">
        <v>0</v>
      </c>
      <c r="BB9" s="180">
        <v>0</v>
      </c>
      <c r="BC9" s="180">
        <v>114</v>
      </c>
      <c r="BD9" s="180">
        <v>0</v>
      </c>
    </row>
    <row r="10" spans="1:56" ht="21">
      <c r="A10" s="179" t="s">
        <v>15</v>
      </c>
      <c r="B10" s="180">
        <v>0</v>
      </c>
      <c r="C10" s="180">
        <v>0</v>
      </c>
      <c r="D10" s="180">
        <v>1</v>
      </c>
      <c r="E10" s="180">
        <v>1</v>
      </c>
      <c r="F10" s="180">
        <v>1</v>
      </c>
      <c r="G10" s="180">
        <v>1</v>
      </c>
      <c r="H10" s="180">
        <v>0</v>
      </c>
      <c r="I10" s="180">
        <v>0</v>
      </c>
      <c r="J10" s="180">
        <v>0</v>
      </c>
      <c r="K10" s="180">
        <v>0</v>
      </c>
      <c r="L10" s="180">
        <v>0</v>
      </c>
      <c r="M10" s="180">
        <v>0</v>
      </c>
      <c r="N10" s="180">
        <v>0</v>
      </c>
      <c r="O10" s="180">
        <v>0</v>
      </c>
      <c r="P10" s="180">
        <v>0</v>
      </c>
      <c r="Q10" s="180">
        <v>0</v>
      </c>
      <c r="R10" s="180">
        <v>1</v>
      </c>
      <c r="S10" s="180">
        <v>0</v>
      </c>
      <c r="T10" s="180">
        <v>0</v>
      </c>
      <c r="U10" s="180">
        <v>0</v>
      </c>
      <c r="V10" s="180">
        <v>0</v>
      </c>
      <c r="W10" s="180">
        <v>0</v>
      </c>
      <c r="X10" s="180">
        <v>1</v>
      </c>
      <c r="Y10" s="180">
        <v>1</v>
      </c>
      <c r="Z10" s="180">
        <v>0</v>
      </c>
      <c r="AA10" s="180">
        <v>0</v>
      </c>
      <c r="AB10" s="180">
        <v>1</v>
      </c>
      <c r="AC10" s="180">
        <v>1</v>
      </c>
      <c r="AD10" s="180">
        <v>0</v>
      </c>
      <c r="AE10" s="180">
        <v>0</v>
      </c>
      <c r="AF10" s="180">
        <v>0</v>
      </c>
      <c r="AG10" s="180">
        <v>0</v>
      </c>
      <c r="AH10" s="180">
        <v>1</v>
      </c>
      <c r="AI10" s="180">
        <v>2</v>
      </c>
      <c r="AJ10" s="180">
        <v>1</v>
      </c>
      <c r="AK10" s="180">
        <v>2</v>
      </c>
      <c r="AL10" s="180">
        <v>1</v>
      </c>
      <c r="AM10" s="180">
        <v>0</v>
      </c>
      <c r="AN10" s="180">
        <v>0</v>
      </c>
      <c r="AO10" s="180">
        <v>1</v>
      </c>
      <c r="AP10" s="180">
        <v>0</v>
      </c>
      <c r="AQ10" s="180">
        <v>0</v>
      </c>
      <c r="AR10" s="180">
        <v>0</v>
      </c>
      <c r="AS10" s="180">
        <v>0</v>
      </c>
      <c r="AT10" s="180">
        <v>0</v>
      </c>
      <c r="AU10" s="180">
        <v>0</v>
      </c>
      <c r="AV10" s="180">
        <v>0</v>
      </c>
      <c r="AW10" s="180">
        <v>0</v>
      </c>
      <c r="AX10" s="180">
        <v>0</v>
      </c>
      <c r="AY10" s="180">
        <v>0</v>
      </c>
      <c r="AZ10" s="180">
        <v>0</v>
      </c>
      <c r="BA10" s="180">
        <v>0</v>
      </c>
      <c r="BB10" s="180">
        <v>0</v>
      </c>
      <c r="BC10" s="180">
        <v>18</v>
      </c>
      <c r="BD10" s="180">
        <v>0</v>
      </c>
    </row>
    <row r="11" spans="1:56" ht="21">
      <c r="A11" s="179" t="s">
        <v>16</v>
      </c>
      <c r="B11" s="180">
        <v>0</v>
      </c>
      <c r="C11" s="180">
        <v>0</v>
      </c>
      <c r="D11" s="180">
        <v>0</v>
      </c>
      <c r="E11" s="180">
        <v>0</v>
      </c>
      <c r="F11" s="180">
        <v>0</v>
      </c>
      <c r="G11" s="180">
        <v>0</v>
      </c>
      <c r="H11" s="180">
        <v>1</v>
      </c>
      <c r="I11" s="180">
        <v>0</v>
      </c>
      <c r="J11" s="180">
        <v>0</v>
      </c>
      <c r="K11" s="180">
        <v>0</v>
      </c>
      <c r="L11" s="180">
        <v>0</v>
      </c>
      <c r="M11" s="180">
        <v>1</v>
      </c>
      <c r="N11" s="180">
        <v>0</v>
      </c>
      <c r="O11" s="180">
        <v>0</v>
      </c>
      <c r="P11" s="180">
        <v>1</v>
      </c>
      <c r="Q11" s="180">
        <v>2</v>
      </c>
      <c r="R11" s="180">
        <v>0</v>
      </c>
      <c r="S11" s="180">
        <v>0</v>
      </c>
      <c r="T11" s="180">
        <v>1</v>
      </c>
      <c r="U11" s="180">
        <v>0</v>
      </c>
      <c r="V11" s="180">
        <v>1</v>
      </c>
      <c r="W11" s="180">
        <v>1</v>
      </c>
      <c r="X11" s="180">
        <v>0</v>
      </c>
      <c r="Y11" s="180">
        <v>2</v>
      </c>
      <c r="Z11" s="180">
        <v>0</v>
      </c>
      <c r="AA11" s="180">
        <v>3</v>
      </c>
      <c r="AB11" s="180">
        <v>2</v>
      </c>
      <c r="AC11" s="180">
        <v>4</v>
      </c>
      <c r="AD11" s="180">
        <v>2</v>
      </c>
      <c r="AE11" s="180">
        <v>2</v>
      </c>
      <c r="AF11" s="180">
        <v>1</v>
      </c>
      <c r="AG11" s="180">
        <v>0</v>
      </c>
      <c r="AH11" s="180">
        <v>0</v>
      </c>
      <c r="AI11" s="180">
        <v>2</v>
      </c>
      <c r="AJ11" s="180">
        <v>0</v>
      </c>
      <c r="AK11" s="180">
        <v>5</v>
      </c>
      <c r="AL11" s="180">
        <v>4</v>
      </c>
      <c r="AM11" s="180">
        <v>2</v>
      </c>
      <c r="AN11" s="180">
        <v>2</v>
      </c>
      <c r="AO11" s="180">
        <v>1</v>
      </c>
      <c r="AP11" s="180">
        <v>2</v>
      </c>
      <c r="AQ11" s="180">
        <v>0</v>
      </c>
      <c r="AR11" s="180">
        <v>0</v>
      </c>
      <c r="AS11" s="180">
        <v>0</v>
      </c>
      <c r="AT11" s="180">
        <v>0</v>
      </c>
      <c r="AU11" s="180">
        <v>0</v>
      </c>
      <c r="AV11" s="180">
        <v>0</v>
      </c>
      <c r="AW11" s="180">
        <v>0</v>
      </c>
      <c r="AX11" s="180">
        <v>0</v>
      </c>
      <c r="AY11" s="180">
        <v>0</v>
      </c>
      <c r="AZ11" s="180">
        <v>0</v>
      </c>
      <c r="BA11" s="180">
        <v>0</v>
      </c>
      <c r="BB11" s="180">
        <v>0</v>
      </c>
      <c r="BC11" s="180">
        <v>42</v>
      </c>
      <c r="BD11" s="180">
        <v>0</v>
      </c>
    </row>
    <row r="12" spans="1:56" ht="21">
      <c r="A12" s="179" t="s">
        <v>17</v>
      </c>
      <c r="B12" s="180">
        <v>3</v>
      </c>
      <c r="C12" s="180">
        <v>0</v>
      </c>
      <c r="D12" s="180">
        <v>1</v>
      </c>
      <c r="E12" s="180">
        <v>0</v>
      </c>
      <c r="F12" s="180">
        <v>0</v>
      </c>
      <c r="G12" s="180">
        <v>1</v>
      </c>
      <c r="H12" s="180">
        <v>0</v>
      </c>
      <c r="I12" s="180">
        <v>0</v>
      </c>
      <c r="J12" s="180">
        <v>0</v>
      </c>
      <c r="K12" s="180">
        <v>0</v>
      </c>
      <c r="L12" s="180">
        <v>0</v>
      </c>
      <c r="M12" s="180">
        <v>1</v>
      </c>
      <c r="N12" s="180">
        <v>0</v>
      </c>
      <c r="O12" s="180">
        <v>0</v>
      </c>
      <c r="P12" s="180">
        <v>0</v>
      </c>
      <c r="Q12" s="180">
        <v>0</v>
      </c>
      <c r="R12" s="180">
        <v>1</v>
      </c>
      <c r="S12" s="180">
        <v>1</v>
      </c>
      <c r="T12" s="180">
        <v>3</v>
      </c>
      <c r="U12" s="180">
        <v>1</v>
      </c>
      <c r="V12" s="180">
        <v>1</v>
      </c>
      <c r="W12" s="180">
        <v>0</v>
      </c>
      <c r="X12" s="180">
        <v>2</v>
      </c>
      <c r="Y12" s="180">
        <v>4</v>
      </c>
      <c r="Z12" s="180">
        <v>6</v>
      </c>
      <c r="AA12" s="180">
        <v>6</v>
      </c>
      <c r="AB12" s="180">
        <v>5</v>
      </c>
      <c r="AC12" s="180">
        <v>6</v>
      </c>
      <c r="AD12" s="180">
        <v>1</v>
      </c>
      <c r="AE12" s="180">
        <v>2</v>
      </c>
      <c r="AF12" s="180">
        <v>1</v>
      </c>
      <c r="AG12" s="180">
        <v>1</v>
      </c>
      <c r="AH12" s="180">
        <v>1</v>
      </c>
      <c r="AI12" s="180">
        <v>0</v>
      </c>
      <c r="AJ12" s="180">
        <v>1</v>
      </c>
      <c r="AK12" s="180">
        <v>1</v>
      </c>
      <c r="AL12" s="180">
        <v>2</v>
      </c>
      <c r="AM12" s="180">
        <v>0</v>
      </c>
      <c r="AN12" s="180">
        <v>0</v>
      </c>
      <c r="AO12" s="180">
        <v>0</v>
      </c>
      <c r="AP12" s="180">
        <v>3</v>
      </c>
      <c r="AQ12" s="180">
        <v>0</v>
      </c>
      <c r="AR12" s="180">
        <v>0</v>
      </c>
      <c r="AS12" s="180">
        <v>0</v>
      </c>
      <c r="AT12" s="180">
        <v>0</v>
      </c>
      <c r="AU12" s="180">
        <v>0</v>
      </c>
      <c r="AV12" s="180">
        <v>0</v>
      </c>
      <c r="AW12" s="180">
        <v>0</v>
      </c>
      <c r="AX12" s="180">
        <v>0</v>
      </c>
      <c r="AY12" s="180">
        <v>0</v>
      </c>
      <c r="AZ12" s="180">
        <v>0</v>
      </c>
      <c r="BA12" s="180">
        <v>0</v>
      </c>
      <c r="BB12" s="180">
        <v>0</v>
      </c>
      <c r="BC12" s="180">
        <v>55</v>
      </c>
      <c r="BD12" s="180">
        <v>0</v>
      </c>
    </row>
    <row r="13" spans="1:56" ht="21">
      <c r="A13" s="179" t="s">
        <v>18</v>
      </c>
      <c r="B13" s="180">
        <v>0</v>
      </c>
      <c r="C13" s="180">
        <v>0</v>
      </c>
      <c r="D13" s="180">
        <v>2</v>
      </c>
      <c r="E13" s="180">
        <v>1</v>
      </c>
      <c r="F13" s="180">
        <v>0</v>
      </c>
      <c r="G13" s="180">
        <v>0</v>
      </c>
      <c r="H13" s="180">
        <v>3</v>
      </c>
      <c r="I13" s="180">
        <v>0</v>
      </c>
      <c r="J13" s="180">
        <v>1</v>
      </c>
      <c r="K13" s="180">
        <v>2</v>
      </c>
      <c r="L13" s="180">
        <v>1</v>
      </c>
      <c r="M13" s="180">
        <v>0</v>
      </c>
      <c r="N13" s="180">
        <v>1</v>
      </c>
      <c r="O13" s="180">
        <v>0</v>
      </c>
      <c r="P13" s="180">
        <v>0</v>
      </c>
      <c r="Q13" s="180">
        <v>3</v>
      </c>
      <c r="R13" s="180">
        <v>0</v>
      </c>
      <c r="S13" s="180">
        <v>2</v>
      </c>
      <c r="T13" s="180">
        <v>3</v>
      </c>
      <c r="U13" s="180">
        <v>4</v>
      </c>
      <c r="V13" s="180">
        <v>3</v>
      </c>
      <c r="W13" s="180">
        <v>0</v>
      </c>
      <c r="X13" s="180">
        <v>3</v>
      </c>
      <c r="Y13" s="180">
        <v>9</v>
      </c>
      <c r="Z13" s="180">
        <v>5</v>
      </c>
      <c r="AA13" s="180">
        <v>7</v>
      </c>
      <c r="AB13" s="180">
        <v>2</v>
      </c>
      <c r="AC13" s="180">
        <v>7</v>
      </c>
      <c r="AD13" s="180">
        <v>2</v>
      </c>
      <c r="AE13" s="180">
        <v>4</v>
      </c>
      <c r="AF13" s="180">
        <v>7</v>
      </c>
      <c r="AG13" s="180">
        <v>7</v>
      </c>
      <c r="AH13" s="180">
        <v>5</v>
      </c>
      <c r="AI13" s="180">
        <v>4</v>
      </c>
      <c r="AJ13" s="180">
        <v>6</v>
      </c>
      <c r="AK13" s="180">
        <v>1</v>
      </c>
      <c r="AL13" s="180">
        <v>2</v>
      </c>
      <c r="AM13" s="180">
        <v>1</v>
      </c>
      <c r="AN13" s="180">
        <v>0</v>
      </c>
      <c r="AO13" s="180">
        <v>0</v>
      </c>
      <c r="AP13" s="180">
        <v>0</v>
      </c>
      <c r="AQ13" s="180">
        <v>0</v>
      </c>
      <c r="AR13" s="180">
        <v>0</v>
      </c>
      <c r="AS13" s="180">
        <v>0</v>
      </c>
      <c r="AT13" s="180">
        <v>0</v>
      </c>
      <c r="AU13" s="180">
        <v>0</v>
      </c>
      <c r="AV13" s="180">
        <v>0</v>
      </c>
      <c r="AW13" s="180">
        <v>0</v>
      </c>
      <c r="AX13" s="180">
        <v>0</v>
      </c>
      <c r="AY13" s="180">
        <v>0</v>
      </c>
      <c r="AZ13" s="180">
        <v>0</v>
      </c>
      <c r="BA13" s="180">
        <v>0</v>
      </c>
      <c r="BB13" s="180">
        <v>0</v>
      </c>
      <c r="BC13" s="180">
        <v>98</v>
      </c>
      <c r="BD13" s="180">
        <v>0</v>
      </c>
    </row>
    <row r="14" spans="1:56" ht="42">
      <c r="A14" s="179" t="s">
        <v>81</v>
      </c>
      <c r="B14" s="180">
        <v>0</v>
      </c>
      <c r="C14" s="180">
        <v>0</v>
      </c>
      <c r="D14" s="180">
        <v>1</v>
      </c>
      <c r="E14" s="180">
        <v>0</v>
      </c>
      <c r="F14" s="180">
        <v>0</v>
      </c>
      <c r="G14" s="180">
        <v>0</v>
      </c>
      <c r="H14" s="180">
        <v>0</v>
      </c>
      <c r="I14" s="180">
        <v>0</v>
      </c>
      <c r="J14" s="180">
        <v>1</v>
      </c>
      <c r="K14" s="180">
        <v>0</v>
      </c>
      <c r="L14" s="180">
        <v>1</v>
      </c>
      <c r="M14" s="180">
        <v>3</v>
      </c>
      <c r="N14" s="180">
        <v>0</v>
      </c>
      <c r="O14" s="180">
        <v>1</v>
      </c>
      <c r="P14" s="180">
        <v>0</v>
      </c>
      <c r="Q14" s="180">
        <v>1</v>
      </c>
      <c r="R14" s="180">
        <v>0</v>
      </c>
      <c r="S14" s="180">
        <v>1</v>
      </c>
      <c r="T14" s="180">
        <v>0</v>
      </c>
      <c r="U14" s="180">
        <v>0</v>
      </c>
      <c r="V14" s="180">
        <v>4</v>
      </c>
      <c r="W14" s="180">
        <v>1</v>
      </c>
      <c r="X14" s="180">
        <v>1</v>
      </c>
      <c r="Y14" s="180">
        <v>2</v>
      </c>
      <c r="Z14" s="180">
        <v>3</v>
      </c>
      <c r="AA14" s="180">
        <v>0</v>
      </c>
      <c r="AB14" s="180">
        <v>5</v>
      </c>
      <c r="AC14" s="180">
        <v>4</v>
      </c>
      <c r="AD14" s="180">
        <v>2</v>
      </c>
      <c r="AE14" s="180">
        <v>1</v>
      </c>
      <c r="AF14" s="180">
        <v>9</v>
      </c>
      <c r="AG14" s="180">
        <v>2</v>
      </c>
      <c r="AH14" s="180">
        <v>1</v>
      </c>
      <c r="AI14" s="180">
        <v>5</v>
      </c>
      <c r="AJ14" s="180">
        <v>2</v>
      </c>
      <c r="AK14" s="180">
        <v>0</v>
      </c>
      <c r="AL14" s="180">
        <v>0</v>
      </c>
      <c r="AM14" s="180">
        <v>1</v>
      </c>
      <c r="AN14" s="180">
        <v>1</v>
      </c>
      <c r="AO14" s="180">
        <v>1</v>
      </c>
      <c r="AP14" s="180">
        <v>2</v>
      </c>
      <c r="AQ14" s="180">
        <v>0</v>
      </c>
      <c r="AR14" s="180">
        <v>0</v>
      </c>
      <c r="AS14" s="180">
        <v>0</v>
      </c>
      <c r="AT14" s="180">
        <v>0</v>
      </c>
      <c r="AU14" s="180">
        <v>0</v>
      </c>
      <c r="AV14" s="180">
        <v>0</v>
      </c>
      <c r="AW14" s="180">
        <v>0</v>
      </c>
      <c r="AX14" s="180">
        <v>0</v>
      </c>
      <c r="AY14" s="180">
        <v>0</v>
      </c>
      <c r="AZ14" s="180">
        <v>0</v>
      </c>
      <c r="BA14" s="180">
        <v>0</v>
      </c>
      <c r="BB14" s="180">
        <v>0</v>
      </c>
      <c r="BC14" s="180">
        <v>56</v>
      </c>
      <c r="BD14" s="180">
        <v>0</v>
      </c>
    </row>
    <row r="15" spans="1:56" ht="21">
      <c r="A15" s="179" t="s">
        <v>19</v>
      </c>
      <c r="B15" s="180">
        <v>0</v>
      </c>
      <c r="C15" s="180">
        <v>0</v>
      </c>
      <c r="D15" s="180">
        <v>0</v>
      </c>
      <c r="E15" s="180">
        <v>0</v>
      </c>
      <c r="F15" s="180">
        <v>0</v>
      </c>
      <c r="G15" s="180">
        <v>0</v>
      </c>
      <c r="H15" s="180">
        <v>0</v>
      </c>
      <c r="I15" s="180">
        <v>0</v>
      </c>
      <c r="J15" s="180">
        <v>0</v>
      </c>
      <c r="K15" s="180">
        <v>0</v>
      </c>
      <c r="L15" s="180">
        <v>0</v>
      </c>
      <c r="M15" s="180">
        <v>0</v>
      </c>
      <c r="N15" s="180">
        <v>0</v>
      </c>
      <c r="O15" s="180">
        <v>0</v>
      </c>
      <c r="P15" s="180">
        <v>0</v>
      </c>
      <c r="Q15" s="180">
        <v>0</v>
      </c>
      <c r="R15" s="180">
        <v>0</v>
      </c>
      <c r="S15" s="180">
        <v>0</v>
      </c>
      <c r="T15" s="180">
        <v>0</v>
      </c>
      <c r="U15" s="180">
        <v>0</v>
      </c>
      <c r="V15" s="180">
        <v>0</v>
      </c>
      <c r="W15" s="180">
        <v>0</v>
      </c>
      <c r="X15" s="180">
        <v>0</v>
      </c>
      <c r="Y15" s="180">
        <v>0</v>
      </c>
      <c r="Z15" s="180">
        <v>0</v>
      </c>
      <c r="AA15" s="180">
        <v>0</v>
      </c>
      <c r="AB15" s="180">
        <v>0</v>
      </c>
      <c r="AC15" s="180">
        <v>0</v>
      </c>
      <c r="AD15" s="180">
        <v>0</v>
      </c>
      <c r="AE15" s="180">
        <v>0</v>
      </c>
      <c r="AF15" s="180">
        <v>0</v>
      </c>
      <c r="AG15" s="180">
        <v>0</v>
      </c>
      <c r="AH15" s="180">
        <v>0</v>
      </c>
      <c r="AI15" s="180">
        <v>0</v>
      </c>
      <c r="AJ15" s="180">
        <v>0</v>
      </c>
      <c r="AK15" s="180">
        <v>1</v>
      </c>
      <c r="AL15" s="180">
        <v>0</v>
      </c>
      <c r="AM15" s="180">
        <v>0</v>
      </c>
      <c r="AN15" s="180">
        <v>1</v>
      </c>
      <c r="AO15" s="180">
        <v>0</v>
      </c>
      <c r="AP15" s="180">
        <v>0</v>
      </c>
      <c r="AQ15" s="180">
        <v>0</v>
      </c>
      <c r="AR15" s="180">
        <v>0</v>
      </c>
      <c r="AS15" s="180">
        <v>0</v>
      </c>
      <c r="AT15" s="180">
        <v>0</v>
      </c>
      <c r="AU15" s="180">
        <v>0</v>
      </c>
      <c r="AV15" s="180">
        <v>0</v>
      </c>
      <c r="AW15" s="180">
        <v>0</v>
      </c>
      <c r="AX15" s="180">
        <v>0</v>
      </c>
      <c r="AY15" s="180">
        <v>0</v>
      </c>
      <c r="AZ15" s="180">
        <v>0</v>
      </c>
      <c r="BA15" s="180">
        <v>0</v>
      </c>
      <c r="BB15" s="180">
        <v>0</v>
      </c>
      <c r="BC15" s="180">
        <v>2</v>
      </c>
      <c r="BD15" s="180">
        <v>0</v>
      </c>
    </row>
    <row r="16" spans="1:56" ht="21">
      <c r="A16" s="179" t="s">
        <v>20</v>
      </c>
      <c r="B16" s="180">
        <v>0</v>
      </c>
      <c r="C16" s="180">
        <v>0</v>
      </c>
      <c r="D16" s="180">
        <v>3</v>
      </c>
      <c r="E16" s="180">
        <v>1</v>
      </c>
      <c r="F16" s="180">
        <v>0</v>
      </c>
      <c r="G16" s="180">
        <v>0</v>
      </c>
      <c r="H16" s="180">
        <v>0</v>
      </c>
      <c r="I16" s="180">
        <v>0</v>
      </c>
      <c r="J16" s="180">
        <v>1</v>
      </c>
      <c r="K16" s="180">
        <v>0</v>
      </c>
      <c r="L16" s="180">
        <v>0</v>
      </c>
      <c r="M16" s="180">
        <v>0</v>
      </c>
      <c r="N16" s="180">
        <v>0</v>
      </c>
      <c r="O16" s="180">
        <v>0</v>
      </c>
      <c r="P16" s="180">
        <v>0</v>
      </c>
      <c r="Q16" s="180">
        <v>0</v>
      </c>
      <c r="R16" s="180">
        <v>0</v>
      </c>
      <c r="S16" s="180">
        <v>0</v>
      </c>
      <c r="T16" s="180">
        <v>0</v>
      </c>
      <c r="U16" s="180">
        <v>0</v>
      </c>
      <c r="V16" s="180">
        <v>2</v>
      </c>
      <c r="W16" s="180">
        <v>1</v>
      </c>
      <c r="X16" s="180">
        <v>3</v>
      </c>
      <c r="Y16" s="180">
        <v>3</v>
      </c>
      <c r="Z16" s="180">
        <v>0</v>
      </c>
      <c r="AA16" s="180">
        <v>1</v>
      </c>
      <c r="AB16" s="180">
        <v>2</v>
      </c>
      <c r="AC16" s="180">
        <v>1</v>
      </c>
      <c r="AD16" s="180">
        <v>0</v>
      </c>
      <c r="AE16" s="180">
        <v>1</v>
      </c>
      <c r="AF16" s="180">
        <v>1</v>
      </c>
      <c r="AG16" s="180">
        <v>0</v>
      </c>
      <c r="AH16" s="180">
        <v>0</v>
      </c>
      <c r="AI16" s="180">
        <v>0</v>
      </c>
      <c r="AJ16" s="180">
        <v>0</v>
      </c>
      <c r="AK16" s="180">
        <v>0</v>
      </c>
      <c r="AL16" s="180">
        <v>0</v>
      </c>
      <c r="AM16" s="180">
        <v>0</v>
      </c>
      <c r="AN16" s="180">
        <v>0</v>
      </c>
      <c r="AO16" s="180">
        <v>0</v>
      </c>
      <c r="AP16" s="180">
        <v>0</v>
      </c>
      <c r="AQ16" s="180">
        <v>0</v>
      </c>
      <c r="AR16" s="180">
        <v>0</v>
      </c>
      <c r="AS16" s="180">
        <v>0</v>
      </c>
      <c r="AT16" s="180">
        <v>0</v>
      </c>
      <c r="AU16" s="180">
        <v>0</v>
      </c>
      <c r="AV16" s="180">
        <v>0</v>
      </c>
      <c r="AW16" s="180">
        <v>0</v>
      </c>
      <c r="AX16" s="180">
        <v>0</v>
      </c>
      <c r="AY16" s="180">
        <v>0</v>
      </c>
      <c r="AZ16" s="180">
        <v>0</v>
      </c>
      <c r="BA16" s="180">
        <v>0</v>
      </c>
      <c r="BB16" s="180">
        <v>0</v>
      </c>
      <c r="BC16" s="180">
        <v>20</v>
      </c>
      <c r="BD16" s="180">
        <v>0</v>
      </c>
    </row>
    <row r="17" spans="1:56" ht="21">
      <c r="A17" s="179" t="s">
        <v>21</v>
      </c>
      <c r="B17" s="180">
        <v>0</v>
      </c>
      <c r="C17" s="180">
        <v>0</v>
      </c>
      <c r="D17" s="180">
        <v>0</v>
      </c>
      <c r="E17" s="180">
        <v>0</v>
      </c>
      <c r="F17" s="180">
        <v>0</v>
      </c>
      <c r="G17" s="180">
        <v>0</v>
      </c>
      <c r="H17" s="180">
        <v>0</v>
      </c>
      <c r="I17" s="180">
        <v>2</v>
      </c>
      <c r="J17" s="180">
        <v>1</v>
      </c>
      <c r="K17" s="180">
        <v>1</v>
      </c>
      <c r="L17" s="180">
        <v>0</v>
      </c>
      <c r="M17" s="180">
        <v>0</v>
      </c>
      <c r="N17" s="180">
        <v>0</v>
      </c>
      <c r="O17" s="180">
        <v>1</v>
      </c>
      <c r="P17" s="180">
        <v>0</v>
      </c>
      <c r="Q17" s="180">
        <v>0</v>
      </c>
      <c r="R17" s="180">
        <v>2</v>
      </c>
      <c r="S17" s="180">
        <v>5</v>
      </c>
      <c r="T17" s="180">
        <v>6</v>
      </c>
      <c r="U17" s="180">
        <v>1</v>
      </c>
      <c r="V17" s="180">
        <v>1</v>
      </c>
      <c r="W17" s="180">
        <v>0</v>
      </c>
      <c r="X17" s="180">
        <v>2</v>
      </c>
      <c r="Y17" s="180">
        <v>1</v>
      </c>
      <c r="Z17" s="180">
        <v>0</v>
      </c>
      <c r="AA17" s="180">
        <v>2</v>
      </c>
      <c r="AB17" s="180">
        <v>0</v>
      </c>
      <c r="AC17" s="180">
        <v>1</v>
      </c>
      <c r="AD17" s="180">
        <v>1</v>
      </c>
      <c r="AE17" s="180">
        <v>2</v>
      </c>
      <c r="AF17" s="180">
        <v>2</v>
      </c>
      <c r="AG17" s="180">
        <v>0</v>
      </c>
      <c r="AH17" s="180">
        <v>2</v>
      </c>
      <c r="AI17" s="180">
        <v>1</v>
      </c>
      <c r="AJ17" s="180">
        <v>0</v>
      </c>
      <c r="AK17" s="180">
        <v>1</v>
      </c>
      <c r="AL17" s="180">
        <v>3</v>
      </c>
      <c r="AM17" s="180">
        <v>0</v>
      </c>
      <c r="AN17" s="180">
        <v>0</v>
      </c>
      <c r="AO17" s="180">
        <v>0</v>
      </c>
      <c r="AP17" s="180">
        <v>0</v>
      </c>
      <c r="AQ17" s="180">
        <v>0</v>
      </c>
      <c r="AR17" s="180">
        <v>0</v>
      </c>
      <c r="AS17" s="180">
        <v>0</v>
      </c>
      <c r="AT17" s="180">
        <v>0</v>
      </c>
      <c r="AU17" s="180">
        <v>0</v>
      </c>
      <c r="AV17" s="180">
        <v>0</v>
      </c>
      <c r="AW17" s="180">
        <v>0</v>
      </c>
      <c r="AX17" s="180">
        <v>0</v>
      </c>
      <c r="AY17" s="180">
        <v>0</v>
      </c>
      <c r="AZ17" s="180">
        <v>0</v>
      </c>
      <c r="BA17" s="180">
        <v>0</v>
      </c>
      <c r="BB17" s="180">
        <v>0</v>
      </c>
      <c r="BC17" s="180">
        <v>38</v>
      </c>
      <c r="BD17" s="180">
        <v>0</v>
      </c>
    </row>
    <row r="18" spans="1:56" ht="21">
      <c r="A18" s="179" t="s">
        <v>22</v>
      </c>
      <c r="B18" s="180">
        <v>0</v>
      </c>
      <c r="C18" s="180">
        <v>2</v>
      </c>
      <c r="D18" s="180">
        <v>0</v>
      </c>
      <c r="E18" s="180">
        <v>0</v>
      </c>
      <c r="F18" s="180">
        <v>2</v>
      </c>
      <c r="G18" s="180">
        <v>0</v>
      </c>
      <c r="H18" s="180">
        <v>3</v>
      </c>
      <c r="I18" s="180">
        <v>2</v>
      </c>
      <c r="J18" s="180">
        <v>1</v>
      </c>
      <c r="K18" s="180">
        <v>0</v>
      </c>
      <c r="L18" s="180">
        <v>0</v>
      </c>
      <c r="M18" s="180">
        <v>1</v>
      </c>
      <c r="N18" s="180">
        <v>1</v>
      </c>
      <c r="O18" s="180">
        <v>0</v>
      </c>
      <c r="P18" s="180">
        <v>0</v>
      </c>
      <c r="Q18" s="180">
        <v>0</v>
      </c>
      <c r="R18" s="180">
        <v>0</v>
      </c>
      <c r="S18" s="180">
        <v>1</v>
      </c>
      <c r="T18" s="180">
        <v>0</v>
      </c>
      <c r="U18" s="180">
        <v>0</v>
      </c>
      <c r="V18" s="180">
        <v>0</v>
      </c>
      <c r="W18" s="180">
        <v>1</v>
      </c>
      <c r="X18" s="180">
        <v>0</v>
      </c>
      <c r="Y18" s="180">
        <v>0</v>
      </c>
      <c r="Z18" s="180">
        <v>1</v>
      </c>
      <c r="AA18" s="180">
        <v>2</v>
      </c>
      <c r="AB18" s="180">
        <v>1</v>
      </c>
      <c r="AC18" s="180">
        <v>2</v>
      </c>
      <c r="AD18" s="180">
        <v>1</v>
      </c>
      <c r="AE18" s="180">
        <v>1</v>
      </c>
      <c r="AF18" s="180">
        <v>0</v>
      </c>
      <c r="AG18" s="180">
        <v>0</v>
      </c>
      <c r="AH18" s="180">
        <v>0</v>
      </c>
      <c r="AI18" s="180">
        <v>0</v>
      </c>
      <c r="AJ18" s="180">
        <v>0</v>
      </c>
      <c r="AK18" s="180">
        <v>2</v>
      </c>
      <c r="AL18" s="180">
        <v>0</v>
      </c>
      <c r="AM18" s="180">
        <v>0</v>
      </c>
      <c r="AN18" s="180">
        <v>0</v>
      </c>
      <c r="AO18" s="180">
        <v>0</v>
      </c>
      <c r="AP18" s="180">
        <v>0</v>
      </c>
      <c r="AQ18" s="180">
        <v>0</v>
      </c>
      <c r="AR18" s="180">
        <v>0</v>
      </c>
      <c r="AS18" s="180">
        <v>0</v>
      </c>
      <c r="AT18" s="180">
        <v>0</v>
      </c>
      <c r="AU18" s="180">
        <v>0</v>
      </c>
      <c r="AV18" s="180">
        <v>0</v>
      </c>
      <c r="AW18" s="180">
        <v>0</v>
      </c>
      <c r="AX18" s="180">
        <v>0</v>
      </c>
      <c r="AY18" s="180">
        <v>0</v>
      </c>
      <c r="AZ18" s="180">
        <v>0</v>
      </c>
      <c r="BA18" s="180">
        <v>0</v>
      </c>
      <c r="BB18" s="180">
        <v>0</v>
      </c>
      <c r="BC18" s="180">
        <v>24</v>
      </c>
      <c r="BD18" s="180">
        <v>0</v>
      </c>
    </row>
    <row r="19" spans="1:56" ht="21">
      <c r="A19" s="179" t="s">
        <v>23</v>
      </c>
      <c r="B19" s="180">
        <v>0</v>
      </c>
      <c r="C19" s="180">
        <v>0</v>
      </c>
      <c r="D19" s="180">
        <v>0</v>
      </c>
      <c r="E19" s="180">
        <v>1</v>
      </c>
      <c r="F19" s="180">
        <v>1</v>
      </c>
      <c r="G19" s="180">
        <v>1</v>
      </c>
      <c r="H19" s="180">
        <v>0</v>
      </c>
      <c r="I19" s="180">
        <v>0</v>
      </c>
      <c r="J19" s="180">
        <v>0</v>
      </c>
      <c r="K19" s="180">
        <v>0</v>
      </c>
      <c r="L19" s="180">
        <v>0</v>
      </c>
      <c r="M19" s="180">
        <v>0</v>
      </c>
      <c r="N19" s="180">
        <v>0</v>
      </c>
      <c r="O19" s="180">
        <v>0</v>
      </c>
      <c r="P19" s="180">
        <v>0</v>
      </c>
      <c r="Q19" s="180">
        <v>0</v>
      </c>
      <c r="R19" s="180">
        <v>0</v>
      </c>
      <c r="S19" s="180">
        <v>0</v>
      </c>
      <c r="T19" s="180">
        <v>0</v>
      </c>
      <c r="U19" s="180">
        <v>1</v>
      </c>
      <c r="V19" s="180">
        <v>1</v>
      </c>
      <c r="W19" s="180">
        <v>1</v>
      </c>
      <c r="X19" s="180">
        <v>1</v>
      </c>
      <c r="Y19" s="180">
        <v>1</v>
      </c>
      <c r="Z19" s="180">
        <v>2</v>
      </c>
      <c r="AA19" s="180">
        <v>2</v>
      </c>
      <c r="AB19" s="180">
        <v>1</v>
      </c>
      <c r="AC19" s="180">
        <v>1</v>
      </c>
      <c r="AD19" s="180">
        <v>0</v>
      </c>
      <c r="AE19" s="180">
        <v>2</v>
      </c>
      <c r="AF19" s="180">
        <v>0</v>
      </c>
      <c r="AG19" s="180">
        <v>0</v>
      </c>
      <c r="AH19" s="180">
        <v>0</v>
      </c>
      <c r="AI19" s="180">
        <v>0</v>
      </c>
      <c r="AJ19" s="180">
        <v>1</v>
      </c>
      <c r="AK19" s="180">
        <v>2</v>
      </c>
      <c r="AL19" s="180">
        <v>0</v>
      </c>
      <c r="AM19" s="180">
        <v>0</v>
      </c>
      <c r="AN19" s="180">
        <v>1</v>
      </c>
      <c r="AO19" s="180">
        <v>0</v>
      </c>
      <c r="AP19" s="180">
        <v>0</v>
      </c>
      <c r="AQ19" s="180">
        <v>0</v>
      </c>
      <c r="AR19" s="180">
        <v>0</v>
      </c>
      <c r="AS19" s="180">
        <v>0</v>
      </c>
      <c r="AT19" s="180">
        <v>0</v>
      </c>
      <c r="AU19" s="180">
        <v>0</v>
      </c>
      <c r="AV19" s="180">
        <v>0</v>
      </c>
      <c r="AW19" s="180">
        <v>0</v>
      </c>
      <c r="AX19" s="180">
        <v>0</v>
      </c>
      <c r="AY19" s="180">
        <v>0</v>
      </c>
      <c r="AZ19" s="180">
        <v>0</v>
      </c>
      <c r="BA19" s="180">
        <v>0</v>
      </c>
      <c r="BB19" s="180">
        <v>0</v>
      </c>
      <c r="BC19" s="180">
        <v>20</v>
      </c>
      <c r="BD19" s="180">
        <v>0</v>
      </c>
    </row>
    <row r="20" spans="1:56" ht="21">
      <c r="A20" s="179" t="s">
        <v>24</v>
      </c>
      <c r="B20" s="180">
        <v>0</v>
      </c>
      <c r="C20" s="180">
        <v>0</v>
      </c>
      <c r="D20" s="180">
        <v>0</v>
      </c>
      <c r="E20" s="180">
        <v>0</v>
      </c>
      <c r="F20" s="180">
        <v>0</v>
      </c>
      <c r="G20" s="180">
        <v>0</v>
      </c>
      <c r="H20" s="180">
        <v>0</v>
      </c>
      <c r="I20" s="180">
        <v>0</v>
      </c>
      <c r="J20" s="180">
        <v>0</v>
      </c>
      <c r="K20" s="180">
        <v>0</v>
      </c>
      <c r="L20" s="180">
        <v>0</v>
      </c>
      <c r="M20" s="180">
        <v>0</v>
      </c>
      <c r="N20" s="180">
        <v>0</v>
      </c>
      <c r="O20" s="180">
        <v>0</v>
      </c>
      <c r="P20" s="180">
        <v>0</v>
      </c>
      <c r="Q20" s="180">
        <v>0</v>
      </c>
      <c r="R20" s="180">
        <v>0</v>
      </c>
      <c r="S20" s="180">
        <v>0</v>
      </c>
      <c r="T20" s="180">
        <v>0</v>
      </c>
      <c r="U20" s="180">
        <v>0</v>
      </c>
      <c r="V20" s="180">
        <v>0</v>
      </c>
      <c r="W20" s="180">
        <v>0</v>
      </c>
      <c r="X20" s="180">
        <v>0</v>
      </c>
      <c r="Y20" s="180">
        <v>0</v>
      </c>
      <c r="Z20" s="180">
        <v>0</v>
      </c>
      <c r="AA20" s="180">
        <v>1</v>
      </c>
      <c r="AB20" s="180">
        <v>0</v>
      </c>
      <c r="AC20" s="180">
        <v>0</v>
      </c>
      <c r="AD20" s="180">
        <v>0</v>
      </c>
      <c r="AE20" s="180">
        <v>2</v>
      </c>
      <c r="AF20" s="180">
        <v>1</v>
      </c>
      <c r="AG20" s="180">
        <v>0</v>
      </c>
      <c r="AH20" s="180">
        <v>0</v>
      </c>
      <c r="AI20" s="180">
        <v>2</v>
      </c>
      <c r="AJ20" s="180">
        <v>2</v>
      </c>
      <c r="AK20" s="180">
        <v>2</v>
      </c>
      <c r="AL20" s="180">
        <v>0</v>
      </c>
      <c r="AM20" s="180">
        <v>3</v>
      </c>
      <c r="AN20" s="180">
        <v>0</v>
      </c>
      <c r="AO20" s="180">
        <v>1</v>
      </c>
      <c r="AP20" s="180">
        <v>0</v>
      </c>
      <c r="AQ20" s="180">
        <v>0</v>
      </c>
      <c r="AR20" s="180">
        <v>0</v>
      </c>
      <c r="AS20" s="180">
        <v>0</v>
      </c>
      <c r="AT20" s="180">
        <v>0</v>
      </c>
      <c r="AU20" s="180">
        <v>0</v>
      </c>
      <c r="AV20" s="180">
        <v>0</v>
      </c>
      <c r="AW20" s="180">
        <v>0</v>
      </c>
      <c r="AX20" s="180">
        <v>0</v>
      </c>
      <c r="AY20" s="180">
        <v>0</v>
      </c>
      <c r="AZ20" s="180">
        <v>0</v>
      </c>
      <c r="BA20" s="180">
        <v>0</v>
      </c>
      <c r="BB20" s="180">
        <v>0</v>
      </c>
      <c r="BC20" s="180">
        <v>14</v>
      </c>
      <c r="BD20" s="180">
        <v>0</v>
      </c>
    </row>
    <row r="21" spans="1:56" ht="21">
      <c r="A21" s="179" t="s">
        <v>25</v>
      </c>
      <c r="B21" s="180">
        <v>0</v>
      </c>
      <c r="C21" s="180">
        <v>0</v>
      </c>
      <c r="D21" s="180">
        <v>0</v>
      </c>
      <c r="E21" s="180">
        <v>0</v>
      </c>
      <c r="F21" s="180">
        <v>0</v>
      </c>
      <c r="G21" s="180">
        <v>0</v>
      </c>
      <c r="H21" s="180">
        <v>0</v>
      </c>
      <c r="I21" s="180">
        <v>0</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0</v>
      </c>
      <c r="AA21" s="180">
        <v>1</v>
      </c>
      <c r="AB21" s="180">
        <v>1</v>
      </c>
      <c r="AC21" s="180">
        <v>1</v>
      </c>
      <c r="AD21" s="180">
        <v>2</v>
      </c>
      <c r="AE21" s="180">
        <v>0</v>
      </c>
      <c r="AF21" s="180">
        <v>2</v>
      </c>
      <c r="AG21" s="180">
        <v>4</v>
      </c>
      <c r="AH21" s="180">
        <v>0</v>
      </c>
      <c r="AI21" s="180">
        <v>1</v>
      </c>
      <c r="AJ21" s="180">
        <v>1</v>
      </c>
      <c r="AK21" s="180">
        <v>1</v>
      </c>
      <c r="AL21" s="180">
        <v>0</v>
      </c>
      <c r="AM21" s="180">
        <v>0</v>
      </c>
      <c r="AN21" s="180">
        <v>2</v>
      </c>
      <c r="AO21" s="180">
        <v>0</v>
      </c>
      <c r="AP21" s="180">
        <v>0</v>
      </c>
      <c r="AQ21" s="180">
        <v>0</v>
      </c>
      <c r="AR21" s="180">
        <v>0</v>
      </c>
      <c r="AS21" s="180">
        <v>0</v>
      </c>
      <c r="AT21" s="180">
        <v>0</v>
      </c>
      <c r="AU21" s="180">
        <v>0</v>
      </c>
      <c r="AV21" s="180">
        <v>0</v>
      </c>
      <c r="AW21" s="180">
        <v>0</v>
      </c>
      <c r="AX21" s="180">
        <v>0</v>
      </c>
      <c r="AY21" s="180">
        <v>0</v>
      </c>
      <c r="AZ21" s="180">
        <v>0</v>
      </c>
      <c r="BA21" s="180">
        <v>0</v>
      </c>
      <c r="BB21" s="180">
        <v>0</v>
      </c>
      <c r="BC21" s="180">
        <v>16</v>
      </c>
      <c r="BD21" s="180">
        <v>0</v>
      </c>
    </row>
    <row r="22" spans="1:56" ht="21">
      <c r="A22" s="179" t="s">
        <v>26</v>
      </c>
      <c r="B22" s="180">
        <v>0</v>
      </c>
      <c r="C22" s="180">
        <v>0</v>
      </c>
      <c r="D22" s="180">
        <v>0</v>
      </c>
      <c r="E22" s="180">
        <v>0</v>
      </c>
      <c r="F22" s="180">
        <v>0</v>
      </c>
      <c r="G22" s="180">
        <v>0</v>
      </c>
      <c r="H22" s="180">
        <v>0</v>
      </c>
      <c r="I22" s="180">
        <v>0</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0</v>
      </c>
      <c r="AA22" s="180">
        <v>0</v>
      </c>
      <c r="AB22" s="180">
        <v>0</v>
      </c>
      <c r="AC22" s="180">
        <v>0</v>
      </c>
      <c r="AD22" s="180">
        <v>0</v>
      </c>
      <c r="AE22" s="180">
        <v>0</v>
      </c>
      <c r="AF22" s="180">
        <v>0</v>
      </c>
      <c r="AG22" s="180">
        <v>0</v>
      </c>
      <c r="AH22" s="180">
        <v>0</v>
      </c>
      <c r="AI22" s="180">
        <v>0</v>
      </c>
      <c r="AJ22" s="180">
        <v>0</v>
      </c>
      <c r="AK22" s="180">
        <v>0</v>
      </c>
      <c r="AL22" s="180">
        <v>0</v>
      </c>
      <c r="AM22" s="180">
        <v>0</v>
      </c>
      <c r="AN22" s="180">
        <v>0</v>
      </c>
      <c r="AO22" s="180">
        <v>0</v>
      </c>
      <c r="AP22" s="180">
        <v>0</v>
      </c>
      <c r="AQ22" s="180">
        <v>0</v>
      </c>
      <c r="AR22" s="180">
        <v>0</v>
      </c>
      <c r="AS22" s="180">
        <v>0</v>
      </c>
      <c r="AT22" s="180">
        <v>0</v>
      </c>
      <c r="AU22" s="180">
        <v>0</v>
      </c>
      <c r="AV22" s="180">
        <v>0</v>
      </c>
      <c r="AW22" s="180">
        <v>0</v>
      </c>
      <c r="AX22" s="180">
        <v>0</v>
      </c>
      <c r="AY22" s="180">
        <v>0</v>
      </c>
      <c r="AZ22" s="180">
        <v>0</v>
      </c>
      <c r="BA22" s="180">
        <v>0</v>
      </c>
      <c r="BB22" s="180">
        <v>0</v>
      </c>
      <c r="BC22" s="180">
        <v>0</v>
      </c>
      <c r="BD22" s="180">
        <v>0</v>
      </c>
    </row>
    <row r="23" spans="1:56" ht="21">
      <c r="A23" s="179" t="s">
        <v>27</v>
      </c>
      <c r="B23" s="180">
        <v>0</v>
      </c>
      <c r="C23" s="180">
        <v>0</v>
      </c>
      <c r="D23" s="180">
        <v>0</v>
      </c>
      <c r="E23" s="180">
        <v>1</v>
      </c>
      <c r="F23" s="180">
        <v>0</v>
      </c>
      <c r="G23" s="180">
        <v>0</v>
      </c>
      <c r="H23" s="180">
        <v>0</v>
      </c>
      <c r="I23" s="180">
        <v>0</v>
      </c>
      <c r="J23" s="180">
        <v>1</v>
      </c>
      <c r="K23" s="180">
        <v>1</v>
      </c>
      <c r="L23" s="180">
        <v>0</v>
      </c>
      <c r="M23" s="180">
        <v>0</v>
      </c>
      <c r="N23" s="180">
        <v>0</v>
      </c>
      <c r="O23" s="180">
        <v>1</v>
      </c>
      <c r="P23" s="180">
        <v>0</v>
      </c>
      <c r="Q23" s="180">
        <v>0</v>
      </c>
      <c r="R23" s="180">
        <v>0</v>
      </c>
      <c r="S23" s="180">
        <v>0</v>
      </c>
      <c r="T23" s="180">
        <v>0</v>
      </c>
      <c r="U23" s="180">
        <v>0</v>
      </c>
      <c r="V23" s="180">
        <v>0</v>
      </c>
      <c r="W23" s="180">
        <v>1</v>
      </c>
      <c r="X23" s="180">
        <v>0</v>
      </c>
      <c r="Y23" s="180">
        <v>0</v>
      </c>
      <c r="Z23" s="180">
        <v>0</v>
      </c>
      <c r="AA23" s="180">
        <v>1</v>
      </c>
      <c r="AB23" s="180">
        <v>0</v>
      </c>
      <c r="AC23" s="180">
        <v>0</v>
      </c>
      <c r="AD23" s="180">
        <v>2</v>
      </c>
      <c r="AE23" s="180">
        <v>2</v>
      </c>
      <c r="AF23" s="180">
        <v>0</v>
      </c>
      <c r="AG23" s="180">
        <v>0</v>
      </c>
      <c r="AH23" s="180">
        <v>1</v>
      </c>
      <c r="AI23" s="180">
        <v>2</v>
      </c>
      <c r="AJ23" s="180">
        <v>5</v>
      </c>
      <c r="AK23" s="180">
        <v>0</v>
      </c>
      <c r="AL23" s="180">
        <v>0</v>
      </c>
      <c r="AM23" s="180">
        <v>0</v>
      </c>
      <c r="AN23" s="180">
        <v>0</v>
      </c>
      <c r="AO23" s="180">
        <v>0</v>
      </c>
      <c r="AP23" s="180">
        <v>1</v>
      </c>
      <c r="AQ23" s="180">
        <v>0</v>
      </c>
      <c r="AR23" s="180">
        <v>0</v>
      </c>
      <c r="AS23" s="180">
        <v>0</v>
      </c>
      <c r="AT23" s="180">
        <v>0</v>
      </c>
      <c r="AU23" s="180">
        <v>0</v>
      </c>
      <c r="AV23" s="180">
        <v>0</v>
      </c>
      <c r="AW23" s="180">
        <v>0</v>
      </c>
      <c r="AX23" s="180">
        <v>0</v>
      </c>
      <c r="AY23" s="180">
        <v>0</v>
      </c>
      <c r="AZ23" s="180">
        <v>0</v>
      </c>
      <c r="BA23" s="180">
        <v>0</v>
      </c>
      <c r="BB23" s="180">
        <v>0</v>
      </c>
      <c r="BC23" s="180">
        <v>19</v>
      </c>
      <c r="BD23" s="180">
        <v>0</v>
      </c>
    </row>
    <row r="24" spans="1:56">
      <c r="A24" s="153" t="s">
        <v>28</v>
      </c>
      <c r="B24" s="153">
        <v>0</v>
      </c>
      <c r="C24" s="153">
        <v>0</v>
      </c>
      <c r="D24" s="153">
        <v>0</v>
      </c>
      <c r="E24" s="153">
        <v>0</v>
      </c>
      <c r="F24" s="153">
        <v>1</v>
      </c>
      <c r="G24" s="153">
        <v>0</v>
      </c>
      <c r="H24" s="153">
        <v>0</v>
      </c>
      <c r="I24" s="153">
        <v>0</v>
      </c>
      <c r="J24" s="153">
        <v>0</v>
      </c>
      <c r="K24" s="153">
        <v>0</v>
      </c>
      <c r="L24" s="153">
        <v>0</v>
      </c>
      <c r="M24" s="153">
        <v>0</v>
      </c>
      <c r="N24" s="153">
        <v>0</v>
      </c>
      <c r="O24" s="153">
        <v>0</v>
      </c>
      <c r="P24" s="153">
        <v>0</v>
      </c>
      <c r="Q24" s="153">
        <v>0</v>
      </c>
      <c r="R24" s="153">
        <v>0</v>
      </c>
      <c r="S24" s="153">
        <v>0</v>
      </c>
      <c r="T24" s="153">
        <v>0</v>
      </c>
      <c r="U24" s="153">
        <v>1</v>
      </c>
      <c r="V24" s="153">
        <v>0</v>
      </c>
      <c r="W24" s="153">
        <v>1</v>
      </c>
      <c r="X24" s="153">
        <v>1</v>
      </c>
      <c r="Y24" s="153">
        <v>1</v>
      </c>
      <c r="Z24" s="153">
        <v>2</v>
      </c>
      <c r="AA24" s="153">
        <v>2</v>
      </c>
      <c r="AB24" s="153">
        <v>2</v>
      </c>
      <c r="AC24" s="153">
        <v>1</v>
      </c>
      <c r="AD24" s="153">
        <v>0</v>
      </c>
      <c r="AE24" s="153">
        <v>3</v>
      </c>
      <c r="AF24" s="153">
        <v>0</v>
      </c>
      <c r="AG24" s="153">
        <v>0</v>
      </c>
      <c r="AH24" s="153">
        <v>0</v>
      </c>
      <c r="AI24" s="153">
        <v>0</v>
      </c>
      <c r="AJ24" s="153">
        <v>0</v>
      </c>
      <c r="AK24" s="153">
        <v>2</v>
      </c>
      <c r="AL24" s="153">
        <v>0</v>
      </c>
      <c r="AM24" s="153">
        <v>1</v>
      </c>
      <c r="AN24" s="153">
        <v>0</v>
      </c>
      <c r="AO24" s="153">
        <v>0</v>
      </c>
      <c r="AP24" s="153">
        <v>0</v>
      </c>
      <c r="AQ24" s="153">
        <v>0</v>
      </c>
      <c r="AR24" s="153">
        <v>0</v>
      </c>
      <c r="AS24" s="153">
        <v>0</v>
      </c>
      <c r="AT24" s="153">
        <v>0</v>
      </c>
      <c r="AU24" s="153">
        <v>0</v>
      </c>
      <c r="AV24" s="153">
        <v>0</v>
      </c>
      <c r="AW24" s="153">
        <v>0</v>
      </c>
      <c r="AX24" s="153">
        <v>0</v>
      </c>
      <c r="AY24" s="153">
        <v>0</v>
      </c>
      <c r="AZ24" s="153">
        <v>0</v>
      </c>
      <c r="BA24" s="153">
        <v>0</v>
      </c>
      <c r="BB24" s="153">
        <v>0</v>
      </c>
      <c r="BC24" s="153">
        <v>18</v>
      </c>
      <c r="BD24" s="153">
        <v>0</v>
      </c>
    </row>
    <row r="25" spans="1:56">
      <c r="A25" s="153" t="s">
        <v>82</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1</v>
      </c>
      <c r="AA25" s="153">
        <v>6</v>
      </c>
      <c r="AB25" s="153">
        <v>6</v>
      </c>
      <c r="AC25" s="153">
        <v>0</v>
      </c>
      <c r="AD25" s="153">
        <v>0</v>
      </c>
      <c r="AE25" s="153">
        <v>0</v>
      </c>
      <c r="AF25" s="153">
        <v>0</v>
      </c>
      <c r="AG25" s="153">
        <v>0</v>
      </c>
      <c r="AH25" s="153">
        <v>1</v>
      </c>
      <c r="AI25" s="153">
        <v>0</v>
      </c>
      <c r="AJ25" s="153">
        <v>0</v>
      </c>
      <c r="AK25" s="153">
        <v>0</v>
      </c>
      <c r="AL25" s="153">
        <v>0</v>
      </c>
      <c r="AM25" s="153">
        <v>0</v>
      </c>
      <c r="AN25" s="153">
        <v>0</v>
      </c>
      <c r="AO25" s="153">
        <v>0</v>
      </c>
      <c r="AP25" s="153">
        <v>0</v>
      </c>
      <c r="AQ25" s="153">
        <v>0</v>
      </c>
      <c r="AR25" s="153">
        <v>0</v>
      </c>
      <c r="AS25" s="153">
        <v>0</v>
      </c>
      <c r="AT25" s="153">
        <v>0</v>
      </c>
      <c r="AU25" s="153">
        <v>0</v>
      </c>
      <c r="AV25" s="153">
        <v>0</v>
      </c>
      <c r="AW25" s="153">
        <v>0</v>
      </c>
      <c r="AX25" s="153">
        <v>0</v>
      </c>
      <c r="AY25" s="153">
        <v>0</v>
      </c>
      <c r="AZ25" s="153">
        <v>0</v>
      </c>
      <c r="BA25" s="153">
        <v>0</v>
      </c>
      <c r="BB25" s="153">
        <v>0</v>
      </c>
      <c r="BC25" s="153">
        <v>14</v>
      </c>
      <c r="BD25" s="153">
        <v>0</v>
      </c>
    </row>
    <row r="26" spans="1:56">
      <c r="A26" s="153" t="s">
        <v>29</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1</v>
      </c>
      <c r="U26" s="153">
        <v>0</v>
      </c>
      <c r="V26" s="153">
        <v>0</v>
      </c>
      <c r="W26" s="153">
        <v>0</v>
      </c>
      <c r="X26" s="153">
        <v>1</v>
      </c>
      <c r="Y26" s="153">
        <v>2</v>
      </c>
      <c r="Z26" s="153">
        <v>0</v>
      </c>
      <c r="AA26" s="153">
        <v>0</v>
      </c>
      <c r="AB26" s="153">
        <v>2</v>
      </c>
      <c r="AC26" s="153">
        <v>1</v>
      </c>
      <c r="AD26" s="153">
        <v>0</v>
      </c>
      <c r="AE26" s="153">
        <v>0</v>
      </c>
      <c r="AF26" s="153">
        <v>0</v>
      </c>
      <c r="AG26" s="153">
        <v>1</v>
      </c>
      <c r="AH26" s="153">
        <v>0</v>
      </c>
      <c r="AI26" s="153">
        <v>0</v>
      </c>
      <c r="AJ26" s="153">
        <v>0</v>
      </c>
      <c r="AK26" s="153">
        <v>0</v>
      </c>
      <c r="AL26" s="153">
        <v>0</v>
      </c>
      <c r="AM26" s="153">
        <v>0</v>
      </c>
      <c r="AN26" s="153">
        <v>0</v>
      </c>
      <c r="AO26" s="153">
        <v>0</v>
      </c>
      <c r="AP26" s="153">
        <v>0</v>
      </c>
      <c r="AQ26" s="153">
        <v>0</v>
      </c>
      <c r="AR26" s="153">
        <v>0</v>
      </c>
      <c r="AS26" s="153">
        <v>0</v>
      </c>
      <c r="AT26" s="153">
        <v>0</v>
      </c>
      <c r="AU26" s="153">
        <v>0</v>
      </c>
      <c r="AV26" s="153">
        <v>0</v>
      </c>
      <c r="AW26" s="153">
        <v>0</v>
      </c>
      <c r="AX26" s="153">
        <v>0</v>
      </c>
      <c r="AY26" s="153">
        <v>0</v>
      </c>
      <c r="AZ26" s="153">
        <v>0</v>
      </c>
      <c r="BA26" s="153">
        <v>0</v>
      </c>
      <c r="BB26" s="153">
        <v>0</v>
      </c>
      <c r="BC26" s="153">
        <v>8</v>
      </c>
      <c r="BD26" s="153">
        <v>0</v>
      </c>
    </row>
  </sheetData>
  <phoneticPr fontId="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S114"/>
  <sheetViews>
    <sheetView workbookViewId="0">
      <selection sqref="A1:XFD1048576"/>
    </sheetView>
  </sheetViews>
  <sheetFormatPr defaultRowHeight="12.75"/>
  <cols>
    <col min="1" max="1" width="14" style="153" customWidth="1"/>
    <col min="2" max="2" width="17.140625" style="153" customWidth="1"/>
    <col min="3" max="3" width="13.42578125" style="153" customWidth="1"/>
    <col min="4" max="17" width="9.140625" style="153"/>
    <col min="18" max="18" width="32.28515625" style="153" customWidth="1"/>
    <col min="19" max="19" width="10.140625" style="153" customWidth="1"/>
    <col min="20" max="16384" width="9.140625" style="153"/>
  </cols>
  <sheetData>
    <row r="1" spans="1:19">
      <c r="A1" s="153" t="s">
        <v>2171</v>
      </c>
      <c r="R1" s="153" t="s">
        <v>99</v>
      </c>
      <c r="S1" s="153" t="s">
        <v>100</v>
      </c>
    </row>
    <row r="2" spans="1:19">
      <c r="R2" s="153" t="s">
        <v>10</v>
      </c>
      <c r="S2" s="153">
        <v>15.75</v>
      </c>
    </row>
    <row r="3" spans="1:19">
      <c r="A3" s="37" t="s">
        <v>101</v>
      </c>
      <c r="B3" s="37" t="s">
        <v>102</v>
      </c>
      <c r="C3" s="37" t="s">
        <v>103</v>
      </c>
      <c r="R3" s="153" t="s">
        <v>11</v>
      </c>
      <c r="S3" s="153">
        <v>46.28</v>
      </c>
    </row>
    <row r="4" spans="1:19">
      <c r="A4" s="37">
        <v>1</v>
      </c>
      <c r="B4" s="37" t="s">
        <v>104</v>
      </c>
      <c r="C4" s="37">
        <v>32.51</v>
      </c>
      <c r="R4" s="153" t="s">
        <v>12</v>
      </c>
      <c r="S4" s="153">
        <v>73.91</v>
      </c>
    </row>
    <row r="5" spans="1:19">
      <c r="A5" s="37">
        <v>2</v>
      </c>
      <c r="B5" s="37" t="s">
        <v>105</v>
      </c>
      <c r="C5" s="37">
        <v>99.91</v>
      </c>
      <c r="R5" s="153" t="s">
        <v>13</v>
      </c>
      <c r="S5" s="153">
        <v>24.2</v>
      </c>
    </row>
    <row r="6" spans="1:19">
      <c r="A6" s="37">
        <v>3</v>
      </c>
      <c r="B6" s="37" t="s">
        <v>106</v>
      </c>
      <c r="C6" s="37">
        <v>168.47</v>
      </c>
      <c r="R6" s="153" t="s">
        <v>14</v>
      </c>
      <c r="S6" s="153">
        <v>31.66</v>
      </c>
    </row>
    <row r="7" spans="1:19">
      <c r="A7" s="37">
        <v>4</v>
      </c>
      <c r="B7" s="37" t="s">
        <v>107</v>
      </c>
      <c r="C7" s="37">
        <v>143.46</v>
      </c>
      <c r="R7" s="153" t="s">
        <v>15</v>
      </c>
      <c r="S7" s="153">
        <v>20.69</v>
      </c>
    </row>
    <row r="8" spans="1:19">
      <c r="A8" s="37">
        <v>5</v>
      </c>
      <c r="B8" s="37" t="s">
        <v>108</v>
      </c>
      <c r="C8" s="37">
        <v>21.67</v>
      </c>
      <c r="R8" s="153" t="s">
        <v>16</v>
      </c>
      <c r="S8" s="153">
        <v>28.01</v>
      </c>
    </row>
    <row r="9" spans="1:19">
      <c r="A9" s="37">
        <v>6</v>
      </c>
      <c r="B9" s="37" t="s">
        <v>109</v>
      </c>
      <c r="C9" s="37">
        <v>9.7100000000000009</v>
      </c>
      <c r="R9" s="153" t="s">
        <v>17</v>
      </c>
      <c r="S9" s="153">
        <v>35.17</v>
      </c>
    </row>
    <row r="10" spans="1:19">
      <c r="A10" s="37">
        <v>7</v>
      </c>
      <c r="B10" s="37" t="s">
        <v>110</v>
      </c>
      <c r="C10" s="37">
        <v>5.37</v>
      </c>
      <c r="R10" s="153" t="s">
        <v>18</v>
      </c>
      <c r="S10" s="153">
        <v>83.13</v>
      </c>
    </row>
    <row r="11" spans="1:19">
      <c r="A11" s="37">
        <v>8</v>
      </c>
      <c r="B11" s="37" t="s">
        <v>111</v>
      </c>
      <c r="C11" s="37">
        <v>5.0199999999999996</v>
      </c>
      <c r="R11" s="153" t="s">
        <v>81</v>
      </c>
      <c r="S11" s="153">
        <v>28.95</v>
      </c>
    </row>
    <row r="12" spans="1:19">
      <c r="A12" s="37">
        <v>9</v>
      </c>
      <c r="B12" s="37" t="s">
        <v>112</v>
      </c>
      <c r="C12" s="37">
        <v>2.2000000000000002</v>
      </c>
      <c r="R12" s="153" t="s">
        <v>19</v>
      </c>
      <c r="S12" s="153">
        <v>0</v>
      </c>
    </row>
    <row r="13" spans="1:19">
      <c r="R13" s="153" t="s">
        <v>20</v>
      </c>
      <c r="S13" s="153">
        <v>47.1</v>
      </c>
    </row>
    <row r="14" spans="1:19">
      <c r="A14" s="153" t="s">
        <v>304</v>
      </c>
      <c r="R14" s="153" t="s">
        <v>21</v>
      </c>
      <c r="S14" s="153">
        <v>65.72</v>
      </c>
    </row>
    <row r="15" spans="1:19">
      <c r="R15" s="153" t="s">
        <v>22</v>
      </c>
      <c r="S15" s="153">
        <v>54.3</v>
      </c>
    </row>
    <row r="16" spans="1:19">
      <c r="R16" s="153" t="s">
        <v>23</v>
      </c>
      <c r="S16" s="153">
        <v>31.43</v>
      </c>
    </row>
    <row r="17" spans="1:19">
      <c r="R17" s="153" t="s">
        <v>24</v>
      </c>
      <c r="S17" s="153">
        <v>1.99</v>
      </c>
    </row>
    <row r="18" spans="1:19">
      <c r="R18" s="153" t="s">
        <v>25</v>
      </c>
      <c r="S18" s="153">
        <v>11.03</v>
      </c>
    </row>
    <row r="19" spans="1:19">
      <c r="R19" s="153" t="s">
        <v>26</v>
      </c>
      <c r="S19" s="153">
        <v>0</v>
      </c>
    </row>
    <row r="20" spans="1:19">
      <c r="R20" s="153" t="s">
        <v>27</v>
      </c>
      <c r="S20" s="153">
        <v>16.11</v>
      </c>
    </row>
    <row r="21" spans="1:19">
      <c r="R21" s="153" t="s">
        <v>28</v>
      </c>
      <c r="S21" s="153">
        <v>30.47</v>
      </c>
    </row>
    <row r="22" spans="1:19">
      <c r="R22" s="153" t="s">
        <v>82</v>
      </c>
      <c r="S22" s="153">
        <v>54.56</v>
      </c>
    </row>
    <row r="23" spans="1:19">
      <c r="R23" s="153" t="s">
        <v>29</v>
      </c>
      <c r="S23" s="153">
        <v>14.92</v>
      </c>
    </row>
    <row r="30" spans="1:19">
      <c r="A30" s="153" t="s">
        <v>2172</v>
      </c>
    </row>
    <row r="32" spans="1:19">
      <c r="A32" s="37" t="s">
        <v>113</v>
      </c>
      <c r="B32" s="37" t="s">
        <v>114</v>
      </c>
      <c r="C32" s="154" t="s">
        <v>115</v>
      </c>
    </row>
    <row r="33" spans="1:3">
      <c r="A33" s="37">
        <v>1</v>
      </c>
      <c r="B33" s="37" t="s">
        <v>116</v>
      </c>
      <c r="C33" s="37">
        <v>87</v>
      </c>
    </row>
    <row r="34" spans="1:3">
      <c r="A34" s="37">
        <v>2</v>
      </c>
      <c r="B34" s="37" t="s">
        <v>117</v>
      </c>
      <c r="C34" s="37">
        <v>4</v>
      </c>
    </row>
    <row r="35" spans="1:3">
      <c r="A35" s="37">
        <v>3</v>
      </c>
      <c r="B35" s="37" t="s">
        <v>118</v>
      </c>
      <c r="C35" s="37">
        <v>7</v>
      </c>
    </row>
    <row r="36" spans="1:3">
      <c r="A36" s="37">
        <v>4</v>
      </c>
      <c r="B36" s="37" t="s">
        <v>119</v>
      </c>
      <c r="C36" s="37">
        <v>2</v>
      </c>
    </row>
    <row r="37" spans="1:3">
      <c r="A37" s="37">
        <v>5</v>
      </c>
      <c r="B37" s="37" t="s">
        <v>120</v>
      </c>
      <c r="C37" s="37">
        <v>0</v>
      </c>
    </row>
    <row r="38" spans="1:3">
      <c r="A38" s="37">
        <v>6</v>
      </c>
      <c r="B38" s="37" t="s">
        <v>121</v>
      </c>
      <c r="C38" s="37">
        <v>328</v>
      </c>
    </row>
    <row r="39" spans="1:3">
      <c r="A39" s="37">
        <v>7</v>
      </c>
      <c r="B39" s="37" t="s">
        <v>122</v>
      </c>
      <c r="C39" s="37">
        <v>1</v>
      </c>
    </row>
    <row r="40" spans="1:3">
      <c r="A40" s="37">
        <v>8</v>
      </c>
      <c r="B40" s="37" t="s">
        <v>123</v>
      </c>
      <c r="C40" s="37">
        <v>0</v>
      </c>
    </row>
    <row r="41" spans="1:3">
      <c r="A41" s="37">
        <v>9</v>
      </c>
      <c r="B41" s="37" t="s">
        <v>124</v>
      </c>
      <c r="C41" s="37">
        <v>0</v>
      </c>
    </row>
    <row r="42" spans="1:3">
      <c r="A42" s="37">
        <v>10</v>
      </c>
      <c r="B42" s="37" t="s">
        <v>125</v>
      </c>
      <c r="C42" s="37">
        <v>41</v>
      </c>
    </row>
    <row r="43" spans="1:3">
      <c r="A43" s="37">
        <v>11</v>
      </c>
      <c r="B43" s="37" t="s">
        <v>126</v>
      </c>
      <c r="C43" s="37">
        <v>33</v>
      </c>
    </row>
    <row r="44" spans="1:3">
      <c r="A44" s="37">
        <v>12</v>
      </c>
      <c r="B44" s="37" t="s">
        <v>127</v>
      </c>
      <c r="C44" s="37">
        <v>0</v>
      </c>
    </row>
    <row r="45" spans="1:3">
      <c r="A45" s="37">
        <v>13</v>
      </c>
      <c r="B45" s="37" t="s">
        <v>128</v>
      </c>
      <c r="C45" s="37">
        <v>1</v>
      </c>
    </row>
    <row r="46" spans="1:3">
      <c r="A46" s="37">
        <v>14</v>
      </c>
      <c r="B46" s="37" t="s">
        <v>129</v>
      </c>
      <c r="C46" s="37">
        <v>0</v>
      </c>
    </row>
    <row r="47" spans="1:3">
      <c r="A47" s="37">
        <v>15</v>
      </c>
      <c r="B47" s="37" t="s">
        <v>130</v>
      </c>
      <c r="C47" s="37">
        <v>0</v>
      </c>
    </row>
    <row r="58" spans="1:3">
      <c r="A58" s="153" t="s">
        <v>2173</v>
      </c>
    </row>
    <row r="60" spans="1:3">
      <c r="A60" s="153" t="s">
        <v>131</v>
      </c>
      <c r="B60" s="153" t="s">
        <v>63</v>
      </c>
      <c r="C60" s="153" t="s">
        <v>100</v>
      </c>
    </row>
    <row r="61" spans="1:3">
      <c r="A61" s="153">
        <v>1</v>
      </c>
      <c r="B61" s="153" t="s">
        <v>132</v>
      </c>
      <c r="C61" s="153">
        <v>36</v>
      </c>
    </row>
    <row r="62" spans="1:3">
      <c r="A62" s="153">
        <v>2</v>
      </c>
      <c r="B62" s="153" t="s">
        <v>133</v>
      </c>
      <c r="C62" s="153">
        <v>26</v>
      </c>
    </row>
    <row r="63" spans="1:3">
      <c r="A63" s="153">
        <v>3</v>
      </c>
      <c r="B63" s="153" t="s">
        <v>134</v>
      </c>
      <c r="C63" s="153">
        <v>49</v>
      </c>
    </row>
    <row r="64" spans="1:3">
      <c r="A64" s="153">
        <v>4</v>
      </c>
      <c r="B64" s="153" t="s">
        <v>135</v>
      </c>
      <c r="C64" s="153">
        <v>26</v>
      </c>
    </row>
    <row r="65" spans="1:3">
      <c r="A65" s="153">
        <v>5</v>
      </c>
      <c r="B65" s="153" t="s">
        <v>136</v>
      </c>
      <c r="C65" s="153">
        <v>77</v>
      </c>
    </row>
    <row r="66" spans="1:3">
      <c r="A66" s="153">
        <v>6</v>
      </c>
      <c r="B66" s="153" t="s">
        <v>137</v>
      </c>
      <c r="C66" s="153">
        <v>167</v>
      </c>
    </row>
    <row r="67" spans="1:3">
      <c r="A67" s="153">
        <v>7</v>
      </c>
      <c r="B67" s="153" t="s">
        <v>138</v>
      </c>
      <c r="C67" s="153">
        <v>123</v>
      </c>
    </row>
    <row r="68" spans="1:3">
      <c r="A68" s="153">
        <v>8</v>
      </c>
      <c r="B68" s="153" t="s">
        <v>139</v>
      </c>
      <c r="C68" s="153">
        <v>0</v>
      </c>
    </row>
    <row r="69" spans="1:3">
      <c r="A69" s="153">
        <v>9</v>
      </c>
      <c r="B69" s="153" t="s">
        <v>140</v>
      </c>
      <c r="C69" s="153">
        <v>0</v>
      </c>
    </row>
    <row r="70" spans="1:3">
      <c r="A70" s="153">
        <v>10</v>
      </c>
      <c r="B70" s="153" t="s">
        <v>141</v>
      </c>
      <c r="C70" s="153">
        <v>0</v>
      </c>
    </row>
    <row r="71" spans="1:3">
      <c r="A71" s="153">
        <v>11</v>
      </c>
      <c r="B71" s="153" t="s">
        <v>142</v>
      </c>
      <c r="C71" s="153">
        <v>0</v>
      </c>
    </row>
    <row r="72" spans="1:3">
      <c r="A72" s="153">
        <v>12</v>
      </c>
      <c r="B72" s="153" t="s">
        <v>143</v>
      </c>
      <c r="C72" s="153">
        <v>0</v>
      </c>
    </row>
    <row r="85" spans="1:1">
      <c r="A85" s="153" t="s">
        <v>2174</v>
      </c>
    </row>
    <row r="114" spans="1:1">
      <c r="A114" s="153" t="s">
        <v>304</v>
      </c>
    </row>
  </sheetData>
  <pageMargins left="0.75" right="0.75" top="1" bottom="1" header="0.5" footer="0.5"/>
  <pageSetup paperSize="9" orientation="portrait" horizontalDpi="4294967293" r:id="rId1"/>
  <headerFooter alignWithMargins="0">
    <oddHeader>&amp;A</oddHeader>
    <oddFooter>Page &amp;P</oddFooter>
  </headerFooter>
  <drawing r:id="rId2"/>
</worksheet>
</file>

<file path=xl/worksheets/sheet16.xml><?xml version="1.0" encoding="utf-8"?>
<worksheet xmlns="http://schemas.openxmlformats.org/spreadsheetml/2006/main" xmlns:r="http://schemas.openxmlformats.org/officeDocument/2006/relationships">
  <dimension ref="A1:E22"/>
  <sheetViews>
    <sheetView workbookViewId="0">
      <selection activeCell="D1" sqref="D1:D1048576"/>
    </sheetView>
  </sheetViews>
  <sheetFormatPr defaultRowHeight="12.75"/>
  <cols>
    <col min="3" max="3" width="9.140625" style="20"/>
  </cols>
  <sheetData>
    <row r="1" spans="1:5">
      <c r="A1" s="20" t="s">
        <v>1</v>
      </c>
      <c r="B1" t="str">
        <f>TblAgeBar!R4</f>
        <v>กันทรารมย์</v>
      </c>
      <c r="C1" s="20" t="s">
        <v>148</v>
      </c>
      <c r="D1">
        <f>TblAgeBar!S4</f>
        <v>73.91</v>
      </c>
      <c r="E1" s="20" t="s">
        <v>145</v>
      </c>
    </row>
    <row r="2" spans="1:5">
      <c r="A2" s="20" t="s">
        <v>1</v>
      </c>
      <c r="B2" s="20" t="str">
        <f>TblAgeBar!R10</f>
        <v>ราษีไศล</v>
      </c>
      <c r="C2" s="20" t="s">
        <v>148</v>
      </c>
      <c r="D2" s="20">
        <f>TblAgeBar!S10</f>
        <v>83.13</v>
      </c>
      <c r="E2" s="20" t="s">
        <v>145</v>
      </c>
    </row>
    <row r="3" spans="1:5">
      <c r="A3" s="20" t="s">
        <v>1</v>
      </c>
      <c r="B3" s="20" t="str">
        <f>TblAgeBar!R14</f>
        <v>โนนคูณ</v>
      </c>
      <c r="C3" s="20" t="s">
        <v>148</v>
      </c>
      <c r="D3" s="20">
        <f>TblAgeBar!S14</f>
        <v>65.72</v>
      </c>
      <c r="E3" s="20" t="s">
        <v>145</v>
      </c>
    </row>
    <row r="4" spans="1:5">
      <c r="A4" s="20" t="s">
        <v>1</v>
      </c>
      <c r="B4" s="20" t="str">
        <f>TblAgeBar!R15</f>
        <v>ศรีรัตนะ</v>
      </c>
      <c r="C4" s="20" t="s">
        <v>148</v>
      </c>
      <c r="D4" s="20">
        <f>TblAgeBar!S15</f>
        <v>54.3</v>
      </c>
      <c r="E4" s="20" t="s">
        <v>145</v>
      </c>
    </row>
    <row r="5" spans="1:5">
      <c r="A5" s="20" t="s">
        <v>1</v>
      </c>
      <c r="B5" s="20" t="str">
        <f>TblAgeBar!R22</f>
        <v>โพธิ์ศรีสุวรรณ</v>
      </c>
      <c r="C5" s="20" t="s">
        <v>148</v>
      </c>
      <c r="D5" s="20">
        <f>TblAgeBar!S22</f>
        <v>54.56</v>
      </c>
      <c r="E5" s="20" t="s">
        <v>145</v>
      </c>
    </row>
    <row r="6" spans="1:5">
      <c r="A6" s="20" t="s">
        <v>1</v>
      </c>
      <c r="B6" s="20" t="str">
        <f>TblAgeBar!R13</f>
        <v>ห้วยทับทัน</v>
      </c>
      <c r="C6" s="20" t="s">
        <v>148</v>
      </c>
      <c r="D6" s="20">
        <f>TblAgeBar!S13</f>
        <v>47.1</v>
      </c>
      <c r="E6" s="20" t="s">
        <v>145</v>
      </c>
    </row>
    <row r="7" spans="1:5">
      <c r="A7" s="20" t="s">
        <v>1</v>
      </c>
      <c r="B7" s="20" t="str">
        <f>TblAgeBar!R3</f>
        <v>ยางชุมน้อย</v>
      </c>
      <c r="C7" s="20" t="s">
        <v>148</v>
      </c>
      <c r="D7" s="20">
        <f>TblAgeBar!S3</f>
        <v>46.28</v>
      </c>
      <c r="E7" s="20" t="s">
        <v>145</v>
      </c>
    </row>
    <row r="8" spans="1:5">
      <c r="A8" s="20" t="s">
        <v>1</v>
      </c>
      <c r="B8" s="20" t="str">
        <f>TblAgeBar!R9</f>
        <v>ขุนหาญ</v>
      </c>
      <c r="C8" s="20" t="s">
        <v>148</v>
      </c>
      <c r="D8" s="20">
        <f>TblAgeBar!S9</f>
        <v>35.17</v>
      </c>
      <c r="E8" s="20" t="s">
        <v>145</v>
      </c>
    </row>
    <row r="9" spans="1:5">
      <c r="A9" s="20" t="s">
        <v>1</v>
      </c>
      <c r="B9" s="20" t="str">
        <f>TblAgeBar!R21</f>
        <v>พยุห์</v>
      </c>
      <c r="C9" s="20" t="s">
        <v>148</v>
      </c>
      <c r="D9" s="20">
        <f>TblAgeBar!S21</f>
        <v>30.47</v>
      </c>
      <c r="E9" s="20" t="s">
        <v>145</v>
      </c>
    </row>
    <row r="10" spans="1:5">
      <c r="A10" s="20" t="s">
        <v>1</v>
      </c>
      <c r="B10" s="20" t="str">
        <f>TblAgeBar!R16</f>
        <v>น้ำเกลี้ยง</v>
      </c>
      <c r="C10" s="20" t="s">
        <v>148</v>
      </c>
      <c r="D10" s="20">
        <f>TblAgeBar!S16</f>
        <v>31.43</v>
      </c>
      <c r="E10" s="20" t="s">
        <v>145</v>
      </c>
    </row>
    <row r="11" spans="1:5">
      <c r="A11" s="20" t="s">
        <v>1</v>
      </c>
      <c r="B11" s="20" t="str">
        <f>TblAgeBar!R8</f>
        <v>ปรางค์กู่</v>
      </c>
      <c r="C11" s="20" t="s">
        <v>148</v>
      </c>
      <c r="D11" s="20">
        <f>TblAgeBar!S8</f>
        <v>28.01</v>
      </c>
      <c r="E11" s="20" t="s">
        <v>145</v>
      </c>
    </row>
    <row r="12" spans="1:5">
      <c r="A12" s="20" t="s">
        <v>1</v>
      </c>
      <c r="B12" s="20" t="str">
        <f>TblAgeBar!R6</f>
        <v>ขุขันธ์</v>
      </c>
      <c r="C12" s="20" t="s">
        <v>148</v>
      </c>
      <c r="D12" s="20">
        <f>TblAgeBar!S6</f>
        <v>31.66</v>
      </c>
      <c r="E12" s="20" t="s">
        <v>145</v>
      </c>
    </row>
    <row r="13" spans="1:5">
      <c r="A13" s="20" t="s">
        <v>1</v>
      </c>
      <c r="B13" s="20" t="str">
        <f>TblAgeBar!R11</f>
        <v>อุทุมพรพิสัย</v>
      </c>
      <c r="C13" s="20" t="s">
        <v>148</v>
      </c>
      <c r="D13" s="20">
        <f>TblAgeBar!S11</f>
        <v>28.95</v>
      </c>
      <c r="E13" s="20" t="s">
        <v>145</v>
      </c>
    </row>
    <row r="14" spans="1:5">
      <c r="A14" s="20" t="s">
        <v>1</v>
      </c>
      <c r="B14" s="20" t="str">
        <f>TblAgeBar!R5</f>
        <v>กันทรลักษ์</v>
      </c>
      <c r="C14" s="20" t="s">
        <v>148</v>
      </c>
      <c r="D14" s="20">
        <f>TblAgeBar!S5</f>
        <v>24.2</v>
      </c>
      <c r="E14" s="20" t="s">
        <v>145</v>
      </c>
    </row>
    <row r="15" spans="1:5">
      <c r="A15" s="20" t="s">
        <v>1</v>
      </c>
      <c r="B15" s="20" t="str">
        <f>TblAgeBar!R7</f>
        <v>ไพรบึง</v>
      </c>
      <c r="C15" s="20" t="s">
        <v>148</v>
      </c>
      <c r="D15" s="20">
        <f>TblAgeBar!S7</f>
        <v>20.69</v>
      </c>
      <c r="E15" s="20" t="s">
        <v>145</v>
      </c>
    </row>
    <row r="16" spans="1:5">
      <c r="A16" s="20" t="s">
        <v>1</v>
      </c>
      <c r="B16" s="20" t="str">
        <f>TblAgeBar!R20</f>
        <v>เบญจลักษ์</v>
      </c>
      <c r="C16" s="20" t="s">
        <v>148</v>
      </c>
      <c r="D16" s="20">
        <f>TblAgeBar!S20</f>
        <v>16.11</v>
      </c>
      <c r="E16" s="20" t="s">
        <v>145</v>
      </c>
    </row>
    <row r="17" spans="1:5">
      <c r="A17" s="20" t="s">
        <v>1</v>
      </c>
      <c r="B17" s="20" t="str">
        <f>TblAgeBar!R23</f>
        <v>ศิลาลาด</v>
      </c>
      <c r="C17" s="20" t="s">
        <v>148</v>
      </c>
      <c r="D17" s="20">
        <f>TblAgeBar!S23</f>
        <v>14.92</v>
      </c>
      <c r="E17" s="20" t="s">
        <v>145</v>
      </c>
    </row>
    <row r="18" spans="1:5">
      <c r="A18" s="20" t="s">
        <v>1</v>
      </c>
      <c r="B18" s="20" t="str">
        <f>TblAgeBar!R2</f>
        <v>เมือง</v>
      </c>
      <c r="C18" s="20" t="s">
        <v>148</v>
      </c>
      <c r="D18" s="20">
        <f>TblAgeBar!S2</f>
        <v>15.75</v>
      </c>
      <c r="E18" s="20" t="s">
        <v>145</v>
      </c>
    </row>
    <row r="19" spans="1:5">
      <c r="A19" s="20" t="s">
        <v>1</v>
      </c>
      <c r="B19" s="20" t="str">
        <f>TblAgeBar!R18</f>
        <v>ภูสิงห์</v>
      </c>
      <c r="C19" s="20" t="s">
        <v>148</v>
      </c>
      <c r="D19" s="20">
        <f>TblAgeBar!S18</f>
        <v>11.03</v>
      </c>
      <c r="E19" s="20" t="s">
        <v>145</v>
      </c>
    </row>
    <row r="20" spans="1:5">
      <c r="A20" s="20" t="s">
        <v>1</v>
      </c>
      <c r="B20" s="20" t="str">
        <f>TblAgeBar!R17</f>
        <v>วังหิน</v>
      </c>
      <c r="C20" s="20" t="s">
        <v>148</v>
      </c>
      <c r="D20" s="20">
        <f>TblAgeBar!S17</f>
        <v>1.99</v>
      </c>
      <c r="E20" s="20" t="s">
        <v>145</v>
      </c>
    </row>
    <row r="21" spans="1:5">
      <c r="A21" s="20" t="s">
        <v>1</v>
      </c>
      <c r="B21" s="20" t="str">
        <f>TblAgeBar!R19</f>
        <v>เมืองจันทร์</v>
      </c>
      <c r="C21" s="20" t="s">
        <v>148</v>
      </c>
      <c r="D21" s="20">
        <f>TblAgeBar!S19</f>
        <v>0</v>
      </c>
      <c r="E21" s="20" t="s">
        <v>145</v>
      </c>
    </row>
    <row r="22" spans="1:5">
      <c r="A22" s="20" t="s">
        <v>1</v>
      </c>
      <c r="B22" s="20" t="str">
        <f>TblAgeBar!R12</f>
        <v>บึงบูรพ์</v>
      </c>
      <c r="C22" s="20" t="s">
        <v>148</v>
      </c>
      <c r="D22" s="20">
        <f>TblAgeBar!S12</f>
        <v>0</v>
      </c>
      <c r="E22" s="20" t="s">
        <v>145</v>
      </c>
    </row>
  </sheetData>
  <sortState ref="A1:E22">
    <sortCondition descending="1" ref="D1"/>
  </sortState>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H15"/>
  <sheetViews>
    <sheetView workbookViewId="0">
      <selection activeCell="C1" sqref="C1:C1048576"/>
    </sheetView>
  </sheetViews>
  <sheetFormatPr defaultRowHeight="12.75"/>
  <cols>
    <col min="1" max="1" width="9.140625" style="20"/>
    <col min="2" max="2" width="19" customWidth="1"/>
    <col min="3" max="3" width="9.140625" style="48"/>
    <col min="5" max="5" width="9.140625" style="33"/>
  </cols>
  <sheetData>
    <row r="1" spans="1:8">
      <c r="A1" s="20" t="s">
        <v>146</v>
      </c>
      <c r="B1" t="str">
        <f>TblAgeBar!B38</f>
        <v>นักเรียน</v>
      </c>
      <c r="C1" s="48">
        <f>TblAgeBar!C38</f>
        <v>328</v>
      </c>
      <c r="D1" s="20" t="s">
        <v>147</v>
      </c>
      <c r="E1" s="53">
        <f t="shared" ref="E1:E15" si="0">ROUNDDOWN((C1*100/F1),2)</f>
        <v>65.069999999999993</v>
      </c>
      <c r="F1">
        <f>C1+C2+C3+C4+C5+C6+C7+C8+C9+C10+C11+C12+C13+C14+C15</f>
        <v>504</v>
      </c>
      <c r="G1" s="29" t="s">
        <v>310</v>
      </c>
      <c r="H1" s="47">
        <f>SUM(C1:C15)</f>
        <v>504</v>
      </c>
    </row>
    <row r="2" spans="1:8">
      <c r="A2" s="20" t="s">
        <v>146</v>
      </c>
      <c r="B2" s="20" t="str">
        <f>TblAgeBar!B33</f>
        <v>เกษตร</v>
      </c>
      <c r="C2" s="48">
        <f>TblAgeBar!C33</f>
        <v>87</v>
      </c>
      <c r="D2" s="20" t="s">
        <v>147</v>
      </c>
      <c r="E2" s="53" t="e">
        <f t="shared" si="0"/>
        <v>#REF!</v>
      </c>
      <c r="F2" t="e">
        <f>#REF!+C1+C2+C3+C4+C5+C6+C7+C8+C9+C10+C11+C12+C13+C14</f>
        <v>#REF!</v>
      </c>
      <c r="G2" s="29" t="s">
        <v>310</v>
      </c>
      <c r="H2" s="47">
        <f>SUM(C1:C15)</f>
        <v>504</v>
      </c>
    </row>
    <row r="3" spans="1:8">
      <c r="A3" s="20" t="s">
        <v>146</v>
      </c>
      <c r="B3" s="20" t="str">
        <f>TblAgeBar!B43</f>
        <v>ไม่ทราบอาชีพ/ในปกครอง</v>
      </c>
      <c r="C3" s="48">
        <f>TblAgeBar!C43</f>
        <v>33</v>
      </c>
      <c r="D3" s="20" t="s">
        <v>147</v>
      </c>
      <c r="E3" s="53">
        <f t="shared" si="0"/>
        <v>18.75</v>
      </c>
      <c r="F3">
        <f>C2+C3+C4+C5+C6+C7+C8+C9+C10+C11+C12+C13+C14+C15+C16</f>
        <v>176</v>
      </c>
      <c r="G3" s="29" t="s">
        <v>310</v>
      </c>
      <c r="H3" s="47">
        <f>SUM(C3:C15)</f>
        <v>89</v>
      </c>
    </row>
    <row r="4" spans="1:8">
      <c r="A4" s="20" t="s">
        <v>146</v>
      </c>
      <c r="B4" s="20" t="str">
        <f>TblAgeBar!B42</f>
        <v>อื่นๆ</v>
      </c>
      <c r="C4" s="48">
        <f>TblAgeBar!C42</f>
        <v>41</v>
      </c>
      <c r="D4" s="20" t="s">
        <v>147</v>
      </c>
      <c r="E4" s="53" t="e">
        <f t="shared" si="0"/>
        <v>#REF!</v>
      </c>
      <c r="F4" t="e">
        <f>#REF!+C1+C2+C3+C4+C5+C6+C7+C8+C9+C10+C11+C12+C13+C14</f>
        <v>#REF!</v>
      </c>
      <c r="G4" s="29" t="s">
        <v>310</v>
      </c>
      <c r="H4" s="47">
        <f>SUM(C1:C15)</f>
        <v>504</v>
      </c>
    </row>
    <row r="5" spans="1:8">
      <c r="A5" s="20" t="s">
        <v>146</v>
      </c>
      <c r="B5" s="20" t="str">
        <f>TblAgeBar!B35</f>
        <v>รับจ้าง,กรรมกร</v>
      </c>
      <c r="C5" s="48">
        <f>TblAgeBar!C35</f>
        <v>7</v>
      </c>
      <c r="D5" s="20" t="s">
        <v>147</v>
      </c>
      <c r="E5" s="53">
        <f t="shared" si="0"/>
        <v>3.97</v>
      </c>
      <c r="F5">
        <f>C2+C3+C4+C5+C6+C7+C8+C9+C10+C11+C12+C13+C14+C15+C16</f>
        <v>176</v>
      </c>
      <c r="G5" s="29" t="s">
        <v>310</v>
      </c>
      <c r="H5" s="47">
        <f>SUM(C2:C10)</f>
        <v>174</v>
      </c>
    </row>
    <row r="6" spans="1:8">
      <c r="A6" s="20" t="s">
        <v>146</v>
      </c>
      <c r="B6" s="20" t="str">
        <f>TblAgeBar!B34</f>
        <v>ข้าราชการ</v>
      </c>
      <c r="C6" s="48">
        <f>TblAgeBar!C34</f>
        <v>4</v>
      </c>
      <c r="D6" s="20" t="s">
        <v>147</v>
      </c>
      <c r="E6" s="53" t="e">
        <f t="shared" si="0"/>
        <v>#REF!</v>
      </c>
      <c r="F6" t="e">
        <f>#REF!+#REF!+#REF!+#REF!+C2+C3+C4+C5+C6+C7+C8+C9+C10+C11+C12</f>
        <v>#REF!</v>
      </c>
      <c r="G6" s="29" t="s">
        <v>310</v>
      </c>
      <c r="H6" s="47">
        <f>SUM(C2:C14)</f>
        <v>176</v>
      </c>
    </row>
    <row r="7" spans="1:8">
      <c r="A7" s="20" t="s">
        <v>146</v>
      </c>
      <c r="B7" s="20" t="str">
        <f>TblAgeBar!B39</f>
        <v>ทหาร,ตำรวจ</v>
      </c>
      <c r="C7" s="48">
        <f>TblAgeBar!C39</f>
        <v>1</v>
      </c>
      <c r="D7" s="20" t="s">
        <v>147</v>
      </c>
      <c r="E7" s="53" t="e">
        <f t="shared" si="0"/>
        <v>#REF!</v>
      </c>
      <c r="F7" t="e">
        <f>#REF!+C3+C4+C5+C6+C7+C8+C9+C10+C11+C12+C13+C14+C15+C16</f>
        <v>#REF!</v>
      </c>
      <c r="G7" s="29" t="s">
        <v>310</v>
      </c>
      <c r="H7" s="47">
        <f>SUM(C3:C17)</f>
        <v>89</v>
      </c>
    </row>
    <row r="8" spans="1:8">
      <c r="A8" s="20" t="s">
        <v>146</v>
      </c>
      <c r="B8" s="20" t="str">
        <f>TblAgeBar!B45</f>
        <v>นักบวช</v>
      </c>
      <c r="C8" s="48">
        <f>TblAgeBar!C45</f>
        <v>1</v>
      </c>
      <c r="D8" s="20" t="s">
        <v>147</v>
      </c>
      <c r="E8" s="53" t="e">
        <f t="shared" si="0"/>
        <v>#REF!</v>
      </c>
      <c r="F8" t="e">
        <f>#REF!+#REF!+#REF!+#REF!+C2+C3+C4+C5+C6+C7+C8+C9+C10+C11+C12</f>
        <v>#REF!</v>
      </c>
      <c r="G8" s="29" t="s">
        <v>310</v>
      </c>
      <c r="H8" s="47">
        <f>SUM(C2:C12)</f>
        <v>176</v>
      </c>
    </row>
    <row r="9" spans="1:8">
      <c r="A9" s="20" t="s">
        <v>146</v>
      </c>
      <c r="B9" s="20" t="str">
        <f>TblAgeBar!B47</f>
        <v>บุคลากรสาธารณสุข</v>
      </c>
      <c r="C9" s="48">
        <f>TblAgeBar!C47</f>
        <v>0</v>
      </c>
      <c r="D9" s="20" t="s">
        <v>147</v>
      </c>
      <c r="E9" s="53" t="e">
        <f t="shared" si="0"/>
        <v>#REF!</v>
      </c>
      <c r="F9" t="e">
        <f>#REF!+#REF!+#REF!+C5+C6+C7+C8+C9+C10+C11+C12+C13+C14+C15+C16</f>
        <v>#REF!</v>
      </c>
      <c r="G9" s="29" t="s">
        <v>310</v>
      </c>
      <c r="H9" s="47">
        <f>SUM(C5:C18)</f>
        <v>15</v>
      </c>
    </row>
    <row r="10" spans="1:8">
      <c r="A10" s="20" t="s">
        <v>146</v>
      </c>
      <c r="B10" s="20" t="str">
        <f>TblAgeBar!B41</f>
        <v>ครู</v>
      </c>
      <c r="C10" s="48">
        <f>TblAgeBar!C41</f>
        <v>0</v>
      </c>
      <c r="D10" s="20" t="s">
        <v>147</v>
      </c>
      <c r="E10" s="53" t="e">
        <f t="shared" si="0"/>
        <v>#REF!</v>
      </c>
      <c r="F10" t="e">
        <f>#REF!+#REF!+C3+C4+C5+C6+C7+C8+C9+C10+C11+C12+C13+C14+C15</f>
        <v>#REF!</v>
      </c>
      <c r="G10" s="29" t="s">
        <v>310</v>
      </c>
      <c r="H10" s="47">
        <f>SUM(C3:C17)</f>
        <v>89</v>
      </c>
    </row>
    <row r="11" spans="1:8">
      <c r="A11" s="20" t="s">
        <v>146</v>
      </c>
      <c r="B11" s="20" t="str">
        <f>TblAgeBar!B36</f>
        <v>ค้าขาย</v>
      </c>
      <c r="C11" s="48">
        <f>TblAgeBar!C36</f>
        <v>2</v>
      </c>
      <c r="D11" s="20" t="s">
        <v>147</v>
      </c>
      <c r="E11" s="53">
        <f t="shared" si="0"/>
        <v>13.33</v>
      </c>
      <c r="F11">
        <f>C5+C6+C7+C8+C9+C10+C11+C12+C13+C14+C15+C16+C17+C18+C19</f>
        <v>15</v>
      </c>
      <c r="G11" s="29" t="s">
        <v>310</v>
      </c>
      <c r="H11" s="47">
        <f>SUM(C7:C17)</f>
        <v>4</v>
      </c>
    </row>
    <row r="12" spans="1:8">
      <c r="A12" s="20" t="s">
        <v>146</v>
      </c>
      <c r="B12" s="20" t="str">
        <f>TblAgeBar!B37</f>
        <v>งานบ้าน</v>
      </c>
      <c r="C12" s="48">
        <f>TblAgeBar!C37</f>
        <v>0</v>
      </c>
      <c r="D12" s="20" t="s">
        <v>147</v>
      </c>
      <c r="E12" s="53" t="e">
        <f t="shared" si="0"/>
        <v>#REF!</v>
      </c>
      <c r="F12" t="e">
        <f>#REF!+#REF!+#REF!+C3+C4+C5+C6+C7+C8+C9+C10+C11+C12+C13+C14</f>
        <v>#REF!</v>
      </c>
      <c r="G12" s="29" t="s">
        <v>310</v>
      </c>
      <c r="H12" s="47">
        <f>SUM(C3:C14)</f>
        <v>89</v>
      </c>
    </row>
    <row r="13" spans="1:8">
      <c r="A13" s="20" t="s">
        <v>146</v>
      </c>
      <c r="B13" s="20" t="str">
        <f>TblAgeBar!B46</f>
        <v>อาชีพพิเศษ</v>
      </c>
      <c r="C13" s="48">
        <f>TblAgeBar!C46</f>
        <v>0</v>
      </c>
      <c r="D13" s="20" t="s">
        <v>147</v>
      </c>
      <c r="E13" s="53" t="e">
        <f t="shared" si="0"/>
        <v>#REF!</v>
      </c>
      <c r="F13" t="e">
        <f>#REF!+C3+C4+C5+C6+C7+C8+C9+C10+C11+C12+C13+C14+C15+C16</f>
        <v>#REF!</v>
      </c>
      <c r="G13" s="29" t="s">
        <v>310</v>
      </c>
      <c r="H13" s="47">
        <f>SUM(C3:C16)</f>
        <v>89</v>
      </c>
    </row>
    <row r="14" spans="1:8">
      <c r="A14" s="20" t="s">
        <v>146</v>
      </c>
      <c r="B14" s="20" t="str">
        <f>TblAgeBar!B40</f>
        <v>ประมง</v>
      </c>
      <c r="C14" s="48">
        <f>TblAgeBar!C40</f>
        <v>0</v>
      </c>
      <c r="D14" s="20" t="s">
        <v>147</v>
      </c>
      <c r="E14" s="53">
        <f t="shared" si="0"/>
        <v>0</v>
      </c>
      <c r="F14">
        <f>C1+C2+C3+C4+C5+C6+C7+C8+C9+C10+C11+C12+C13+C14+C15</f>
        <v>504</v>
      </c>
      <c r="G14" s="29" t="s">
        <v>310</v>
      </c>
      <c r="H14" s="47">
        <f>SUM(C1:C15)</f>
        <v>504</v>
      </c>
    </row>
    <row r="15" spans="1:8">
      <c r="A15" s="20" t="s">
        <v>146</v>
      </c>
      <c r="B15" s="20" t="str">
        <f>TblAgeBar!B44</f>
        <v>เลี้ยงสัตว์</v>
      </c>
      <c r="C15" s="48">
        <f>TblAgeBar!C44</f>
        <v>0</v>
      </c>
      <c r="D15" s="20" t="s">
        <v>147</v>
      </c>
      <c r="E15" s="53">
        <f t="shared" si="0"/>
        <v>0</v>
      </c>
      <c r="F15">
        <f>C1+C2+C3+C4+C5+C6+C7+C8+C9+C10+C11+C12+C13+C14+C15</f>
        <v>504</v>
      </c>
      <c r="G15" s="29" t="s">
        <v>310</v>
      </c>
      <c r="H15" s="47">
        <f>SUM(C1:C15)</f>
        <v>504</v>
      </c>
    </row>
  </sheetData>
  <autoFilter ref="C1:C15"/>
  <sortState ref="A1:H15">
    <sortCondition descending="1" ref="C1"/>
  </sortState>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G47"/>
  <sheetViews>
    <sheetView workbookViewId="0">
      <selection activeCell="C1" sqref="C1:C1048576"/>
    </sheetView>
  </sheetViews>
  <sheetFormatPr defaultRowHeight="12.75"/>
  <cols>
    <col min="1" max="1" width="14" style="26" customWidth="1"/>
    <col min="2" max="2" width="17.140625" style="26" customWidth="1"/>
    <col min="3" max="3" width="13.42578125" style="48" customWidth="1"/>
    <col min="4" max="4" width="9.140625" style="26"/>
    <col min="5" max="5" width="9.140625" style="33"/>
    <col min="6" max="17" width="9.140625" style="26"/>
    <col min="18" max="18" width="32.28515625" style="26" customWidth="1"/>
    <col min="19" max="19" width="10.140625" style="26" customWidth="1"/>
    <col min="20" max="256" width="9.140625" style="26"/>
    <col min="257" max="257" width="14" style="26" customWidth="1"/>
    <col min="258" max="258" width="17.140625" style="26" customWidth="1"/>
    <col min="259" max="259" width="13.42578125" style="26" customWidth="1"/>
    <col min="260" max="273" width="9.140625" style="26"/>
    <col min="274" max="274" width="32.28515625" style="26" customWidth="1"/>
    <col min="275" max="275" width="10.140625" style="26" customWidth="1"/>
    <col min="276" max="512" width="9.140625" style="26"/>
    <col min="513" max="513" width="14" style="26" customWidth="1"/>
    <col min="514" max="514" width="17.140625" style="26" customWidth="1"/>
    <col min="515" max="515" width="13.42578125" style="26" customWidth="1"/>
    <col min="516" max="529" width="9.140625" style="26"/>
    <col min="530" max="530" width="32.28515625" style="26" customWidth="1"/>
    <col min="531" max="531" width="10.140625" style="26" customWidth="1"/>
    <col min="532" max="768" width="9.140625" style="26"/>
    <col min="769" max="769" width="14" style="26" customWidth="1"/>
    <col min="770" max="770" width="17.140625" style="26" customWidth="1"/>
    <col min="771" max="771" width="13.42578125" style="26" customWidth="1"/>
    <col min="772" max="785" width="9.140625" style="26"/>
    <col min="786" max="786" width="32.28515625" style="26" customWidth="1"/>
    <col min="787" max="787" width="10.140625" style="26" customWidth="1"/>
    <col min="788" max="1024" width="9.140625" style="26"/>
    <col min="1025" max="1025" width="14" style="26" customWidth="1"/>
    <col min="1026" max="1026" width="17.140625" style="26" customWidth="1"/>
    <col min="1027" max="1027" width="13.42578125" style="26" customWidth="1"/>
    <col min="1028" max="1041" width="9.140625" style="26"/>
    <col min="1042" max="1042" width="32.28515625" style="26" customWidth="1"/>
    <col min="1043" max="1043" width="10.140625" style="26" customWidth="1"/>
    <col min="1044" max="1280" width="9.140625" style="26"/>
    <col min="1281" max="1281" width="14" style="26" customWidth="1"/>
    <col min="1282" max="1282" width="17.140625" style="26" customWidth="1"/>
    <col min="1283" max="1283" width="13.42578125" style="26" customWidth="1"/>
    <col min="1284" max="1297" width="9.140625" style="26"/>
    <col min="1298" max="1298" width="32.28515625" style="26" customWidth="1"/>
    <col min="1299" max="1299" width="10.140625" style="26" customWidth="1"/>
    <col min="1300" max="1536" width="9.140625" style="26"/>
    <col min="1537" max="1537" width="14" style="26" customWidth="1"/>
    <col min="1538" max="1538" width="17.140625" style="26" customWidth="1"/>
    <col min="1539" max="1539" width="13.42578125" style="26" customWidth="1"/>
    <col min="1540" max="1553" width="9.140625" style="26"/>
    <col min="1554" max="1554" width="32.28515625" style="26" customWidth="1"/>
    <col min="1555" max="1555" width="10.140625" style="26" customWidth="1"/>
    <col min="1556" max="1792" width="9.140625" style="26"/>
    <col min="1793" max="1793" width="14" style="26" customWidth="1"/>
    <col min="1794" max="1794" width="17.140625" style="26" customWidth="1"/>
    <col min="1795" max="1795" width="13.42578125" style="26" customWidth="1"/>
    <col min="1796" max="1809" width="9.140625" style="26"/>
    <col min="1810" max="1810" width="32.28515625" style="26" customWidth="1"/>
    <col min="1811" max="1811" width="10.140625" style="26" customWidth="1"/>
    <col min="1812" max="2048" width="9.140625" style="26"/>
    <col min="2049" max="2049" width="14" style="26" customWidth="1"/>
    <col min="2050" max="2050" width="17.140625" style="26" customWidth="1"/>
    <col min="2051" max="2051" width="13.42578125" style="26" customWidth="1"/>
    <col min="2052" max="2065" width="9.140625" style="26"/>
    <col min="2066" max="2066" width="32.28515625" style="26" customWidth="1"/>
    <col min="2067" max="2067" width="10.140625" style="26" customWidth="1"/>
    <col min="2068" max="2304" width="9.140625" style="26"/>
    <col min="2305" max="2305" width="14" style="26" customWidth="1"/>
    <col min="2306" max="2306" width="17.140625" style="26" customWidth="1"/>
    <col min="2307" max="2307" width="13.42578125" style="26" customWidth="1"/>
    <col min="2308" max="2321" width="9.140625" style="26"/>
    <col min="2322" max="2322" width="32.28515625" style="26" customWidth="1"/>
    <col min="2323" max="2323" width="10.140625" style="26" customWidth="1"/>
    <col min="2324" max="2560" width="9.140625" style="26"/>
    <col min="2561" max="2561" width="14" style="26" customWidth="1"/>
    <col min="2562" max="2562" width="17.140625" style="26" customWidth="1"/>
    <col min="2563" max="2563" width="13.42578125" style="26" customWidth="1"/>
    <col min="2564" max="2577" width="9.140625" style="26"/>
    <col min="2578" max="2578" width="32.28515625" style="26" customWidth="1"/>
    <col min="2579" max="2579" width="10.140625" style="26" customWidth="1"/>
    <col min="2580" max="2816" width="9.140625" style="26"/>
    <col min="2817" max="2817" width="14" style="26" customWidth="1"/>
    <col min="2818" max="2818" width="17.140625" style="26" customWidth="1"/>
    <col min="2819" max="2819" width="13.42578125" style="26" customWidth="1"/>
    <col min="2820" max="2833" width="9.140625" style="26"/>
    <col min="2834" max="2834" width="32.28515625" style="26" customWidth="1"/>
    <col min="2835" max="2835" width="10.140625" style="26" customWidth="1"/>
    <col min="2836" max="3072" width="9.140625" style="26"/>
    <col min="3073" max="3073" width="14" style="26" customWidth="1"/>
    <col min="3074" max="3074" width="17.140625" style="26" customWidth="1"/>
    <col min="3075" max="3075" width="13.42578125" style="26" customWidth="1"/>
    <col min="3076" max="3089" width="9.140625" style="26"/>
    <col min="3090" max="3090" width="32.28515625" style="26" customWidth="1"/>
    <col min="3091" max="3091" width="10.140625" style="26" customWidth="1"/>
    <col min="3092" max="3328" width="9.140625" style="26"/>
    <col min="3329" max="3329" width="14" style="26" customWidth="1"/>
    <col min="3330" max="3330" width="17.140625" style="26" customWidth="1"/>
    <col min="3331" max="3331" width="13.42578125" style="26" customWidth="1"/>
    <col min="3332" max="3345" width="9.140625" style="26"/>
    <col min="3346" max="3346" width="32.28515625" style="26" customWidth="1"/>
    <col min="3347" max="3347" width="10.140625" style="26" customWidth="1"/>
    <col min="3348" max="3584" width="9.140625" style="26"/>
    <col min="3585" max="3585" width="14" style="26" customWidth="1"/>
    <col min="3586" max="3586" width="17.140625" style="26" customWidth="1"/>
    <col min="3587" max="3587" width="13.42578125" style="26" customWidth="1"/>
    <col min="3588" max="3601" width="9.140625" style="26"/>
    <col min="3602" max="3602" width="32.28515625" style="26" customWidth="1"/>
    <col min="3603" max="3603" width="10.140625" style="26" customWidth="1"/>
    <col min="3604" max="3840" width="9.140625" style="26"/>
    <col min="3841" max="3841" width="14" style="26" customWidth="1"/>
    <col min="3842" max="3842" width="17.140625" style="26" customWidth="1"/>
    <col min="3843" max="3843" width="13.42578125" style="26" customWidth="1"/>
    <col min="3844" max="3857" width="9.140625" style="26"/>
    <col min="3858" max="3858" width="32.28515625" style="26" customWidth="1"/>
    <col min="3859" max="3859" width="10.140625" style="26" customWidth="1"/>
    <col min="3860" max="4096" width="9.140625" style="26"/>
    <col min="4097" max="4097" width="14" style="26" customWidth="1"/>
    <col min="4098" max="4098" width="17.140625" style="26" customWidth="1"/>
    <col min="4099" max="4099" width="13.42578125" style="26" customWidth="1"/>
    <col min="4100" max="4113" width="9.140625" style="26"/>
    <col min="4114" max="4114" width="32.28515625" style="26" customWidth="1"/>
    <col min="4115" max="4115" width="10.140625" style="26" customWidth="1"/>
    <col min="4116" max="4352" width="9.140625" style="26"/>
    <col min="4353" max="4353" width="14" style="26" customWidth="1"/>
    <col min="4354" max="4354" width="17.140625" style="26" customWidth="1"/>
    <col min="4355" max="4355" width="13.42578125" style="26" customWidth="1"/>
    <col min="4356" max="4369" width="9.140625" style="26"/>
    <col min="4370" max="4370" width="32.28515625" style="26" customWidth="1"/>
    <col min="4371" max="4371" width="10.140625" style="26" customWidth="1"/>
    <col min="4372" max="4608" width="9.140625" style="26"/>
    <col min="4609" max="4609" width="14" style="26" customWidth="1"/>
    <col min="4610" max="4610" width="17.140625" style="26" customWidth="1"/>
    <col min="4611" max="4611" width="13.42578125" style="26" customWidth="1"/>
    <col min="4612" max="4625" width="9.140625" style="26"/>
    <col min="4626" max="4626" width="32.28515625" style="26" customWidth="1"/>
    <col min="4627" max="4627" width="10.140625" style="26" customWidth="1"/>
    <col min="4628" max="4864" width="9.140625" style="26"/>
    <col min="4865" max="4865" width="14" style="26" customWidth="1"/>
    <col min="4866" max="4866" width="17.140625" style="26" customWidth="1"/>
    <col min="4867" max="4867" width="13.42578125" style="26" customWidth="1"/>
    <col min="4868" max="4881" width="9.140625" style="26"/>
    <col min="4882" max="4882" width="32.28515625" style="26" customWidth="1"/>
    <col min="4883" max="4883" width="10.140625" style="26" customWidth="1"/>
    <col min="4884" max="5120" width="9.140625" style="26"/>
    <col min="5121" max="5121" width="14" style="26" customWidth="1"/>
    <col min="5122" max="5122" width="17.140625" style="26" customWidth="1"/>
    <col min="5123" max="5123" width="13.42578125" style="26" customWidth="1"/>
    <col min="5124" max="5137" width="9.140625" style="26"/>
    <col min="5138" max="5138" width="32.28515625" style="26" customWidth="1"/>
    <col min="5139" max="5139" width="10.140625" style="26" customWidth="1"/>
    <col min="5140" max="5376" width="9.140625" style="26"/>
    <col min="5377" max="5377" width="14" style="26" customWidth="1"/>
    <col min="5378" max="5378" width="17.140625" style="26" customWidth="1"/>
    <col min="5379" max="5379" width="13.42578125" style="26" customWidth="1"/>
    <col min="5380" max="5393" width="9.140625" style="26"/>
    <col min="5394" max="5394" width="32.28515625" style="26" customWidth="1"/>
    <col min="5395" max="5395" width="10.140625" style="26" customWidth="1"/>
    <col min="5396" max="5632" width="9.140625" style="26"/>
    <col min="5633" max="5633" width="14" style="26" customWidth="1"/>
    <col min="5634" max="5634" width="17.140625" style="26" customWidth="1"/>
    <col min="5635" max="5635" width="13.42578125" style="26" customWidth="1"/>
    <col min="5636" max="5649" width="9.140625" style="26"/>
    <col min="5650" max="5650" width="32.28515625" style="26" customWidth="1"/>
    <col min="5651" max="5651" width="10.140625" style="26" customWidth="1"/>
    <col min="5652" max="5888" width="9.140625" style="26"/>
    <col min="5889" max="5889" width="14" style="26" customWidth="1"/>
    <col min="5890" max="5890" width="17.140625" style="26" customWidth="1"/>
    <col min="5891" max="5891" width="13.42578125" style="26" customWidth="1"/>
    <col min="5892" max="5905" width="9.140625" style="26"/>
    <col min="5906" max="5906" width="32.28515625" style="26" customWidth="1"/>
    <col min="5907" max="5907" width="10.140625" style="26" customWidth="1"/>
    <col min="5908" max="6144" width="9.140625" style="26"/>
    <col min="6145" max="6145" width="14" style="26" customWidth="1"/>
    <col min="6146" max="6146" width="17.140625" style="26" customWidth="1"/>
    <col min="6147" max="6147" width="13.42578125" style="26" customWidth="1"/>
    <col min="6148" max="6161" width="9.140625" style="26"/>
    <col min="6162" max="6162" width="32.28515625" style="26" customWidth="1"/>
    <col min="6163" max="6163" width="10.140625" style="26" customWidth="1"/>
    <col min="6164" max="6400" width="9.140625" style="26"/>
    <col min="6401" max="6401" width="14" style="26" customWidth="1"/>
    <col min="6402" max="6402" width="17.140625" style="26" customWidth="1"/>
    <col min="6403" max="6403" width="13.42578125" style="26" customWidth="1"/>
    <col min="6404" max="6417" width="9.140625" style="26"/>
    <col min="6418" max="6418" width="32.28515625" style="26" customWidth="1"/>
    <col min="6419" max="6419" width="10.140625" style="26" customWidth="1"/>
    <col min="6420" max="6656" width="9.140625" style="26"/>
    <col min="6657" max="6657" width="14" style="26" customWidth="1"/>
    <col min="6658" max="6658" width="17.140625" style="26" customWidth="1"/>
    <col min="6659" max="6659" width="13.42578125" style="26" customWidth="1"/>
    <col min="6660" max="6673" width="9.140625" style="26"/>
    <col min="6674" max="6674" width="32.28515625" style="26" customWidth="1"/>
    <col min="6675" max="6675" width="10.140625" style="26" customWidth="1"/>
    <col min="6676" max="6912" width="9.140625" style="26"/>
    <col min="6913" max="6913" width="14" style="26" customWidth="1"/>
    <col min="6914" max="6914" width="17.140625" style="26" customWidth="1"/>
    <col min="6915" max="6915" width="13.42578125" style="26" customWidth="1"/>
    <col min="6916" max="6929" width="9.140625" style="26"/>
    <col min="6930" max="6930" width="32.28515625" style="26" customWidth="1"/>
    <col min="6931" max="6931" width="10.140625" style="26" customWidth="1"/>
    <col min="6932" max="7168" width="9.140625" style="26"/>
    <col min="7169" max="7169" width="14" style="26" customWidth="1"/>
    <col min="7170" max="7170" width="17.140625" style="26" customWidth="1"/>
    <col min="7171" max="7171" width="13.42578125" style="26" customWidth="1"/>
    <col min="7172" max="7185" width="9.140625" style="26"/>
    <col min="7186" max="7186" width="32.28515625" style="26" customWidth="1"/>
    <col min="7187" max="7187" width="10.140625" style="26" customWidth="1"/>
    <col min="7188" max="7424" width="9.140625" style="26"/>
    <col min="7425" max="7425" width="14" style="26" customWidth="1"/>
    <col min="7426" max="7426" width="17.140625" style="26" customWidth="1"/>
    <col min="7427" max="7427" width="13.42578125" style="26" customWidth="1"/>
    <col min="7428" max="7441" width="9.140625" style="26"/>
    <col min="7442" max="7442" width="32.28515625" style="26" customWidth="1"/>
    <col min="7443" max="7443" width="10.140625" style="26" customWidth="1"/>
    <col min="7444" max="7680" width="9.140625" style="26"/>
    <col min="7681" max="7681" width="14" style="26" customWidth="1"/>
    <col min="7682" max="7682" width="17.140625" style="26" customWidth="1"/>
    <col min="7683" max="7683" width="13.42578125" style="26" customWidth="1"/>
    <col min="7684" max="7697" width="9.140625" style="26"/>
    <col min="7698" max="7698" width="32.28515625" style="26" customWidth="1"/>
    <col min="7699" max="7699" width="10.140625" style="26" customWidth="1"/>
    <col min="7700" max="7936" width="9.140625" style="26"/>
    <col min="7937" max="7937" width="14" style="26" customWidth="1"/>
    <col min="7938" max="7938" width="17.140625" style="26" customWidth="1"/>
    <col min="7939" max="7939" width="13.42578125" style="26" customWidth="1"/>
    <col min="7940" max="7953" width="9.140625" style="26"/>
    <col min="7954" max="7954" width="32.28515625" style="26" customWidth="1"/>
    <col min="7955" max="7955" width="10.140625" style="26" customWidth="1"/>
    <col min="7956" max="8192" width="9.140625" style="26"/>
    <col min="8193" max="8193" width="14" style="26" customWidth="1"/>
    <col min="8194" max="8194" width="17.140625" style="26" customWidth="1"/>
    <col min="8195" max="8195" width="13.42578125" style="26" customWidth="1"/>
    <col min="8196" max="8209" width="9.140625" style="26"/>
    <col min="8210" max="8210" width="32.28515625" style="26" customWidth="1"/>
    <col min="8211" max="8211" width="10.140625" style="26" customWidth="1"/>
    <col min="8212" max="8448" width="9.140625" style="26"/>
    <col min="8449" max="8449" width="14" style="26" customWidth="1"/>
    <col min="8450" max="8450" width="17.140625" style="26" customWidth="1"/>
    <col min="8451" max="8451" width="13.42578125" style="26" customWidth="1"/>
    <col min="8452" max="8465" width="9.140625" style="26"/>
    <col min="8466" max="8466" width="32.28515625" style="26" customWidth="1"/>
    <col min="8467" max="8467" width="10.140625" style="26" customWidth="1"/>
    <col min="8468" max="8704" width="9.140625" style="26"/>
    <col min="8705" max="8705" width="14" style="26" customWidth="1"/>
    <col min="8706" max="8706" width="17.140625" style="26" customWidth="1"/>
    <col min="8707" max="8707" width="13.42578125" style="26" customWidth="1"/>
    <col min="8708" max="8721" width="9.140625" style="26"/>
    <col min="8722" max="8722" width="32.28515625" style="26" customWidth="1"/>
    <col min="8723" max="8723" width="10.140625" style="26" customWidth="1"/>
    <col min="8724" max="8960" width="9.140625" style="26"/>
    <col min="8961" max="8961" width="14" style="26" customWidth="1"/>
    <col min="8962" max="8962" width="17.140625" style="26" customWidth="1"/>
    <col min="8963" max="8963" width="13.42578125" style="26" customWidth="1"/>
    <col min="8964" max="8977" width="9.140625" style="26"/>
    <col min="8978" max="8978" width="32.28515625" style="26" customWidth="1"/>
    <col min="8979" max="8979" width="10.140625" style="26" customWidth="1"/>
    <col min="8980" max="9216" width="9.140625" style="26"/>
    <col min="9217" max="9217" width="14" style="26" customWidth="1"/>
    <col min="9218" max="9218" width="17.140625" style="26" customWidth="1"/>
    <col min="9219" max="9219" width="13.42578125" style="26" customWidth="1"/>
    <col min="9220" max="9233" width="9.140625" style="26"/>
    <col min="9234" max="9234" width="32.28515625" style="26" customWidth="1"/>
    <col min="9235" max="9235" width="10.140625" style="26" customWidth="1"/>
    <col min="9236" max="9472" width="9.140625" style="26"/>
    <col min="9473" max="9473" width="14" style="26" customWidth="1"/>
    <col min="9474" max="9474" width="17.140625" style="26" customWidth="1"/>
    <col min="9475" max="9475" width="13.42578125" style="26" customWidth="1"/>
    <col min="9476" max="9489" width="9.140625" style="26"/>
    <col min="9490" max="9490" width="32.28515625" style="26" customWidth="1"/>
    <col min="9491" max="9491" width="10.140625" style="26" customWidth="1"/>
    <col min="9492" max="9728" width="9.140625" style="26"/>
    <col min="9729" max="9729" width="14" style="26" customWidth="1"/>
    <col min="9730" max="9730" width="17.140625" style="26" customWidth="1"/>
    <col min="9731" max="9731" width="13.42578125" style="26" customWidth="1"/>
    <col min="9732" max="9745" width="9.140625" style="26"/>
    <col min="9746" max="9746" width="32.28515625" style="26" customWidth="1"/>
    <col min="9747" max="9747" width="10.140625" style="26" customWidth="1"/>
    <col min="9748" max="9984" width="9.140625" style="26"/>
    <col min="9985" max="9985" width="14" style="26" customWidth="1"/>
    <col min="9986" max="9986" width="17.140625" style="26" customWidth="1"/>
    <col min="9987" max="9987" width="13.42578125" style="26" customWidth="1"/>
    <col min="9988" max="10001" width="9.140625" style="26"/>
    <col min="10002" max="10002" width="32.28515625" style="26" customWidth="1"/>
    <col min="10003" max="10003" width="10.140625" style="26" customWidth="1"/>
    <col min="10004" max="10240" width="9.140625" style="26"/>
    <col min="10241" max="10241" width="14" style="26" customWidth="1"/>
    <col min="10242" max="10242" width="17.140625" style="26" customWidth="1"/>
    <col min="10243" max="10243" width="13.42578125" style="26" customWidth="1"/>
    <col min="10244" max="10257" width="9.140625" style="26"/>
    <col min="10258" max="10258" width="32.28515625" style="26" customWidth="1"/>
    <col min="10259" max="10259" width="10.140625" style="26" customWidth="1"/>
    <col min="10260" max="10496" width="9.140625" style="26"/>
    <col min="10497" max="10497" width="14" style="26" customWidth="1"/>
    <col min="10498" max="10498" width="17.140625" style="26" customWidth="1"/>
    <col min="10499" max="10499" width="13.42578125" style="26" customWidth="1"/>
    <col min="10500" max="10513" width="9.140625" style="26"/>
    <col min="10514" max="10514" width="32.28515625" style="26" customWidth="1"/>
    <col min="10515" max="10515" width="10.140625" style="26" customWidth="1"/>
    <col min="10516" max="10752" width="9.140625" style="26"/>
    <col min="10753" max="10753" width="14" style="26" customWidth="1"/>
    <col min="10754" max="10754" width="17.140625" style="26" customWidth="1"/>
    <col min="10755" max="10755" width="13.42578125" style="26" customWidth="1"/>
    <col min="10756" max="10769" width="9.140625" style="26"/>
    <col min="10770" max="10770" width="32.28515625" style="26" customWidth="1"/>
    <col min="10771" max="10771" width="10.140625" style="26" customWidth="1"/>
    <col min="10772" max="11008" width="9.140625" style="26"/>
    <col min="11009" max="11009" width="14" style="26" customWidth="1"/>
    <col min="11010" max="11010" width="17.140625" style="26" customWidth="1"/>
    <col min="11011" max="11011" width="13.42578125" style="26" customWidth="1"/>
    <col min="11012" max="11025" width="9.140625" style="26"/>
    <col min="11026" max="11026" width="32.28515625" style="26" customWidth="1"/>
    <col min="11027" max="11027" width="10.140625" style="26" customWidth="1"/>
    <col min="11028" max="11264" width="9.140625" style="26"/>
    <col min="11265" max="11265" width="14" style="26" customWidth="1"/>
    <col min="11266" max="11266" width="17.140625" style="26" customWidth="1"/>
    <col min="11267" max="11267" width="13.42578125" style="26" customWidth="1"/>
    <col min="11268" max="11281" width="9.140625" style="26"/>
    <col min="11282" max="11282" width="32.28515625" style="26" customWidth="1"/>
    <col min="11283" max="11283" width="10.140625" style="26" customWidth="1"/>
    <col min="11284" max="11520" width="9.140625" style="26"/>
    <col min="11521" max="11521" width="14" style="26" customWidth="1"/>
    <col min="11522" max="11522" width="17.140625" style="26" customWidth="1"/>
    <col min="11523" max="11523" width="13.42578125" style="26" customWidth="1"/>
    <col min="11524" max="11537" width="9.140625" style="26"/>
    <col min="11538" max="11538" width="32.28515625" style="26" customWidth="1"/>
    <col min="11539" max="11539" width="10.140625" style="26" customWidth="1"/>
    <col min="11540" max="11776" width="9.140625" style="26"/>
    <col min="11777" max="11777" width="14" style="26" customWidth="1"/>
    <col min="11778" max="11778" width="17.140625" style="26" customWidth="1"/>
    <col min="11779" max="11779" width="13.42578125" style="26" customWidth="1"/>
    <col min="11780" max="11793" width="9.140625" style="26"/>
    <col min="11794" max="11794" width="32.28515625" style="26" customWidth="1"/>
    <col min="11795" max="11795" width="10.140625" style="26" customWidth="1"/>
    <col min="11796" max="12032" width="9.140625" style="26"/>
    <col min="12033" max="12033" width="14" style="26" customWidth="1"/>
    <col min="12034" max="12034" width="17.140625" style="26" customWidth="1"/>
    <col min="12035" max="12035" width="13.42578125" style="26" customWidth="1"/>
    <col min="12036" max="12049" width="9.140625" style="26"/>
    <col min="12050" max="12050" width="32.28515625" style="26" customWidth="1"/>
    <col min="12051" max="12051" width="10.140625" style="26" customWidth="1"/>
    <col min="12052" max="12288" width="9.140625" style="26"/>
    <col min="12289" max="12289" width="14" style="26" customWidth="1"/>
    <col min="12290" max="12290" width="17.140625" style="26" customWidth="1"/>
    <col min="12291" max="12291" width="13.42578125" style="26" customWidth="1"/>
    <col min="12292" max="12305" width="9.140625" style="26"/>
    <col min="12306" max="12306" width="32.28515625" style="26" customWidth="1"/>
    <col min="12307" max="12307" width="10.140625" style="26" customWidth="1"/>
    <col min="12308" max="12544" width="9.140625" style="26"/>
    <col min="12545" max="12545" width="14" style="26" customWidth="1"/>
    <col min="12546" max="12546" width="17.140625" style="26" customWidth="1"/>
    <col min="12547" max="12547" width="13.42578125" style="26" customWidth="1"/>
    <col min="12548" max="12561" width="9.140625" style="26"/>
    <col min="12562" max="12562" width="32.28515625" style="26" customWidth="1"/>
    <col min="12563" max="12563" width="10.140625" style="26" customWidth="1"/>
    <col min="12564" max="12800" width="9.140625" style="26"/>
    <col min="12801" max="12801" width="14" style="26" customWidth="1"/>
    <col min="12802" max="12802" width="17.140625" style="26" customWidth="1"/>
    <col min="12803" max="12803" width="13.42578125" style="26" customWidth="1"/>
    <col min="12804" max="12817" width="9.140625" style="26"/>
    <col min="12818" max="12818" width="32.28515625" style="26" customWidth="1"/>
    <col min="12819" max="12819" width="10.140625" style="26" customWidth="1"/>
    <col min="12820" max="13056" width="9.140625" style="26"/>
    <col min="13057" max="13057" width="14" style="26" customWidth="1"/>
    <col min="13058" max="13058" width="17.140625" style="26" customWidth="1"/>
    <col min="13059" max="13059" width="13.42578125" style="26" customWidth="1"/>
    <col min="13060" max="13073" width="9.140625" style="26"/>
    <col min="13074" max="13074" width="32.28515625" style="26" customWidth="1"/>
    <col min="13075" max="13075" width="10.140625" style="26" customWidth="1"/>
    <col min="13076" max="13312" width="9.140625" style="26"/>
    <col min="13313" max="13313" width="14" style="26" customWidth="1"/>
    <col min="13314" max="13314" width="17.140625" style="26" customWidth="1"/>
    <col min="13315" max="13315" width="13.42578125" style="26" customWidth="1"/>
    <col min="13316" max="13329" width="9.140625" style="26"/>
    <col min="13330" max="13330" width="32.28515625" style="26" customWidth="1"/>
    <col min="13331" max="13331" width="10.140625" style="26" customWidth="1"/>
    <col min="13332" max="13568" width="9.140625" style="26"/>
    <col min="13569" max="13569" width="14" style="26" customWidth="1"/>
    <col min="13570" max="13570" width="17.140625" style="26" customWidth="1"/>
    <col min="13571" max="13571" width="13.42578125" style="26" customWidth="1"/>
    <col min="13572" max="13585" width="9.140625" style="26"/>
    <col min="13586" max="13586" width="32.28515625" style="26" customWidth="1"/>
    <col min="13587" max="13587" width="10.140625" style="26" customWidth="1"/>
    <col min="13588" max="13824" width="9.140625" style="26"/>
    <col min="13825" max="13825" width="14" style="26" customWidth="1"/>
    <col min="13826" max="13826" width="17.140625" style="26" customWidth="1"/>
    <col min="13827" max="13827" width="13.42578125" style="26" customWidth="1"/>
    <col min="13828" max="13841" width="9.140625" style="26"/>
    <col min="13842" max="13842" width="32.28515625" style="26" customWidth="1"/>
    <col min="13843" max="13843" width="10.140625" style="26" customWidth="1"/>
    <col min="13844" max="14080" width="9.140625" style="26"/>
    <col min="14081" max="14081" width="14" style="26" customWidth="1"/>
    <col min="14082" max="14082" width="17.140625" style="26" customWidth="1"/>
    <col min="14083" max="14083" width="13.42578125" style="26" customWidth="1"/>
    <col min="14084" max="14097" width="9.140625" style="26"/>
    <col min="14098" max="14098" width="32.28515625" style="26" customWidth="1"/>
    <col min="14099" max="14099" width="10.140625" style="26" customWidth="1"/>
    <col min="14100" max="14336" width="9.140625" style="26"/>
    <col min="14337" max="14337" width="14" style="26" customWidth="1"/>
    <col min="14338" max="14338" width="17.140625" style="26" customWidth="1"/>
    <col min="14339" max="14339" width="13.42578125" style="26" customWidth="1"/>
    <col min="14340" max="14353" width="9.140625" style="26"/>
    <col min="14354" max="14354" width="32.28515625" style="26" customWidth="1"/>
    <col min="14355" max="14355" width="10.140625" style="26" customWidth="1"/>
    <col min="14356" max="14592" width="9.140625" style="26"/>
    <col min="14593" max="14593" width="14" style="26" customWidth="1"/>
    <col min="14594" max="14594" width="17.140625" style="26" customWidth="1"/>
    <col min="14595" max="14595" width="13.42578125" style="26" customWidth="1"/>
    <col min="14596" max="14609" width="9.140625" style="26"/>
    <col min="14610" max="14610" width="32.28515625" style="26" customWidth="1"/>
    <col min="14611" max="14611" width="10.140625" style="26" customWidth="1"/>
    <col min="14612" max="14848" width="9.140625" style="26"/>
    <col min="14849" max="14849" width="14" style="26" customWidth="1"/>
    <col min="14850" max="14850" width="17.140625" style="26" customWidth="1"/>
    <col min="14851" max="14851" width="13.42578125" style="26" customWidth="1"/>
    <col min="14852" max="14865" width="9.140625" style="26"/>
    <col min="14866" max="14866" width="32.28515625" style="26" customWidth="1"/>
    <col min="14867" max="14867" width="10.140625" style="26" customWidth="1"/>
    <col min="14868" max="15104" width="9.140625" style="26"/>
    <col min="15105" max="15105" width="14" style="26" customWidth="1"/>
    <col min="15106" max="15106" width="17.140625" style="26" customWidth="1"/>
    <col min="15107" max="15107" width="13.42578125" style="26" customWidth="1"/>
    <col min="15108" max="15121" width="9.140625" style="26"/>
    <col min="15122" max="15122" width="32.28515625" style="26" customWidth="1"/>
    <col min="15123" max="15123" width="10.140625" style="26" customWidth="1"/>
    <col min="15124" max="15360" width="9.140625" style="26"/>
    <col min="15361" max="15361" width="14" style="26" customWidth="1"/>
    <col min="15362" max="15362" width="17.140625" style="26" customWidth="1"/>
    <col min="15363" max="15363" width="13.42578125" style="26" customWidth="1"/>
    <col min="15364" max="15377" width="9.140625" style="26"/>
    <col min="15378" max="15378" width="32.28515625" style="26" customWidth="1"/>
    <col min="15379" max="15379" width="10.140625" style="26" customWidth="1"/>
    <col min="15380" max="15616" width="9.140625" style="26"/>
    <col min="15617" max="15617" width="14" style="26" customWidth="1"/>
    <col min="15618" max="15618" width="17.140625" style="26" customWidth="1"/>
    <col min="15619" max="15619" width="13.42578125" style="26" customWidth="1"/>
    <col min="15620" max="15633" width="9.140625" style="26"/>
    <col min="15634" max="15634" width="32.28515625" style="26" customWidth="1"/>
    <col min="15635" max="15635" width="10.140625" style="26" customWidth="1"/>
    <col min="15636" max="15872" width="9.140625" style="26"/>
    <col min="15873" max="15873" width="14" style="26" customWidth="1"/>
    <col min="15874" max="15874" width="17.140625" style="26" customWidth="1"/>
    <col min="15875" max="15875" width="13.42578125" style="26" customWidth="1"/>
    <col min="15876" max="15889" width="9.140625" style="26"/>
    <col min="15890" max="15890" width="32.28515625" style="26" customWidth="1"/>
    <col min="15891" max="15891" width="10.140625" style="26" customWidth="1"/>
    <col min="15892" max="16128" width="9.140625" style="26"/>
    <col min="16129" max="16129" width="14" style="26" customWidth="1"/>
    <col min="16130" max="16130" width="17.140625" style="26" customWidth="1"/>
    <col min="16131" max="16131" width="13.42578125" style="26" customWidth="1"/>
    <col min="16132" max="16145" width="9.140625" style="26"/>
    <col min="16146" max="16146" width="32.28515625" style="26" customWidth="1"/>
    <col min="16147" max="16147" width="10.140625" style="26" customWidth="1"/>
    <col min="16148" max="16384" width="9.140625" style="26"/>
  </cols>
  <sheetData>
    <row r="1" spans="1:7">
      <c r="A1" s="45" t="str">
        <f>TblAgeBar!B6</f>
        <v xml:space="preserve"> 10 - 14</v>
      </c>
      <c r="B1" s="45" t="s">
        <v>308</v>
      </c>
      <c r="C1" s="54">
        <f>TblAgeBar!C6</f>
        <v>168.47</v>
      </c>
      <c r="D1" s="45" t="s">
        <v>147</v>
      </c>
      <c r="E1" s="53" t="e">
        <f t="shared" ref="E1:E9" si="0">ROUNDDOWN((C1*100/F1),2)</f>
        <v>#REF!</v>
      </c>
      <c r="F1" s="26" t="e">
        <f>#REF!+#REF!+C1+C2+C3+C4+C5+C6+C7</f>
        <v>#REF!</v>
      </c>
      <c r="G1" s="29" t="s">
        <v>145</v>
      </c>
    </row>
    <row r="2" spans="1:7">
      <c r="A2" s="45" t="str">
        <f>TblAgeBar!B5</f>
        <v xml:space="preserve">  5 - 9</v>
      </c>
      <c r="B2" s="45" t="s">
        <v>308</v>
      </c>
      <c r="C2" s="54">
        <f>TblAgeBar!C5</f>
        <v>99.91</v>
      </c>
      <c r="D2" s="45" t="s">
        <v>147</v>
      </c>
      <c r="E2" s="53" t="e">
        <f t="shared" si="0"/>
        <v>#REF!</v>
      </c>
      <c r="F2" s="26" t="e">
        <f>#REF!+C2+C3+C4+C5+C6+C7+C8+C9</f>
        <v>#REF!</v>
      </c>
      <c r="G2" s="29" t="s">
        <v>145</v>
      </c>
    </row>
    <row r="3" spans="1:7">
      <c r="A3" s="45" t="str">
        <f>TblAgeBar!B7</f>
        <v xml:space="preserve"> 15 - 24</v>
      </c>
      <c r="B3" s="45" t="s">
        <v>308</v>
      </c>
      <c r="C3" s="54">
        <f>TblAgeBar!C7</f>
        <v>143.46</v>
      </c>
      <c r="D3" s="45" t="s">
        <v>147</v>
      </c>
      <c r="E3" s="53" t="e">
        <f t="shared" si="0"/>
        <v>#REF!</v>
      </c>
      <c r="F3" s="26" t="e">
        <f>#REF!+C1+C2+C3+C4+C5+C6+C7+C8</f>
        <v>#REF!</v>
      </c>
      <c r="G3" s="29" t="s">
        <v>145</v>
      </c>
    </row>
    <row r="4" spans="1:7">
      <c r="A4" s="45" t="str">
        <f>TblAgeBar!B4</f>
        <v xml:space="preserve">  0 - 4</v>
      </c>
      <c r="B4" s="45" t="s">
        <v>308</v>
      </c>
      <c r="C4" s="54">
        <f>TblAgeBar!C4</f>
        <v>32.51</v>
      </c>
      <c r="D4" s="45" t="s">
        <v>147</v>
      </c>
      <c r="E4" s="53">
        <f t="shared" si="0"/>
        <v>42.5</v>
      </c>
      <c r="F4" s="62">
        <f>(C4+C5+C6+C7+C8+C9+C10+C11+C12)</f>
        <v>76.48</v>
      </c>
      <c r="G4" s="29" t="s">
        <v>145</v>
      </c>
    </row>
    <row r="5" spans="1:7">
      <c r="A5" s="45" t="str">
        <f>TblAgeBar!B8</f>
        <v xml:space="preserve"> 25 - 34</v>
      </c>
      <c r="B5" s="45" t="s">
        <v>308</v>
      </c>
      <c r="C5" s="54">
        <f>TblAgeBar!C8</f>
        <v>21.67</v>
      </c>
      <c r="D5" s="45" t="s">
        <v>147</v>
      </c>
      <c r="E5" s="53" t="e">
        <f t="shared" si="0"/>
        <v>#REF!</v>
      </c>
      <c r="F5" s="29" t="e">
        <f>#REF!+C2+C3+C4+C5+C6+C7+C8+C9</f>
        <v>#REF!</v>
      </c>
      <c r="G5" s="29" t="s">
        <v>145</v>
      </c>
    </row>
    <row r="6" spans="1:7">
      <c r="A6" s="45" t="str">
        <f>TblAgeBar!B11</f>
        <v xml:space="preserve"> 55 - 64</v>
      </c>
      <c r="B6" s="45" t="s">
        <v>308</v>
      </c>
      <c r="C6" s="54">
        <f>TblAgeBar!C11</f>
        <v>5.0199999999999996</v>
      </c>
      <c r="D6" s="45" t="s">
        <v>147</v>
      </c>
      <c r="E6" s="53" t="e">
        <f t="shared" si="0"/>
        <v>#REF!</v>
      </c>
      <c r="F6" s="58" t="e">
        <f>#REF!+#REF!+#REF!+C2+C3+C4+C5+C6+C7</f>
        <v>#REF!</v>
      </c>
      <c r="G6" s="29" t="s">
        <v>145</v>
      </c>
    </row>
    <row r="7" spans="1:7">
      <c r="A7" s="45" t="str">
        <f>TblAgeBar!B9</f>
        <v xml:space="preserve"> 35 - 44</v>
      </c>
      <c r="B7" s="45" t="s">
        <v>308</v>
      </c>
      <c r="C7" s="54">
        <f>TblAgeBar!C9</f>
        <v>9.7100000000000009</v>
      </c>
      <c r="D7" s="45" t="s">
        <v>147</v>
      </c>
      <c r="E7" s="53">
        <f t="shared" si="0"/>
        <v>3.03</v>
      </c>
      <c r="F7" s="26">
        <f>C2+C3+C4+C5+C6+C7+C8+C9+C10</f>
        <v>319.84999999999997</v>
      </c>
      <c r="G7" s="29" t="s">
        <v>145</v>
      </c>
    </row>
    <row r="8" spans="1:7">
      <c r="A8" s="45" t="str">
        <f>TblAgeBar!B10</f>
        <v xml:space="preserve"> 45 - 54</v>
      </c>
      <c r="B8" s="45" t="s">
        <v>308</v>
      </c>
      <c r="C8" s="54">
        <f>TblAgeBar!C10</f>
        <v>5.37</v>
      </c>
      <c r="D8" s="45" t="s">
        <v>147</v>
      </c>
      <c r="E8" s="53" t="e">
        <f t="shared" si="0"/>
        <v>#REF!</v>
      </c>
      <c r="F8" s="26" t="e">
        <f>#REF!+C3+C4+C5+C6+C7+C8+C9+C10</f>
        <v>#REF!</v>
      </c>
      <c r="G8" s="29" t="s">
        <v>145</v>
      </c>
    </row>
    <row r="9" spans="1:7">
      <c r="A9" s="45" t="str">
        <f>TblAgeBar!B12</f>
        <v xml:space="preserve"> 65 +</v>
      </c>
      <c r="B9" s="45" t="s">
        <v>308</v>
      </c>
      <c r="C9" s="54">
        <f>TblAgeBar!C12</f>
        <v>2.2000000000000002</v>
      </c>
      <c r="D9" s="45" t="s">
        <v>147</v>
      </c>
      <c r="E9" s="53" t="e">
        <f t="shared" si="0"/>
        <v>#REF!</v>
      </c>
      <c r="F9" s="26" t="e">
        <f>#REF!+#REF!+#REF!+C4+C5+C6+C7+C8+C9</f>
        <v>#REF!</v>
      </c>
      <c r="G9" s="29" t="s">
        <v>145</v>
      </c>
    </row>
    <row r="10" spans="1:7">
      <c r="A10" s="37"/>
      <c r="B10" s="37"/>
      <c r="C10" s="55"/>
    </row>
    <row r="11" spans="1:7">
      <c r="A11" s="37"/>
      <c r="B11" s="37"/>
      <c r="C11" s="55"/>
    </row>
    <row r="12" spans="1:7">
      <c r="A12" s="37"/>
      <c r="B12" s="37"/>
      <c r="C12" s="55"/>
    </row>
    <row r="32" spans="1:3">
      <c r="A32" s="37"/>
      <c r="B32" s="37"/>
      <c r="C32" s="56"/>
    </row>
    <row r="33" spans="1:3">
      <c r="A33" s="37"/>
      <c r="B33" s="37"/>
      <c r="C33" s="55"/>
    </row>
    <row r="34" spans="1:3">
      <c r="A34" s="37"/>
      <c r="B34" s="37"/>
      <c r="C34" s="55"/>
    </row>
    <row r="35" spans="1:3">
      <c r="A35" s="37"/>
      <c r="B35" s="37"/>
      <c r="C35" s="55"/>
    </row>
    <row r="36" spans="1:3">
      <c r="A36" s="37"/>
      <c r="B36" s="37"/>
      <c r="C36" s="55"/>
    </row>
    <row r="37" spans="1:3">
      <c r="A37" s="37"/>
      <c r="B37" s="37"/>
      <c r="C37" s="55"/>
    </row>
    <row r="38" spans="1:3">
      <c r="A38" s="37"/>
      <c r="B38" s="37"/>
      <c r="C38" s="55"/>
    </row>
    <row r="39" spans="1:3">
      <c r="A39" s="37"/>
      <c r="B39" s="37"/>
      <c r="C39" s="55"/>
    </row>
    <row r="40" spans="1:3">
      <c r="A40" s="37"/>
      <c r="B40" s="37"/>
      <c r="C40" s="55"/>
    </row>
    <row r="41" spans="1:3">
      <c r="A41" s="37"/>
      <c r="B41" s="37"/>
      <c r="C41" s="55"/>
    </row>
    <row r="42" spans="1:3">
      <c r="A42" s="37"/>
      <c r="B42" s="37"/>
      <c r="C42" s="55"/>
    </row>
    <row r="43" spans="1:3">
      <c r="A43" s="37"/>
      <c r="B43" s="37"/>
      <c r="C43" s="55"/>
    </row>
    <row r="44" spans="1:3">
      <c r="A44" s="37"/>
      <c r="B44" s="37"/>
      <c r="C44" s="55"/>
    </row>
    <row r="45" spans="1:3">
      <c r="A45" s="37"/>
      <c r="B45" s="37"/>
      <c r="C45" s="55"/>
    </row>
    <row r="46" spans="1:3">
      <c r="A46" s="37"/>
      <c r="B46" s="37"/>
      <c r="C46" s="55"/>
    </row>
    <row r="47" spans="1:3">
      <c r="A47" s="37"/>
      <c r="B47" s="37"/>
      <c r="C47" s="55"/>
    </row>
  </sheetData>
  <sortState ref="A1:G47">
    <sortCondition descending="1" ref="C1"/>
  </sortState>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J686"/>
  <sheetViews>
    <sheetView workbookViewId="0">
      <selection activeCell="A3" sqref="A3"/>
    </sheetView>
  </sheetViews>
  <sheetFormatPr defaultRowHeight="12.75"/>
  <sheetData>
    <row r="1" spans="1:10" ht="23.25">
      <c r="A1" s="27" t="s">
        <v>369</v>
      </c>
      <c r="J1" s="19"/>
    </row>
    <row r="2" spans="1:10" ht="23.25">
      <c r="A2" s="27" t="s">
        <v>2190</v>
      </c>
      <c r="J2" s="19"/>
    </row>
    <row r="3" spans="1:10" ht="23.25">
      <c r="A3" s="27"/>
      <c r="J3" s="19"/>
    </row>
    <row r="4" spans="1:10" ht="23.25">
      <c r="A4" s="27" t="s">
        <v>2181</v>
      </c>
      <c r="J4" s="19"/>
    </row>
    <row r="5" spans="1:10" ht="23.25">
      <c r="A5" s="27" t="s">
        <v>2182</v>
      </c>
      <c r="J5" s="19"/>
    </row>
    <row r="6" spans="1:10" ht="23.25">
      <c r="A6" s="27" t="s">
        <v>2183</v>
      </c>
      <c r="J6" s="19"/>
    </row>
    <row r="7" spans="1:10" ht="23.25">
      <c r="A7" s="27" t="s">
        <v>2184</v>
      </c>
      <c r="J7" s="19"/>
    </row>
    <row r="8" spans="1:10" ht="23.25">
      <c r="A8" s="27" t="s">
        <v>2185</v>
      </c>
      <c r="J8" s="19"/>
    </row>
    <row r="9" spans="1:10" ht="23.25">
      <c r="A9" s="27" t="s">
        <v>2186</v>
      </c>
      <c r="J9" s="19"/>
    </row>
    <row r="10" spans="1:10" ht="23.25">
      <c r="A10" s="27" t="s">
        <v>2187</v>
      </c>
      <c r="J10" s="19"/>
    </row>
    <row r="11" spans="1:10" ht="23.25">
      <c r="A11" s="27" t="s">
        <v>2188</v>
      </c>
      <c r="J11" s="19"/>
    </row>
    <row r="12" spans="1:10" ht="23.25">
      <c r="A12" s="27"/>
      <c r="J12" s="19"/>
    </row>
    <row r="13" spans="1:10" ht="23.25">
      <c r="A13" s="27"/>
      <c r="J13" s="19"/>
    </row>
    <row r="14" spans="1:10" ht="23.25">
      <c r="A14" s="27"/>
      <c r="J14" s="19"/>
    </row>
    <row r="15" spans="1:10" ht="23.25">
      <c r="A15" s="27"/>
      <c r="J15" s="19"/>
    </row>
    <row r="16" spans="1:10" ht="23.25">
      <c r="A16" s="27"/>
      <c r="J16" s="19"/>
    </row>
    <row r="17" spans="1:10" ht="23.25">
      <c r="A17" s="27"/>
      <c r="J17" s="19"/>
    </row>
    <row r="18" spans="1:10" ht="23.25">
      <c r="A18" s="27"/>
      <c r="J18" s="19"/>
    </row>
    <row r="19" spans="1:10" ht="23.25">
      <c r="A19" s="27"/>
      <c r="J19" s="19"/>
    </row>
    <row r="20" spans="1:10" ht="23.25">
      <c r="A20" s="27"/>
      <c r="J20" s="19"/>
    </row>
    <row r="21" spans="1:10" ht="23.25">
      <c r="A21" s="27"/>
      <c r="J21" s="19"/>
    </row>
    <row r="22" spans="1:10" ht="23.25">
      <c r="A22" s="27"/>
      <c r="J22" s="19"/>
    </row>
    <row r="23" spans="1:10" ht="23.25">
      <c r="A23" s="27"/>
      <c r="J23" s="19"/>
    </row>
    <row r="24" spans="1:10" ht="23.25">
      <c r="A24" s="27"/>
      <c r="J24" s="19"/>
    </row>
    <row r="25" spans="1:10" ht="23.25">
      <c r="A25" s="27"/>
      <c r="J25" s="19"/>
    </row>
    <row r="26" spans="1:10" ht="23.25">
      <c r="A26" s="27"/>
      <c r="J26" s="19"/>
    </row>
    <row r="27" spans="1:10" ht="23.25">
      <c r="A27" s="27"/>
      <c r="J27" s="19"/>
    </row>
    <row r="28" spans="1:10" ht="23.25">
      <c r="A28" s="27"/>
      <c r="J28" s="19"/>
    </row>
    <row r="29" spans="1:10" ht="23.25">
      <c r="A29" s="27"/>
      <c r="J29" s="19"/>
    </row>
    <row r="30" spans="1:10" ht="23.25">
      <c r="A30" s="27"/>
      <c r="J30" s="19"/>
    </row>
    <row r="31" spans="1:10" ht="23.25">
      <c r="A31" s="27"/>
      <c r="J31" s="19"/>
    </row>
    <row r="32" spans="1:10" ht="23.25">
      <c r="A32" s="27"/>
      <c r="J32" s="19"/>
    </row>
    <row r="33" spans="1:10" ht="23.25">
      <c r="A33" s="27"/>
      <c r="J33" s="19"/>
    </row>
    <row r="34" spans="1:10" ht="23.25">
      <c r="A34" s="27"/>
      <c r="J34" s="19"/>
    </row>
    <row r="35" spans="1:10" ht="23.25">
      <c r="A35" s="27"/>
      <c r="J35" s="19"/>
    </row>
    <row r="36" spans="1:10" ht="23.25">
      <c r="A36" s="27"/>
      <c r="J36" s="19"/>
    </row>
    <row r="37" spans="1:10" ht="23.25">
      <c r="A37" s="27"/>
      <c r="J37" s="19"/>
    </row>
    <row r="38" spans="1:10" ht="23.25">
      <c r="A38" s="27"/>
      <c r="J38" s="19"/>
    </row>
    <row r="39" spans="1:10" ht="23.25">
      <c r="A39" s="27"/>
      <c r="J39" s="19"/>
    </row>
    <row r="40" spans="1:10" ht="23.25">
      <c r="A40" s="27"/>
      <c r="J40" s="19"/>
    </row>
    <row r="41" spans="1:10" ht="23.25">
      <c r="A41" s="27"/>
      <c r="J41" s="19"/>
    </row>
    <row r="42" spans="1:10" ht="23.25">
      <c r="A42" s="27"/>
      <c r="J42" s="19"/>
    </row>
    <row r="43" spans="1:10" ht="23.25">
      <c r="A43" s="27"/>
      <c r="J43" s="19"/>
    </row>
    <row r="44" spans="1:10" ht="23.25">
      <c r="A44" s="27"/>
      <c r="J44" s="19"/>
    </row>
    <row r="45" spans="1:10" ht="23.25">
      <c r="A45" s="27"/>
      <c r="J45" s="19"/>
    </row>
    <row r="46" spans="1:10" ht="23.25">
      <c r="A46" s="27"/>
      <c r="J46" s="19"/>
    </row>
    <row r="47" spans="1:10" ht="23.25">
      <c r="A47" s="27"/>
      <c r="J47" s="19"/>
    </row>
    <row r="48" spans="1:10" ht="23.25">
      <c r="A48" s="27"/>
      <c r="J48" s="19"/>
    </row>
    <row r="49" spans="1:10" ht="23.25">
      <c r="A49" s="27"/>
      <c r="J49" s="19"/>
    </row>
    <row r="50" spans="1:10" ht="23.25">
      <c r="A50" s="27"/>
      <c r="J50" s="19"/>
    </row>
    <row r="51" spans="1:10" ht="23.25">
      <c r="A51" s="27"/>
      <c r="J51" s="19"/>
    </row>
    <row r="52" spans="1:10" ht="23.25">
      <c r="A52" s="27"/>
      <c r="J52" s="19"/>
    </row>
    <row r="53" spans="1:10" ht="23.25">
      <c r="A53" s="27"/>
      <c r="J53" s="19"/>
    </row>
    <row r="54" spans="1:10" ht="23.25">
      <c r="A54" s="27"/>
      <c r="J54" s="19"/>
    </row>
    <row r="55" spans="1:10" ht="23.25">
      <c r="A55" s="27"/>
      <c r="J55" s="19"/>
    </row>
    <row r="56" spans="1:10" ht="23.25">
      <c r="A56" s="27"/>
      <c r="J56" s="19"/>
    </row>
    <row r="57" spans="1:10" ht="23.25">
      <c r="A57" s="27"/>
      <c r="J57" s="19"/>
    </row>
    <row r="58" spans="1:10" ht="23.25">
      <c r="A58" s="27"/>
      <c r="J58" s="19"/>
    </row>
    <row r="59" spans="1:10" ht="23.25">
      <c r="A59" s="27"/>
      <c r="J59" s="19"/>
    </row>
    <row r="60" spans="1:10" ht="23.25">
      <c r="A60" s="27"/>
      <c r="J60" s="19"/>
    </row>
    <row r="61" spans="1:10" ht="23.25">
      <c r="A61" s="27"/>
      <c r="J61" s="19"/>
    </row>
    <row r="62" spans="1:10" ht="23.25">
      <c r="A62" s="27"/>
      <c r="J62" s="19"/>
    </row>
    <row r="63" spans="1:10" ht="23.25">
      <c r="A63" s="27"/>
      <c r="J63" s="19"/>
    </row>
    <row r="64" spans="1:10" ht="23.25">
      <c r="A64" s="27"/>
      <c r="J64" s="19"/>
    </row>
    <row r="65" spans="1:10" ht="23.25">
      <c r="A65" s="27"/>
      <c r="J65" s="19"/>
    </row>
    <row r="66" spans="1:10" ht="23.25">
      <c r="A66" s="27"/>
      <c r="J66" s="19"/>
    </row>
    <row r="67" spans="1:10" ht="23.25">
      <c r="A67" s="27"/>
      <c r="J67" s="19"/>
    </row>
    <row r="68" spans="1:10" ht="23.25">
      <c r="A68" s="27"/>
      <c r="J68" s="19"/>
    </row>
    <row r="69" spans="1:10" ht="23.25">
      <c r="A69" s="27"/>
      <c r="J69" s="19"/>
    </row>
    <row r="70" spans="1:10" ht="20.25">
      <c r="A70" s="21"/>
      <c r="J70" s="19"/>
    </row>
    <row r="71" spans="1:10" ht="23.25">
      <c r="A71" s="27"/>
      <c r="J71" s="19"/>
    </row>
    <row r="72" spans="1:10" ht="23.25">
      <c r="A72" s="27"/>
      <c r="J72" s="19"/>
    </row>
    <row r="73" spans="1:10" ht="23.25">
      <c r="A73" s="27"/>
      <c r="J73" s="19"/>
    </row>
    <row r="74" spans="1:10" ht="23.25">
      <c r="A74" s="27"/>
      <c r="J74" s="19"/>
    </row>
    <row r="75" spans="1:10" ht="23.25">
      <c r="A75" s="27"/>
      <c r="J75" s="19"/>
    </row>
    <row r="76" spans="1:10" ht="23.25">
      <c r="A76" s="27"/>
      <c r="J76" s="19"/>
    </row>
    <row r="77" spans="1:10" ht="23.25">
      <c r="A77" s="27"/>
      <c r="J77" s="19"/>
    </row>
    <row r="78" spans="1:10" ht="23.25">
      <c r="A78" s="27"/>
      <c r="J78" s="19"/>
    </row>
    <row r="79" spans="1:10" ht="23.25">
      <c r="A79" s="27"/>
      <c r="J79" s="19"/>
    </row>
    <row r="80" spans="1:10" ht="23.25">
      <c r="A80" s="27"/>
      <c r="J80" s="19"/>
    </row>
    <row r="81" spans="1:10" ht="23.25">
      <c r="A81" s="27"/>
      <c r="J81" s="19"/>
    </row>
    <row r="82" spans="1:10" ht="23.25">
      <c r="A82" s="27"/>
      <c r="J82" s="19"/>
    </row>
    <row r="83" spans="1:10" ht="20.25">
      <c r="A83" s="21"/>
      <c r="J83" s="19"/>
    </row>
    <row r="84" spans="1:10" ht="23.25">
      <c r="A84" s="27"/>
      <c r="J84" s="19"/>
    </row>
    <row r="85" spans="1:10" ht="23.25">
      <c r="A85" s="27"/>
      <c r="J85" s="19"/>
    </row>
    <row r="86" spans="1:10" ht="23.25">
      <c r="A86" s="27"/>
      <c r="J86" s="19"/>
    </row>
    <row r="87" spans="1:10" ht="23.25">
      <c r="A87" s="27"/>
      <c r="J87" s="19"/>
    </row>
    <row r="88" spans="1:10" ht="23.25">
      <c r="A88" s="27"/>
      <c r="J88" s="19"/>
    </row>
    <row r="89" spans="1:10" ht="23.25">
      <c r="A89" s="27"/>
      <c r="J89" s="19"/>
    </row>
    <row r="90" spans="1:10" ht="23.25">
      <c r="A90" s="27"/>
      <c r="J90" s="19"/>
    </row>
    <row r="91" spans="1:10" ht="23.25">
      <c r="A91" s="27"/>
      <c r="J91" s="19"/>
    </row>
    <row r="92" spans="1:10" ht="23.25">
      <c r="A92" s="27"/>
      <c r="J92" s="19"/>
    </row>
    <row r="93" spans="1:10" ht="23.25">
      <c r="A93" s="27"/>
      <c r="J93" s="19"/>
    </row>
    <row r="94" spans="1:10" ht="23.25">
      <c r="A94" s="27"/>
      <c r="J94" s="19"/>
    </row>
    <row r="95" spans="1:10" ht="23.25">
      <c r="A95" s="27"/>
      <c r="J95" s="19"/>
    </row>
    <row r="96" spans="1:10" ht="20.25">
      <c r="A96" s="21"/>
      <c r="J96" s="19"/>
    </row>
    <row r="97" spans="10:10" ht="20.25">
      <c r="J97" s="19"/>
    </row>
    <row r="98" spans="10:10" ht="20.25">
      <c r="J98" s="19"/>
    </row>
    <row r="99" spans="10:10" ht="20.25">
      <c r="J99" s="19"/>
    </row>
    <row r="100" spans="10:10" ht="20.25">
      <c r="J100" s="19"/>
    </row>
    <row r="101" spans="10:10" ht="20.25">
      <c r="J101" s="19"/>
    </row>
    <row r="102" spans="10:10" ht="20.25">
      <c r="J102" s="19"/>
    </row>
    <row r="103" spans="10:10" ht="20.25">
      <c r="J103" s="19"/>
    </row>
    <row r="104" spans="10:10" ht="20.25">
      <c r="J104" s="19"/>
    </row>
    <row r="105" spans="10:10" ht="20.25">
      <c r="J105" s="19"/>
    </row>
    <row r="106" spans="10:10" ht="20.25">
      <c r="J106" s="19"/>
    </row>
    <row r="107" spans="10:10" ht="20.25">
      <c r="J107" s="19"/>
    </row>
    <row r="108" spans="10:10" ht="20.25">
      <c r="J108" s="19"/>
    </row>
    <row r="109" spans="10:10" ht="20.25">
      <c r="J109" s="19"/>
    </row>
    <row r="110" spans="10:10" ht="20.25">
      <c r="J110" s="19"/>
    </row>
    <row r="111" spans="10:10" ht="20.25">
      <c r="J111" s="19"/>
    </row>
    <row r="112" spans="10:10" ht="20.25">
      <c r="J112" s="19"/>
    </row>
    <row r="113" spans="10:10" ht="20.25">
      <c r="J113" s="19"/>
    </row>
    <row r="114" spans="10:10" ht="20.25">
      <c r="J114" s="19"/>
    </row>
    <row r="115" spans="10:10" ht="20.25">
      <c r="J115" s="19"/>
    </row>
    <row r="116" spans="10:10" ht="20.25">
      <c r="J116" s="19"/>
    </row>
    <row r="117" spans="10:10" ht="20.25">
      <c r="J117" s="19"/>
    </row>
    <row r="118" spans="10:10" ht="20.25">
      <c r="J118" s="19"/>
    </row>
    <row r="119" spans="10:10" ht="20.25">
      <c r="J119" s="19"/>
    </row>
    <row r="120" spans="10:10" ht="20.25">
      <c r="J120" s="19"/>
    </row>
    <row r="121" spans="10:10" ht="20.25">
      <c r="J121" s="19"/>
    </row>
    <row r="122" spans="10:10" ht="20.25">
      <c r="J122" s="19"/>
    </row>
    <row r="123" spans="10:10" ht="20.25">
      <c r="J123" s="19"/>
    </row>
    <row r="124" spans="10:10" ht="20.25">
      <c r="J124" s="19"/>
    </row>
    <row r="125" spans="10:10" ht="20.25">
      <c r="J125" s="19"/>
    </row>
    <row r="126" spans="10:10" ht="20.25">
      <c r="J126" s="19"/>
    </row>
    <row r="127" spans="10:10" ht="20.25">
      <c r="J127" s="19"/>
    </row>
    <row r="128" spans="10:10" ht="20.25">
      <c r="J128" s="19"/>
    </row>
    <row r="129" spans="10:10" ht="20.25">
      <c r="J129" s="19"/>
    </row>
    <row r="130" spans="10:10" ht="20.25">
      <c r="J130" s="19"/>
    </row>
    <row r="131" spans="10:10" ht="20.25">
      <c r="J131" s="19"/>
    </row>
    <row r="132" spans="10:10" ht="20.25">
      <c r="J132" s="19"/>
    </row>
    <row r="133" spans="10:10" ht="20.25">
      <c r="J133" s="19"/>
    </row>
    <row r="134" spans="10:10" ht="20.25">
      <c r="J134" s="19"/>
    </row>
    <row r="135" spans="10:10" ht="20.25">
      <c r="J135" s="19"/>
    </row>
    <row r="136" spans="10:10" ht="20.25">
      <c r="J136" s="19"/>
    </row>
    <row r="137" spans="10:10" ht="20.25">
      <c r="J137" s="19"/>
    </row>
    <row r="138" spans="10:10" ht="20.25">
      <c r="J138" s="19"/>
    </row>
    <row r="139" spans="10:10" ht="20.25">
      <c r="J139" s="19"/>
    </row>
    <row r="140" spans="10:10" ht="20.25">
      <c r="J140" s="19"/>
    </row>
    <row r="141" spans="10:10" ht="20.25">
      <c r="J141" s="19"/>
    </row>
    <row r="142" spans="10:10" ht="20.25">
      <c r="J142" s="19"/>
    </row>
    <row r="143" spans="10:10" ht="20.25">
      <c r="J143" s="19"/>
    </row>
    <row r="144" spans="10:10" ht="20.25">
      <c r="J144" s="19"/>
    </row>
    <row r="145" spans="10:10" ht="20.25">
      <c r="J145" s="19"/>
    </row>
    <row r="146" spans="10:10" ht="20.25">
      <c r="J146" s="19"/>
    </row>
    <row r="147" spans="10:10" ht="20.25">
      <c r="J147" s="19"/>
    </row>
    <row r="148" spans="10:10" ht="20.25">
      <c r="J148" s="19"/>
    </row>
    <row r="149" spans="10:10" ht="20.25">
      <c r="J149" s="19"/>
    </row>
    <row r="150" spans="10:10" ht="20.25">
      <c r="J150" s="19"/>
    </row>
    <row r="151" spans="10:10" ht="20.25">
      <c r="J151" s="19"/>
    </row>
    <row r="152" spans="10:10" ht="20.25">
      <c r="J152" s="19"/>
    </row>
    <row r="153" spans="10:10" ht="20.25">
      <c r="J153" s="19"/>
    </row>
    <row r="154" spans="10:10" ht="20.25">
      <c r="J154" s="19"/>
    </row>
    <row r="155" spans="10:10" ht="20.25">
      <c r="J155" s="19"/>
    </row>
    <row r="156" spans="10:10" ht="20.25">
      <c r="J156" s="19"/>
    </row>
    <row r="157" spans="10:10" ht="20.25">
      <c r="J157" s="19"/>
    </row>
    <row r="158" spans="10:10" ht="20.25">
      <c r="J158" s="19"/>
    </row>
    <row r="159" spans="10:10" ht="20.25">
      <c r="J159" s="19"/>
    </row>
    <row r="160" spans="10:10" ht="20.25">
      <c r="J160" s="19"/>
    </row>
    <row r="161" spans="10:10" ht="20.25">
      <c r="J161" s="19"/>
    </row>
    <row r="162" spans="10:10" ht="20.25">
      <c r="J162" s="19"/>
    </row>
    <row r="163" spans="10:10" ht="20.25">
      <c r="J163" s="19"/>
    </row>
    <row r="164" spans="10:10" ht="20.25">
      <c r="J164" s="19"/>
    </row>
    <row r="165" spans="10:10" ht="20.25">
      <c r="J165" s="19"/>
    </row>
    <row r="166" spans="10:10" ht="20.25">
      <c r="J166" s="19"/>
    </row>
    <row r="167" spans="10:10" ht="20.25">
      <c r="J167" s="19"/>
    </row>
    <row r="168" spans="10:10" ht="20.25">
      <c r="J168" s="19"/>
    </row>
    <row r="169" spans="10:10" ht="20.25">
      <c r="J169" s="19"/>
    </row>
    <row r="170" spans="10:10" ht="20.25">
      <c r="J170" s="19"/>
    </row>
    <row r="171" spans="10:10" ht="20.25">
      <c r="J171" s="19"/>
    </row>
    <row r="172" spans="10:10" ht="20.25">
      <c r="J172" s="19"/>
    </row>
    <row r="173" spans="10:10" ht="20.25">
      <c r="J173" s="19"/>
    </row>
    <row r="174" spans="10:10" ht="20.25">
      <c r="J174" s="19"/>
    </row>
    <row r="175" spans="10:10" ht="20.25">
      <c r="J175" s="19"/>
    </row>
    <row r="176" spans="10:10" ht="20.25">
      <c r="J176" s="19"/>
    </row>
    <row r="177" spans="10:10" ht="20.25">
      <c r="J177" s="19"/>
    </row>
    <row r="178" spans="10:10" ht="20.25">
      <c r="J178" s="19"/>
    </row>
    <row r="179" spans="10:10" ht="20.25">
      <c r="J179" s="19"/>
    </row>
    <row r="180" spans="10:10" ht="20.25">
      <c r="J180" s="19"/>
    </row>
    <row r="181" spans="10:10" ht="20.25">
      <c r="J181" s="19"/>
    </row>
    <row r="182" spans="10:10" ht="20.25">
      <c r="J182" s="19"/>
    </row>
    <row r="183" spans="10:10" ht="20.25">
      <c r="J183" s="19"/>
    </row>
    <row r="184" spans="10:10" ht="20.25">
      <c r="J184" s="19"/>
    </row>
    <row r="185" spans="10:10" ht="20.25">
      <c r="J185" s="19"/>
    </row>
    <row r="186" spans="10:10" ht="20.25">
      <c r="J186" s="19"/>
    </row>
    <row r="187" spans="10:10" ht="20.25">
      <c r="J187" s="19"/>
    </row>
    <row r="188" spans="10:10" ht="20.25">
      <c r="J188" s="19"/>
    </row>
    <row r="189" spans="10:10" ht="20.25">
      <c r="J189" s="19"/>
    </row>
    <row r="190" spans="10:10" ht="20.25">
      <c r="J190" s="19"/>
    </row>
    <row r="191" spans="10:10" ht="20.25">
      <c r="J191" s="19"/>
    </row>
    <row r="192" spans="10:10" ht="20.25">
      <c r="J192" s="19"/>
    </row>
    <row r="193" spans="10:10" ht="20.25">
      <c r="J193" s="19"/>
    </row>
    <row r="194" spans="10:10" ht="20.25">
      <c r="J194" s="19"/>
    </row>
    <row r="195" spans="10:10" ht="20.25">
      <c r="J195" s="19"/>
    </row>
    <row r="196" spans="10:10" ht="20.25">
      <c r="J196" s="19"/>
    </row>
    <row r="197" spans="10:10" ht="20.25">
      <c r="J197" s="19"/>
    </row>
    <row r="198" spans="10:10" ht="20.25">
      <c r="J198" s="19"/>
    </row>
    <row r="199" spans="10:10" ht="20.25">
      <c r="J199" s="19"/>
    </row>
    <row r="200" spans="10:10" ht="20.25">
      <c r="J200" s="19"/>
    </row>
    <row r="201" spans="10:10" ht="20.25">
      <c r="J201" s="19"/>
    </row>
    <row r="202" spans="10:10" ht="20.25">
      <c r="J202" s="19"/>
    </row>
    <row r="203" spans="10:10" ht="20.25">
      <c r="J203" s="19"/>
    </row>
    <row r="204" spans="10:10" ht="20.25">
      <c r="J204" s="19"/>
    </row>
    <row r="205" spans="10:10" ht="20.25">
      <c r="J205" s="19"/>
    </row>
    <row r="206" spans="10:10" ht="20.25">
      <c r="J206" s="19"/>
    </row>
    <row r="207" spans="10:10" ht="20.25">
      <c r="J207" s="19"/>
    </row>
    <row r="208" spans="10:10" ht="20.25">
      <c r="J208" s="19"/>
    </row>
    <row r="209" spans="10:10" ht="20.25">
      <c r="J209" s="19"/>
    </row>
    <row r="210" spans="10:10" ht="20.25">
      <c r="J210" s="19"/>
    </row>
    <row r="211" spans="10:10" ht="20.25">
      <c r="J211" s="19"/>
    </row>
    <row r="212" spans="10:10" ht="20.25">
      <c r="J212" s="19"/>
    </row>
    <row r="213" spans="10:10" ht="20.25">
      <c r="J213" s="19"/>
    </row>
    <row r="214" spans="10:10" ht="20.25">
      <c r="J214" s="19"/>
    </row>
    <row r="215" spans="10:10" ht="20.25">
      <c r="J215" s="19"/>
    </row>
    <row r="216" spans="10:10" ht="20.25">
      <c r="J216" s="19"/>
    </row>
    <row r="217" spans="10:10" ht="20.25">
      <c r="J217" s="19"/>
    </row>
    <row r="218" spans="10:10" ht="20.25">
      <c r="J218" s="19"/>
    </row>
    <row r="219" spans="10:10" ht="20.25">
      <c r="J219" s="19"/>
    </row>
    <row r="220" spans="10:10" ht="20.25">
      <c r="J220" s="19"/>
    </row>
    <row r="221" spans="10:10" ht="20.25">
      <c r="J221" s="19"/>
    </row>
    <row r="222" spans="10:10" ht="20.25">
      <c r="J222" s="19"/>
    </row>
    <row r="223" spans="10:10" ht="20.25">
      <c r="J223" s="19"/>
    </row>
    <row r="224" spans="10:10" ht="20.25">
      <c r="J224" s="19"/>
    </row>
    <row r="225" spans="10:10" ht="20.25">
      <c r="J225" s="19"/>
    </row>
    <row r="226" spans="10:10" ht="20.25">
      <c r="J226" s="19"/>
    </row>
    <row r="227" spans="10:10" ht="20.25">
      <c r="J227" s="19"/>
    </row>
    <row r="228" spans="10:10" ht="20.25">
      <c r="J228" s="19"/>
    </row>
    <row r="229" spans="10:10" ht="20.25">
      <c r="J229" s="19"/>
    </row>
    <row r="230" spans="10:10" ht="20.25">
      <c r="J230" s="19"/>
    </row>
    <row r="231" spans="10:10" ht="20.25">
      <c r="J231" s="19"/>
    </row>
    <row r="232" spans="10:10" ht="20.25">
      <c r="J232" s="19"/>
    </row>
    <row r="233" spans="10:10" ht="20.25">
      <c r="J233" s="19"/>
    </row>
    <row r="234" spans="10:10" ht="20.25">
      <c r="J234" s="19"/>
    </row>
    <row r="235" spans="10:10" ht="20.25">
      <c r="J235" s="19"/>
    </row>
    <row r="236" spans="10:10" ht="20.25">
      <c r="J236" s="19"/>
    </row>
    <row r="237" spans="10:10" ht="20.25">
      <c r="J237" s="19"/>
    </row>
    <row r="238" spans="10:10" ht="20.25">
      <c r="J238" s="19"/>
    </row>
    <row r="239" spans="10:10" ht="20.25">
      <c r="J239" s="19"/>
    </row>
    <row r="240" spans="10:10" ht="20.25">
      <c r="J240" s="19"/>
    </row>
    <row r="241" spans="10:10" ht="20.25">
      <c r="J241" s="19"/>
    </row>
    <row r="242" spans="10:10" ht="20.25">
      <c r="J242" s="19"/>
    </row>
    <row r="243" spans="10:10" ht="20.25">
      <c r="J243" s="19"/>
    </row>
    <row r="244" spans="10:10" ht="20.25">
      <c r="J244" s="19"/>
    </row>
    <row r="245" spans="10:10" ht="20.25">
      <c r="J245" s="19"/>
    </row>
    <row r="246" spans="10:10" ht="20.25">
      <c r="J246" s="19"/>
    </row>
    <row r="247" spans="10:10" ht="20.25">
      <c r="J247" s="19"/>
    </row>
    <row r="248" spans="10:10" ht="20.25">
      <c r="J248" s="19"/>
    </row>
    <row r="249" spans="10:10" ht="20.25">
      <c r="J249" s="19"/>
    </row>
    <row r="250" spans="10:10" ht="20.25">
      <c r="J250" s="19"/>
    </row>
    <row r="251" spans="10:10" ht="20.25">
      <c r="J251" s="19"/>
    </row>
    <row r="252" spans="10:10" ht="20.25">
      <c r="J252" s="19"/>
    </row>
    <row r="253" spans="10:10" ht="20.25">
      <c r="J253" s="19"/>
    </row>
    <row r="254" spans="10:10" ht="20.25">
      <c r="J254" s="19"/>
    </row>
    <row r="255" spans="10:10" ht="20.25">
      <c r="J255" s="19"/>
    </row>
    <row r="256" spans="10:10" ht="20.25">
      <c r="J256" s="19"/>
    </row>
    <row r="257" spans="10:10" ht="20.25">
      <c r="J257" s="19"/>
    </row>
    <row r="258" spans="10:10" ht="20.25">
      <c r="J258" s="19"/>
    </row>
    <row r="259" spans="10:10" ht="20.25">
      <c r="J259" s="19"/>
    </row>
    <row r="260" spans="10:10" ht="20.25">
      <c r="J260" s="19"/>
    </row>
    <row r="261" spans="10:10" ht="20.25">
      <c r="J261" s="19"/>
    </row>
    <row r="262" spans="10:10" ht="20.25">
      <c r="J262" s="19"/>
    </row>
    <row r="263" spans="10:10" ht="20.25">
      <c r="J263" s="19"/>
    </row>
    <row r="264" spans="10:10" ht="20.25">
      <c r="J264" s="19"/>
    </row>
    <row r="265" spans="10:10" ht="20.25">
      <c r="J265" s="19"/>
    </row>
    <row r="266" spans="10:10" ht="20.25">
      <c r="J266" s="19"/>
    </row>
    <row r="267" spans="10:10" ht="20.25">
      <c r="J267" s="19"/>
    </row>
    <row r="268" spans="10:10" ht="20.25">
      <c r="J268" s="19"/>
    </row>
    <row r="269" spans="10:10" ht="20.25">
      <c r="J269" s="19"/>
    </row>
    <row r="270" spans="10:10" ht="20.25">
      <c r="J270" s="19"/>
    </row>
    <row r="271" spans="10:10" ht="20.25">
      <c r="J271" s="19"/>
    </row>
    <row r="272" spans="10:10" ht="20.25">
      <c r="J272" s="19"/>
    </row>
    <row r="273" spans="10:10" ht="20.25">
      <c r="J273" s="19"/>
    </row>
    <row r="274" spans="10:10" ht="20.25">
      <c r="J274" s="19"/>
    </row>
    <row r="275" spans="10:10" ht="20.25">
      <c r="J275" s="19"/>
    </row>
    <row r="276" spans="10:10" ht="20.25">
      <c r="J276" s="19"/>
    </row>
    <row r="277" spans="10:10" ht="20.25">
      <c r="J277" s="19"/>
    </row>
    <row r="278" spans="10:10" ht="20.25">
      <c r="J278" s="19"/>
    </row>
    <row r="279" spans="10:10" ht="20.25">
      <c r="J279" s="19"/>
    </row>
    <row r="280" spans="10:10" ht="20.25">
      <c r="J280" s="19"/>
    </row>
    <row r="281" spans="10:10" ht="20.25">
      <c r="J281" s="19"/>
    </row>
    <row r="282" spans="10:10" ht="20.25">
      <c r="J282" s="19"/>
    </row>
    <row r="283" spans="10:10" ht="20.25">
      <c r="J283" s="19"/>
    </row>
    <row r="284" spans="10:10" ht="20.25">
      <c r="J284" s="19"/>
    </row>
    <row r="285" spans="10:10" ht="20.25">
      <c r="J285" s="19"/>
    </row>
    <row r="286" spans="10:10" ht="20.25">
      <c r="J286" s="19"/>
    </row>
    <row r="287" spans="10:10" ht="20.25">
      <c r="J287" s="19"/>
    </row>
    <row r="288" spans="10:10" ht="20.25">
      <c r="J288" s="19"/>
    </row>
    <row r="289" spans="10:10" ht="20.25">
      <c r="J289" s="19"/>
    </row>
    <row r="290" spans="10:10" ht="20.25">
      <c r="J290" s="19"/>
    </row>
    <row r="291" spans="10:10" ht="20.25">
      <c r="J291" s="19"/>
    </row>
    <row r="292" spans="10:10" ht="20.25">
      <c r="J292" s="19"/>
    </row>
    <row r="293" spans="10:10" ht="20.25">
      <c r="J293" s="19"/>
    </row>
    <row r="294" spans="10:10" ht="20.25">
      <c r="J294" s="19"/>
    </row>
    <row r="295" spans="10:10" ht="20.25">
      <c r="J295" s="19"/>
    </row>
    <row r="296" spans="10:10" ht="20.25">
      <c r="J296" s="19"/>
    </row>
    <row r="297" spans="10:10" ht="20.25">
      <c r="J297" s="19"/>
    </row>
    <row r="298" spans="10:10" ht="20.25">
      <c r="J298" s="19"/>
    </row>
    <row r="299" spans="10:10" ht="20.25">
      <c r="J299" s="19"/>
    </row>
    <row r="300" spans="10:10" ht="20.25">
      <c r="J300" s="19"/>
    </row>
    <row r="301" spans="10:10" ht="20.25">
      <c r="J301" s="19"/>
    </row>
    <row r="302" spans="10:10" ht="20.25">
      <c r="J302" s="19"/>
    </row>
    <row r="303" spans="10:10" ht="20.25">
      <c r="J303" s="19"/>
    </row>
    <row r="304" spans="10:10" ht="20.25">
      <c r="J304" s="19"/>
    </row>
    <row r="305" spans="10:10" ht="20.25">
      <c r="J305" s="19"/>
    </row>
    <row r="306" spans="10:10" ht="20.25">
      <c r="J306" s="19"/>
    </row>
    <row r="307" spans="10:10" ht="20.25">
      <c r="J307" s="19"/>
    </row>
    <row r="308" spans="10:10" ht="20.25">
      <c r="J308" s="19"/>
    </row>
    <row r="309" spans="10:10" ht="20.25">
      <c r="J309" s="19"/>
    </row>
    <row r="310" spans="10:10" ht="20.25">
      <c r="J310" s="19"/>
    </row>
    <row r="311" spans="10:10" ht="20.25">
      <c r="J311" s="19"/>
    </row>
    <row r="312" spans="10:10" ht="20.25">
      <c r="J312" s="19"/>
    </row>
    <row r="313" spans="10:10" ht="20.25">
      <c r="J313" s="19"/>
    </row>
    <row r="314" spans="10:10" ht="20.25">
      <c r="J314" s="19"/>
    </row>
    <row r="315" spans="10:10" ht="20.25">
      <c r="J315" s="19"/>
    </row>
    <row r="316" spans="10:10" ht="20.25">
      <c r="J316" s="19"/>
    </row>
    <row r="317" spans="10:10" ht="20.25">
      <c r="J317" s="19"/>
    </row>
    <row r="318" spans="10:10" ht="20.25">
      <c r="J318" s="19"/>
    </row>
    <row r="319" spans="10:10" ht="20.25">
      <c r="J319" s="19"/>
    </row>
    <row r="320" spans="10:10" ht="20.25">
      <c r="J320" s="19"/>
    </row>
    <row r="321" spans="10:10" ht="20.25">
      <c r="J321" s="19"/>
    </row>
    <row r="322" spans="10:10" ht="20.25">
      <c r="J322" s="19"/>
    </row>
    <row r="323" spans="10:10" ht="20.25">
      <c r="J323" s="19"/>
    </row>
    <row r="324" spans="10:10" ht="20.25">
      <c r="J324" s="19"/>
    </row>
    <row r="325" spans="10:10" ht="20.25">
      <c r="J325" s="19"/>
    </row>
    <row r="326" spans="10:10" ht="20.25">
      <c r="J326" s="19"/>
    </row>
    <row r="327" spans="10:10" ht="20.25">
      <c r="J327" s="19"/>
    </row>
    <row r="328" spans="10:10" ht="20.25">
      <c r="J328" s="19"/>
    </row>
    <row r="329" spans="10:10" ht="20.25">
      <c r="J329" s="19"/>
    </row>
    <row r="330" spans="10:10" ht="20.25">
      <c r="J330" s="19"/>
    </row>
    <row r="331" spans="10:10" ht="20.25">
      <c r="J331" s="19"/>
    </row>
    <row r="332" spans="10:10" ht="20.25">
      <c r="J332" s="19"/>
    </row>
    <row r="333" spans="10:10" ht="20.25">
      <c r="J333" s="19"/>
    </row>
    <row r="334" spans="10:10" ht="20.25">
      <c r="J334" s="19"/>
    </row>
    <row r="335" spans="10:10" ht="20.25">
      <c r="J335" s="19"/>
    </row>
    <row r="336" spans="10:10" ht="20.25">
      <c r="J336" s="19"/>
    </row>
    <row r="337" spans="10:10" ht="20.25">
      <c r="J337" s="19"/>
    </row>
    <row r="338" spans="10:10" ht="20.25">
      <c r="J338" s="19"/>
    </row>
    <row r="339" spans="10:10" ht="20.25">
      <c r="J339" s="19"/>
    </row>
    <row r="340" spans="10:10" ht="20.25">
      <c r="J340" s="19"/>
    </row>
    <row r="341" spans="10:10" ht="20.25">
      <c r="J341" s="19"/>
    </row>
    <row r="342" spans="10:10" ht="20.25">
      <c r="J342" s="19"/>
    </row>
    <row r="343" spans="10:10" ht="20.25">
      <c r="J343" s="19"/>
    </row>
    <row r="344" spans="10:10" ht="20.25">
      <c r="J344" s="19"/>
    </row>
    <row r="345" spans="10:10" ht="20.25">
      <c r="J345" s="19"/>
    </row>
    <row r="346" spans="10:10" ht="20.25">
      <c r="J346" s="19"/>
    </row>
    <row r="347" spans="10:10" ht="20.25">
      <c r="J347" s="19"/>
    </row>
    <row r="348" spans="10:10" ht="20.25">
      <c r="J348" s="19"/>
    </row>
    <row r="349" spans="10:10" ht="20.25">
      <c r="J349" s="19"/>
    </row>
    <row r="350" spans="10:10" ht="20.25">
      <c r="J350" s="19"/>
    </row>
    <row r="351" spans="10:10" ht="20.25">
      <c r="J351" s="19"/>
    </row>
    <row r="352" spans="10:10" ht="20.25">
      <c r="J352" s="19"/>
    </row>
    <row r="353" spans="10:10" ht="20.25">
      <c r="J353" s="19"/>
    </row>
    <row r="354" spans="10:10" ht="20.25">
      <c r="J354" s="19"/>
    </row>
    <row r="355" spans="10:10" ht="20.25">
      <c r="J355" s="19"/>
    </row>
    <row r="356" spans="10:10" ht="20.25">
      <c r="J356" s="19"/>
    </row>
    <row r="357" spans="10:10" ht="20.25">
      <c r="J357" s="19"/>
    </row>
    <row r="358" spans="10:10" ht="20.25">
      <c r="J358" s="19"/>
    </row>
    <row r="359" spans="10:10" ht="20.25">
      <c r="J359" s="19"/>
    </row>
    <row r="360" spans="10:10" ht="20.25">
      <c r="J360" s="19"/>
    </row>
    <row r="361" spans="10:10" ht="20.25">
      <c r="J361" s="19"/>
    </row>
    <row r="362" spans="10:10" ht="20.25">
      <c r="J362" s="19"/>
    </row>
    <row r="363" spans="10:10" ht="20.25">
      <c r="J363" s="19"/>
    </row>
    <row r="364" spans="10:10" ht="20.25">
      <c r="J364" s="19"/>
    </row>
    <row r="365" spans="10:10" ht="20.25">
      <c r="J365" s="19"/>
    </row>
    <row r="366" spans="10:10" ht="20.25">
      <c r="J366" s="19"/>
    </row>
    <row r="367" spans="10:10" ht="20.25">
      <c r="J367" s="19"/>
    </row>
    <row r="368" spans="10:10" ht="20.25">
      <c r="J368" s="19"/>
    </row>
    <row r="369" spans="10:10" ht="20.25">
      <c r="J369" s="19"/>
    </row>
    <row r="370" spans="10:10" ht="20.25">
      <c r="J370" s="19"/>
    </row>
    <row r="371" spans="10:10" ht="20.25">
      <c r="J371" s="19"/>
    </row>
    <row r="372" spans="10:10" ht="20.25">
      <c r="J372" s="19"/>
    </row>
    <row r="373" spans="10:10" ht="20.25">
      <c r="J373" s="19"/>
    </row>
    <row r="374" spans="10:10" ht="20.25">
      <c r="J374" s="19"/>
    </row>
    <row r="375" spans="10:10" ht="20.25">
      <c r="J375" s="19"/>
    </row>
    <row r="376" spans="10:10" ht="20.25">
      <c r="J376" s="19"/>
    </row>
    <row r="377" spans="10:10" ht="20.25">
      <c r="J377" s="19"/>
    </row>
    <row r="378" spans="10:10" ht="20.25">
      <c r="J378" s="19"/>
    </row>
    <row r="379" spans="10:10" ht="20.25">
      <c r="J379" s="19"/>
    </row>
    <row r="380" spans="10:10" ht="20.25">
      <c r="J380" s="19"/>
    </row>
    <row r="381" spans="10:10" ht="20.25">
      <c r="J381" s="19"/>
    </row>
    <row r="382" spans="10:10" ht="20.25">
      <c r="J382" s="19"/>
    </row>
    <row r="383" spans="10:10" ht="20.25">
      <c r="J383" s="19"/>
    </row>
    <row r="384" spans="10:10" ht="20.25">
      <c r="J384" s="19"/>
    </row>
    <row r="385" spans="10:10" ht="20.25">
      <c r="J385" s="19"/>
    </row>
    <row r="386" spans="10:10" ht="20.25">
      <c r="J386" s="19"/>
    </row>
    <row r="387" spans="10:10" ht="20.25">
      <c r="J387" s="19"/>
    </row>
    <row r="388" spans="10:10" ht="20.25">
      <c r="J388" s="19"/>
    </row>
    <row r="389" spans="10:10" ht="20.25">
      <c r="J389" s="19"/>
    </row>
    <row r="390" spans="10:10" ht="20.25">
      <c r="J390" s="19"/>
    </row>
    <row r="391" spans="10:10" ht="20.25">
      <c r="J391" s="19"/>
    </row>
    <row r="392" spans="10:10" ht="20.25">
      <c r="J392" s="19"/>
    </row>
    <row r="393" spans="10:10" ht="20.25">
      <c r="J393" s="19"/>
    </row>
    <row r="394" spans="10:10" ht="20.25">
      <c r="J394" s="19"/>
    </row>
    <row r="395" spans="10:10" ht="20.25">
      <c r="J395" s="19"/>
    </row>
    <row r="396" spans="10:10" ht="20.25">
      <c r="J396" s="19"/>
    </row>
    <row r="397" spans="10:10" ht="20.25">
      <c r="J397" s="19"/>
    </row>
    <row r="398" spans="10:10" ht="20.25">
      <c r="J398" s="19"/>
    </row>
    <row r="399" spans="10:10" ht="20.25">
      <c r="J399" s="19"/>
    </row>
    <row r="400" spans="10:10" ht="20.25">
      <c r="J400" s="19"/>
    </row>
    <row r="401" spans="10:10" ht="20.25">
      <c r="J401" s="19"/>
    </row>
    <row r="402" spans="10:10" ht="20.25">
      <c r="J402" s="19"/>
    </row>
    <row r="403" spans="10:10" ht="20.25">
      <c r="J403" s="19"/>
    </row>
    <row r="404" spans="10:10" ht="20.25">
      <c r="J404" s="19"/>
    </row>
    <row r="405" spans="10:10" ht="20.25">
      <c r="J405" s="19"/>
    </row>
    <row r="406" spans="10:10" ht="20.25">
      <c r="J406" s="19"/>
    </row>
    <row r="407" spans="10:10" ht="20.25">
      <c r="J407" s="19"/>
    </row>
    <row r="408" spans="10:10" ht="20.25">
      <c r="J408" s="19"/>
    </row>
    <row r="409" spans="10:10" ht="20.25">
      <c r="J409" s="19"/>
    </row>
    <row r="410" spans="10:10" ht="20.25">
      <c r="J410" s="19"/>
    </row>
    <row r="411" spans="10:10" ht="20.25">
      <c r="J411" s="19"/>
    </row>
    <row r="412" spans="10:10" ht="20.25">
      <c r="J412" s="19"/>
    </row>
    <row r="413" spans="10:10" ht="20.25">
      <c r="J413" s="19"/>
    </row>
    <row r="414" spans="10:10" ht="20.25">
      <c r="J414" s="19"/>
    </row>
    <row r="415" spans="10:10" ht="20.25">
      <c r="J415" s="19"/>
    </row>
    <row r="416" spans="10:10" ht="20.25">
      <c r="J416" s="19"/>
    </row>
    <row r="417" spans="10:10" ht="20.25">
      <c r="J417" s="19"/>
    </row>
    <row r="418" spans="10:10" ht="20.25">
      <c r="J418" s="19"/>
    </row>
    <row r="419" spans="10:10" ht="20.25">
      <c r="J419" s="19"/>
    </row>
    <row r="420" spans="10:10" ht="20.25">
      <c r="J420" s="19"/>
    </row>
    <row r="421" spans="10:10" ht="20.25">
      <c r="J421" s="19"/>
    </row>
    <row r="422" spans="10:10" ht="20.25">
      <c r="J422" s="19"/>
    </row>
    <row r="423" spans="10:10" ht="20.25">
      <c r="J423" s="19"/>
    </row>
    <row r="424" spans="10:10" ht="20.25">
      <c r="J424" s="19"/>
    </row>
    <row r="425" spans="10:10" ht="20.25">
      <c r="J425" s="19"/>
    </row>
    <row r="426" spans="10:10" ht="20.25">
      <c r="J426" s="19"/>
    </row>
    <row r="427" spans="10:10" ht="20.25">
      <c r="J427" s="19"/>
    </row>
    <row r="428" spans="10:10" ht="20.25">
      <c r="J428" s="19"/>
    </row>
    <row r="429" spans="10:10" ht="20.25">
      <c r="J429" s="19"/>
    </row>
    <row r="430" spans="10:10" ht="20.25">
      <c r="J430" s="19"/>
    </row>
    <row r="431" spans="10:10" ht="20.25">
      <c r="J431" s="19"/>
    </row>
    <row r="432" spans="10:10" ht="20.25">
      <c r="J432" s="19"/>
    </row>
    <row r="433" spans="10:10" ht="20.25">
      <c r="J433" s="19"/>
    </row>
    <row r="434" spans="10:10" ht="20.25">
      <c r="J434" s="19"/>
    </row>
    <row r="435" spans="10:10" ht="20.25">
      <c r="J435" s="19"/>
    </row>
    <row r="436" spans="10:10" ht="20.25">
      <c r="J436" s="19"/>
    </row>
    <row r="437" spans="10:10" ht="20.25">
      <c r="J437" s="19"/>
    </row>
    <row r="438" spans="10:10" ht="20.25">
      <c r="J438" s="19"/>
    </row>
    <row r="439" spans="10:10" ht="20.25">
      <c r="J439" s="19"/>
    </row>
    <row r="440" spans="10:10" ht="20.25">
      <c r="J440" s="19"/>
    </row>
    <row r="441" spans="10:10" ht="20.25">
      <c r="J441" s="19"/>
    </row>
    <row r="442" spans="10:10" ht="20.25">
      <c r="J442" s="19"/>
    </row>
    <row r="443" spans="10:10" ht="20.25">
      <c r="J443" s="19"/>
    </row>
    <row r="444" spans="10:10" ht="20.25">
      <c r="J444" s="19"/>
    </row>
    <row r="445" spans="10:10" ht="20.25">
      <c r="J445" s="19"/>
    </row>
    <row r="446" spans="10:10" ht="20.25">
      <c r="J446" s="19"/>
    </row>
    <row r="447" spans="10:10" ht="20.25">
      <c r="J447" s="19"/>
    </row>
    <row r="448" spans="10:10" ht="20.25">
      <c r="J448" s="19"/>
    </row>
    <row r="449" spans="10:10" ht="20.25">
      <c r="J449" s="19"/>
    </row>
    <row r="450" spans="10:10" ht="20.25">
      <c r="J450" s="19"/>
    </row>
    <row r="451" spans="10:10" ht="20.25">
      <c r="J451" s="19"/>
    </row>
    <row r="452" spans="10:10" ht="20.25">
      <c r="J452" s="19"/>
    </row>
    <row r="453" spans="10:10" ht="20.25">
      <c r="J453" s="19"/>
    </row>
    <row r="454" spans="10:10" ht="20.25">
      <c r="J454" s="19"/>
    </row>
    <row r="455" spans="10:10" ht="20.25">
      <c r="J455" s="19"/>
    </row>
    <row r="456" spans="10:10" ht="20.25">
      <c r="J456" s="19"/>
    </row>
    <row r="457" spans="10:10" ht="20.25">
      <c r="J457" s="19"/>
    </row>
    <row r="458" spans="10:10" ht="20.25">
      <c r="J458" s="19"/>
    </row>
    <row r="459" spans="10:10" ht="20.25">
      <c r="J459" s="19"/>
    </row>
    <row r="460" spans="10:10" ht="20.25">
      <c r="J460" s="19"/>
    </row>
    <row r="461" spans="10:10" ht="20.25">
      <c r="J461" s="19"/>
    </row>
    <row r="462" spans="10:10" ht="20.25">
      <c r="J462" s="19"/>
    </row>
    <row r="463" spans="10:10" ht="20.25">
      <c r="J463" s="19"/>
    </row>
    <row r="464" spans="10:10" ht="20.25">
      <c r="J464" s="19"/>
    </row>
    <row r="465" spans="10:10" ht="20.25">
      <c r="J465" s="19"/>
    </row>
    <row r="466" spans="10:10" ht="20.25">
      <c r="J466" s="19"/>
    </row>
    <row r="467" spans="10:10" ht="20.25">
      <c r="J467" s="19"/>
    </row>
    <row r="468" spans="10:10" ht="20.25">
      <c r="J468" s="19"/>
    </row>
    <row r="469" spans="10:10" ht="20.25">
      <c r="J469" s="19"/>
    </row>
    <row r="470" spans="10:10" ht="20.25">
      <c r="J470" s="19"/>
    </row>
    <row r="471" spans="10:10" ht="20.25">
      <c r="J471" s="19"/>
    </row>
    <row r="472" spans="10:10" ht="20.25">
      <c r="J472" s="19"/>
    </row>
    <row r="473" spans="10:10" ht="20.25">
      <c r="J473" s="19"/>
    </row>
    <row r="474" spans="10:10" ht="20.25">
      <c r="J474" s="19"/>
    </row>
    <row r="475" spans="10:10" ht="20.25">
      <c r="J475" s="19"/>
    </row>
    <row r="476" spans="10:10" ht="20.25">
      <c r="J476" s="19"/>
    </row>
    <row r="477" spans="10:10" ht="20.25">
      <c r="J477" s="19"/>
    </row>
    <row r="478" spans="10:10" ht="20.25">
      <c r="J478" s="19"/>
    </row>
    <row r="479" spans="10:10" ht="20.25">
      <c r="J479" s="19"/>
    </row>
    <row r="480" spans="10:10" ht="20.25">
      <c r="J480" s="19"/>
    </row>
    <row r="481" spans="10:10" ht="20.25">
      <c r="J481" s="19"/>
    </row>
    <row r="482" spans="10:10" ht="20.25">
      <c r="J482" s="19"/>
    </row>
    <row r="483" spans="10:10" ht="20.25">
      <c r="J483" s="19"/>
    </row>
    <row r="484" spans="10:10" ht="20.25">
      <c r="J484" s="19"/>
    </row>
    <row r="485" spans="10:10" ht="20.25">
      <c r="J485" s="19"/>
    </row>
    <row r="486" spans="10:10" ht="20.25">
      <c r="J486" s="19"/>
    </row>
    <row r="487" spans="10:10" ht="20.25">
      <c r="J487" s="19"/>
    </row>
    <row r="488" spans="10:10" ht="20.25">
      <c r="J488" s="19"/>
    </row>
    <row r="489" spans="10:10" ht="20.25">
      <c r="J489" s="19"/>
    </row>
    <row r="490" spans="10:10" ht="20.25">
      <c r="J490" s="19"/>
    </row>
    <row r="491" spans="10:10" ht="20.25">
      <c r="J491" s="19"/>
    </row>
    <row r="492" spans="10:10" ht="20.25">
      <c r="J492" s="19"/>
    </row>
    <row r="493" spans="10:10" ht="20.25">
      <c r="J493" s="19"/>
    </row>
    <row r="494" spans="10:10" ht="20.25">
      <c r="J494" s="19"/>
    </row>
    <row r="495" spans="10:10" ht="20.25">
      <c r="J495" s="19"/>
    </row>
    <row r="496" spans="10:10" ht="20.25">
      <c r="J496" s="19"/>
    </row>
    <row r="497" spans="10:10" ht="20.25">
      <c r="J497" s="19"/>
    </row>
    <row r="498" spans="10:10" ht="20.25">
      <c r="J498" s="19"/>
    </row>
    <row r="499" spans="10:10" ht="20.25">
      <c r="J499" s="19"/>
    </row>
    <row r="500" spans="10:10" ht="20.25">
      <c r="J500" s="19"/>
    </row>
    <row r="501" spans="10:10" ht="20.25">
      <c r="J501" s="19"/>
    </row>
    <row r="502" spans="10:10" ht="20.25">
      <c r="J502" s="19"/>
    </row>
    <row r="503" spans="10:10" ht="20.25">
      <c r="J503" s="19"/>
    </row>
    <row r="504" spans="10:10" ht="20.25">
      <c r="J504" s="19"/>
    </row>
    <row r="505" spans="10:10" ht="20.25">
      <c r="J505" s="19"/>
    </row>
    <row r="506" spans="10:10" ht="20.25">
      <c r="J506" s="19"/>
    </row>
    <row r="507" spans="10:10" ht="20.25">
      <c r="J507" s="19"/>
    </row>
    <row r="508" spans="10:10" ht="20.25">
      <c r="J508" s="19"/>
    </row>
    <row r="509" spans="10:10" ht="20.25">
      <c r="J509" s="19"/>
    </row>
    <row r="510" spans="10:10" ht="20.25">
      <c r="J510" s="19"/>
    </row>
    <row r="511" spans="10:10" ht="20.25">
      <c r="J511" s="19"/>
    </row>
    <row r="512" spans="10:10" ht="20.25">
      <c r="J512" s="19"/>
    </row>
    <row r="513" spans="10:10" ht="20.25">
      <c r="J513" s="19"/>
    </row>
    <row r="514" spans="10:10" ht="20.25">
      <c r="J514" s="19"/>
    </row>
    <row r="515" spans="10:10" ht="20.25">
      <c r="J515" s="19"/>
    </row>
    <row r="516" spans="10:10" ht="20.25">
      <c r="J516" s="19"/>
    </row>
    <row r="517" spans="10:10" ht="20.25">
      <c r="J517" s="19"/>
    </row>
    <row r="518" spans="10:10" ht="20.25">
      <c r="J518" s="19"/>
    </row>
    <row r="519" spans="10:10" ht="20.25">
      <c r="J519" s="19"/>
    </row>
    <row r="520" spans="10:10" ht="20.25">
      <c r="J520" s="19"/>
    </row>
    <row r="521" spans="10:10" ht="20.25">
      <c r="J521" s="19"/>
    </row>
    <row r="522" spans="10:10" ht="20.25">
      <c r="J522" s="19"/>
    </row>
    <row r="523" spans="10:10" ht="20.25">
      <c r="J523" s="19"/>
    </row>
    <row r="524" spans="10:10" ht="20.25">
      <c r="J524" s="19"/>
    </row>
    <row r="525" spans="10:10" ht="20.25">
      <c r="J525" s="19"/>
    </row>
    <row r="526" spans="10:10" ht="20.25">
      <c r="J526" s="19"/>
    </row>
    <row r="527" spans="10:10" ht="20.25">
      <c r="J527" s="19"/>
    </row>
    <row r="528" spans="10:10" ht="20.25">
      <c r="J528" s="19"/>
    </row>
    <row r="529" spans="10:10" ht="20.25">
      <c r="J529" s="19"/>
    </row>
    <row r="530" spans="10:10" ht="20.25">
      <c r="J530" s="19"/>
    </row>
    <row r="531" spans="10:10" ht="20.25">
      <c r="J531" s="19"/>
    </row>
    <row r="532" spans="10:10" ht="20.25">
      <c r="J532" s="19"/>
    </row>
    <row r="533" spans="10:10" ht="20.25">
      <c r="J533" s="19"/>
    </row>
    <row r="534" spans="10:10" ht="20.25">
      <c r="J534" s="19"/>
    </row>
    <row r="535" spans="10:10" ht="20.25">
      <c r="J535" s="19"/>
    </row>
    <row r="536" spans="10:10" ht="20.25">
      <c r="J536" s="19"/>
    </row>
    <row r="537" spans="10:10" ht="20.25">
      <c r="J537" s="19"/>
    </row>
    <row r="538" spans="10:10" ht="20.25">
      <c r="J538" s="19"/>
    </row>
    <row r="539" spans="10:10" ht="20.25">
      <c r="J539" s="19"/>
    </row>
    <row r="540" spans="10:10" ht="20.25">
      <c r="J540" s="19"/>
    </row>
    <row r="541" spans="10:10" ht="20.25">
      <c r="J541" s="19"/>
    </row>
    <row r="542" spans="10:10" ht="20.25">
      <c r="J542" s="19"/>
    </row>
    <row r="543" spans="10:10" ht="20.25">
      <c r="J543" s="19"/>
    </row>
    <row r="544" spans="10:10" ht="20.25">
      <c r="J544" s="19"/>
    </row>
    <row r="545" spans="10:10" ht="20.25">
      <c r="J545" s="19"/>
    </row>
    <row r="546" spans="10:10" ht="20.25">
      <c r="J546" s="19"/>
    </row>
    <row r="547" spans="10:10" ht="20.25">
      <c r="J547" s="19"/>
    </row>
    <row r="548" spans="10:10" ht="20.25">
      <c r="J548" s="19"/>
    </row>
    <row r="549" spans="10:10" ht="20.25">
      <c r="J549" s="19"/>
    </row>
    <row r="550" spans="10:10" ht="20.25">
      <c r="J550" s="19"/>
    </row>
    <row r="551" spans="10:10" ht="20.25">
      <c r="J551" s="19"/>
    </row>
    <row r="552" spans="10:10" ht="20.25">
      <c r="J552" s="19"/>
    </row>
    <row r="553" spans="10:10" ht="20.25">
      <c r="J553" s="19"/>
    </row>
    <row r="554" spans="10:10" ht="20.25">
      <c r="J554" s="19"/>
    </row>
    <row r="555" spans="10:10" ht="20.25">
      <c r="J555" s="19"/>
    </row>
    <row r="556" spans="10:10" ht="20.25">
      <c r="J556" s="19"/>
    </row>
    <row r="557" spans="10:10" ht="20.25">
      <c r="J557" s="19"/>
    </row>
    <row r="558" spans="10:10" ht="20.25">
      <c r="J558" s="19"/>
    </row>
    <row r="559" spans="10:10" ht="20.25">
      <c r="J559" s="19"/>
    </row>
    <row r="560" spans="10:10" ht="20.25">
      <c r="J560" s="19"/>
    </row>
    <row r="561" spans="10:10" ht="20.25">
      <c r="J561" s="19"/>
    </row>
    <row r="562" spans="10:10" ht="20.25">
      <c r="J562" s="19"/>
    </row>
    <row r="563" spans="10:10" ht="20.25">
      <c r="J563" s="19"/>
    </row>
    <row r="564" spans="10:10" ht="20.25">
      <c r="J564" s="19"/>
    </row>
    <row r="565" spans="10:10" ht="20.25">
      <c r="J565" s="19"/>
    </row>
    <row r="566" spans="10:10" ht="20.25">
      <c r="J566" s="19"/>
    </row>
    <row r="567" spans="10:10" ht="20.25">
      <c r="J567" s="19"/>
    </row>
    <row r="568" spans="10:10" ht="20.25">
      <c r="J568" s="19"/>
    </row>
    <row r="569" spans="10:10" ht="20.25">
      <c r="J569" s="19"/>
    </row>
    <row r="570" spans="10:10" ht="20.25">
      <c r="J570" s="19"/>
    </row>
    <row r="571" spans="10:10" ht="20.25">
      <c r="J571" s="19"/>
    </row>
    <row r="572" spans="10:10" ht="20.25">
      <c r="J572" s="19"/>
    </row>
    <row r="573" spans="10:10" ht="20.25">
      <c r="J573" s="19"/>
    </row>
    <row r="574" spans="10:10" ht="20.25">
      <c r="J574" s="19"/>
    </row>
    <row r="575" spans="10:10" ht="20.25">
      <c r="J575" s="19"/>
    </row>
    <row r="576" spans="10:10" ht="20.25">
      <c r="J576" s="19"/>
    </row>
    <row r="577" spans="10:10" ht="20.25">
      <c r="J577" s="19"/>
    </row>
    <row r="578" spans="10:10" ht="20.25">
      <c r="J578" s="19"/>
    </row>
    <row r="579" spans="10:10" ht="20.25">
      <c r="J579" s="19"/>
    </row>
    <row r="580" spans="10:10" ht="20.25">
      <c r="J580" s="19"/>
    </row>
    <row r="581" spans="10:10" ht="20.25">
      <c r="J581" s="19"/>
    </row>
    <row r="582" spans="10:10" ht="20.25">
      <c r="J582" s="19"/>
    </row>
    <row r="583" spans="10:10" ht="20.25">
      <c r="J583" s="19"/>
    </row>
    <row r="584" spans="10:10" ht="20.25">
      <c r="J584" s="19"/>
    </row>
    <row r="585" spans="10:10" ht="20.25">
      <c r="J585" s="19"/>
    </row>
    <row r="586" spans="10:10" ht="20.25">
      <c r="J586" s="19"/>
    </row>
    <row r="587" spans="10:10" ht="20.25">
      <c r="J587" s="19"/>
    </row>
    <row r="588" spans="10:10" ht="20.25">
      <c r="J588" s="19"/>
    </row>
    <row r="589" spans="10:10" ht="20.25">
      <c r="J589" s="19"/>
    </row>
    <row r="590" spans="10:10" ht="20.25">
      <c r="J590" s="19"/>
    </row>
    <row r="591" spans="10:10" ht="20.25">
      <c r="J591" s="19"/>
    </row>
    <row r="592" spans="10:10" ht="20.25">
      <c r="J592" s="19"/>
    </row>
    <row r="593" spans="10:10" ht="20.25">
      <c r="J593" s="19"/>
    </row>
    <row r="594" spans="10:10" ht="20.25">
      <c r="J594" s="19"/>
    </row>
    <row r="595" spans="10:10" ht="20.25">
      <c r="J595" s="19"/>
    </row>
    <row r="596" spans="10:10" ht="20.25">
      <c r="J596" s="19"/>
    </row>
    <row r="597" spans="10:10" ht="20.25">
      <c r="J597" s="19"/>
    </row>
    <row r="598" spans="10:10" ht="20.25">
      <c r="J598" s="19"/>
    </row>
    <row r="599" spans="10:10" ht="20.25">
      <c r="J599" s="19"/>
    </row>
    <row r="600" spans="10:10" ht="20.25">
      <c r="J600" s="19"/>
    </row>
    <row r="601" spans="10:10" ht="20.25">
      <c r="J601" s="19"/>
    </row>
    <row r="602" spans="10:10" ht="20.25">
      <c r="J602" s="19"/>
    </row>
    <row r="603" spans="10:10" ht="20.25">
      <c r="J603" s="19"/>
    </row>
    <row r="604" spans="10:10" ht="20.25">
      <c r="J604" s="19"/>
    </row>
    <row r="605" spans="10:10" ht="20.25">
      <c r="J605" s="19"/>
    </row>
    <row r="606" spans="10:10" ht="20.25">
      <c r="J606" s="19"/>
    </row>
    <row r="607" spans="10:10" ht="20.25">
      <c r="J607" s="19"/>
    </row>
    <row r="608" spans="10:10" ht="20.25">
      <c r="J608" s="19"/>
    </row>
    <row r="609" spans="10:10" ht="20.25">
      <c r="J609" s="19"/>
    </row>
    <row r="610" spans="10:10" ht="20.25">
      <c r="J610" s="19"/>
    </row>
    <row r="611" spans="10:10" ht="20.25">
      <c r="J611" s="19"/>
    </row>
    <row r="612" spans="10:10" ht="20.25">
      <c r="J612" s="19"/>
    </row>
    <row r="613" spans="10:10" ht="20.25">
      <c r="J613" s="19"/>
    </row>
    <row r="614" spans="10:10" ht="20.25">
      <c r="J614" s="19"/>
    </row>
    <row r="615" spans="10:10" ht="20.25">
      <c r="J615" s="19"/>
    </row>
    <row r="616" spans="10:10" ht="20.25">
      <c r="J616" s="19"/>
    </row>
    <row r="617" spans="10:10" ht="20.25">
      <c r="J617" s="19"/>
    </row>
    <row r="618" spans="10:10" ht="20.25">
      <c r="J618" s="19"/>
    </row>
    <row r="619" spans="10:10" ht="20.25">
      <c r="J619" s="19"/>
    </row>
    <row r="620" spans="10:10" ht="20.25">
      <c r="J620" s="19"/>
    </row>
    <row r="621" spans="10:10" ht="20.25">
      <c r="J621" s="19"/>
    </row>
    <row r="622" spans="10:10" ht="20.25">
      <c r="J622" s="19"/>
    </row>
    <row r="623" spans="10:10" ht="20.25">
      <c r="J623" s="19"/>
    </row>
    <row r="624" spans="10:10" ht="20.25">
      <c r="J624" s="19"/>
    </row>
    <row r="625" spans="10:10" ht="20.25">
      <c r="J625" s="19"/>
    </row>
    <row r="626" spans="10:10" ht="20.25">
      <c r="J626" s="19"/>
    </row>
    <row r="627" spans="10:10" ht="20.25">
      <c r="J627" s="19"/>
    </row>
    <row r="628" spans="10:10" ht="20.25">
      <c r="J628" s="19"/>
    </row>
    <row r="629" spans="10:10" ht="20.25">
      <c r="J629" s="19"/>
    </row>
    <row r="630" spans="10:10" ht="20.25">
      <c r="J630" s="19"/>
    </row>
    <row r="631" spans="10:10" ht="20.25">
      <c r="J631" s="19"/>
    </row>
    <row r="632" spans="10:10" ht="20.25">
      <c r="J632" s="19"/>
    </row>
    <row r="633" spans="10:10" ht="20.25">
      <c r="J633" s="19"/>
    </row>
    <row r="634" spans="10:10" ht="20.25">
      <c r="J634" s="19"/>
    </row>
    <row r="635" spans="10:10" ht="20.25">
      <c r="J635" s="19"/>
    </row>
    <row r="636" spans="10:10" ht="20.25">
      <c r="J636" s="19"/>
    </row>
    <row r="637" spans="10:10" ht="20.25">
      <c r="J637" s="19"/>
    </row>
    <row r="638" spans="10:10" ht="20.25">
      <c r="J638" s="19"/>
    </row>
    <row r="639" spans="10:10" ht="20.25">
      <c r="J639" s="19"/>
    </row>
    <row r="640" spans="10:10" ht="20.25">
      <c r="J640" s="19"/>
    </row>
    <row r="641" spans="10:10" ht="20.25">
      <c r="J641" s="19"/>
    </row>
    <row r="642" spans="10:10" ht="20.25">
      <c r="J642" s="19"/>
    </row>
    <row r="643" spans="10:10" ht="20.25">
      <c r="J643" s="19"/>
    </row>
    <row r="644" spans="10:10" ht="20.25">
      <c r="J644" s="19"/>
    </row>
    <row r="645" spans="10:10" ht="20.25">
      <c r="J645" s="19"/>
    </row>
    <row r="646" spans="10:10" ht="20.25">
      <c r="J646" s="19"/>
    </row>
    <row r="647" spans="10:10" ht="20.25">
      <c r="J647" s="19"/>
    </row>
    <row r="648" spans="10:10" ht="20.25">
      <c r="J648" s="19"/>
    </row>
    <row r="649" spans="10:10" ht="20.25">
      <c r="J649" s="19"/>
    </row>
    <row r="650" spans="10:10" ht="20.25">
      <c r="J650" s="19"/>
    </row>
    <row r="651" spans="10:10" ht="20.25">
      <c r="J651" s="19"/>
    </row>
    <row r="652" spans="10:10" ht="20.25">
      <c r="J652" s="19"/>
    </row>
    <row r="653" spans="10:10" ht="20.25">
      <c r="J653" s="19"/>
    </row>
    <row r="654" spans="10:10" ht="20.25">
      <c r="J654" s="19"/>
    </row>
    <row r="655" spans="10:10" ht="20.25">
      <c r="J655" s="19"/>
    </row>
    <row r="656" spans="10:10" ht="20.25">
      <c r="J656" s="19"/>
    </row>
    <row r="657" spans="10:10" ht="20.25">
      <c r="J657" s="19"/>
    </row>
    <row r="658" spans="10:10" ht="20.25">
      <c r="J658" s="19"/>
    </row>
    <row r="659" spans="10:10" ht="20.25">
      <c r="J659" s="19"/>
    </row>
    <row r="660" spans="10:10" ht="20.25">
      <c r="J660" s="19"/>
    </row>
    <row r="661" spans="10:10" ht="20.25">
      <c r="J661" s="19"/>
    </row>
    <row r="662" spans="10:10" ht="20.25">
      <c r="J662" s="19"/>
    </row>
    <row r="663" spans="10:10" ht="20.25">
      <c r="J663" s="19"/>
    </row>
    <row r="664" spans="10:10" ht="20.25">
      <c r="J664" s="19"/>
    </row>
    <row r="665" spans="10:10" ht="20.25">
      <c r="J665" s="19"/>
    </row>
    <row r="666" spans="10:10" ht="20.25">
      <c r="J666" s="19"/>
    </row>
    <row r="667" spans="10:10" ht="20.25">
      <c r="J667" s="19"/>
    </row>
    <row r="668" spans="10:10" ht="20.25">
      <c r="J668" s="19"/>
    </row>
    <row r="669" spans="10:10" ht="20.25">
      <c r="J669" s="19"/>
    </row>
    <row r="670" spans="10:10" ht="20.25">
      <c r="J670" s="19"/>
    </row>
    <row r="671" spans="10:10" ht="20.25">
      <c r="J671" s="19"/>
    </row>
    <row r="672" spans="10:10" ht="20.25">
      <c r="J672" s="19"/>
    </row>
    <row r="673" spans="10:10" ht="20.25">
      <c r="J673" s="19"/>
    </row>
    <row r="674" spans="10:10" ht="20.25">
      <c r="J674" s="19"/>
    </row>
    <row r="675" spans="10:10" ht="20.25">
      <c r="J675" s="19"/>
    </row>
    <row r="676" spans="10:10" ht="20.25">
      <c r="J676" s="19"/>
    </row>
    <row r="677" spans="10:10" ht="20.25">
      <c r="J677" s="19"/>
    </row>
    <row r="678" spans="10:10" ht="20.25">
      <c r="J678" s="19"/>
    </row>
    <row r="679" spans="10:10" ht="20.25">
      <c r="J679" s="19"/>
    </row>
    <row r="680" spans="10:10" ht="20.25">
      <c r="J680" s="19"/>
    </row>
    <row r="681" spans="10:10" ht="20.25">
      <c r="J681" s="19"/>
    </row>
    <row r="682" spans="10:10" ht="20.25">
      <c r="J682" s="19"/>
    </row>
    <row r="683" spans="10:10" ht="20.25">
      <c r="J683" s="19"/>
    </row>
    <row r="684" spans="10:10" ht="20.25">
      <c r="J684" s="19"/>
    </row>
    <row r="685" spans="10:10" ht="20.25">
      <c r="J685" s="19"/>
    </row>
    <row r="686" spans="10:10" ht="20.25">
      <c r="J686" s="19"/>
    </row>
  </sheetData>
  <phoneticPr fontId="11" type="noConversion"/>
  <pageMargins left="0.7" right="0.7" top="0.75" bottom="0.75" header="0.3" footer="0.3"/>
  <pageSetup paperSize="9" orientation="portrait" horizontalDpi="4294967293" r:id="rId1"/>
  <drawing r:id="rId2"/>
  <legacyDrawing r:id="rId3"/>
  <oleObjects>
    <oleObject progId="Excel.Chart.8" shapeId="5124" r:id="rId4"/>
    <oleObject progId="Excel.Chart.8" shapeId="5123" r:id="rId5"/>
    <oleObject progId="Excel.Chart.8" shapeId="5122" r:id="rId6"/>
    <oleObject progId="Excel.Chart.8" shapeId="5121" r:id="rId7"/>
  </oleObjects>
</worksheet>
</file>

<file path=xl/worksheets/sheet2.xml><?xml version="1.0" encoding="utf-8"?>
<worksheet xmlns="http://schemas.openxmlformats.org/spreadsheetml/2006/main" xmlns:r="http://schemas.openxmlformats.org/officeDocument/2006/relationships">
  <dimension ref="A1:AA30"/>
  <sheetViews>
    <sheetView workbookViewId="0">
      <selection activeCell="AE15" sqref="AE15"/>
    </sheetView>
  </sheetViews>
  <sheetFormatPr defaultRowHeight="12.75"/>
  <cols>
    <col min="2" max="27" width="4.7109375" customWidth="1"/>
  </cols>
  <sheetData>
    <row r="1" spans="1:27">
      <c r="A1" s="2" t="s">
        <v>80</v>
      </c>
      <c r="B1" s="3"/>
      <c r="C1" s="3"/>
      <c r="D1" s="3"/>
      <c r="E1" s="3"/>
      <c r="F1" s="3"/>
      <c r="G1" s="3"/>
    </row>
    <row r="2" spans="1:27">
      <c r="A2" s="181" t="str">
        <f>รอวางสถานการณ์!A2</f>
        <v xml:space="preserve"> จังหวัด ศรีสะเกษ  ระหว่างวันที่  1 มกราคม 2563  ถึงวันที่  20 ตุลาคม 2563</v>
      </c>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row>
    <row r="3" spans="1:27">
      <c r="A3" s="2"/>
      <c r="B3" s="3"/>
      <c r="C3" s="3"/>
      <c r="D3" s="3"/>
      <c r="E3" s="3"/>
      <c r="F3" s="3"/>
      <c r="G3" s="3"/>
    </row>
    <row r="4" spans="1:27">
      <c r="A4" s="4"/>
      <c r="B4" s="183" t="s">
        <v>63</v>
      </c>
      <c r="C4" s="183"/>
      <c r="D4" s="183"/>
      <c r="E4" s="183"/>
      <c r="F4" s="183"/>
      <c r="G4" s="183"/>
      <c r="H4" s="183"/>
      <c r="I4" s="183"/>
      <c r="J4" s="183"/>
      <c r="K4" s="183"/>
      <c r="L4" s="183"/>
      <c r="M4" s="183"/>
      <c r="N4" s="183"/>
      <c r="O4" s="183"/>
      <c r="P4" s="183"/>
      <c r="Q4" s="183"/>
      <c r="R4" s="183"/>
      <c r="S4" s="183"/>
      <c r="T4" s="183"/>
      <c r="U4" s="183"/>
      <c r="V4" s="183"/>
      <c r="W4" s="183"/>
      <c r="X4" s="183"/>
      <c r="Y4" s="183"/>
      <c r="Z4" s="183"/>
      <c r="AA4" s="183"/>
    </row>
    <row r="5" spans="1:27">
      <c r="A5" s="12" t="s">
        <v>1</v>
      </c>
      <c r="B5" s="182" t="s">
        <v>64</v>
      </c>
      <c r="C5" s="182"/>
      <c r="D5" s="182" t="s">
        <v>67</v>
      </c>
      <c r="E5" s="182"/>
      <c r="F5" s="182" t="s">
        <v>68</v>
      </c>
      <c r="G5" s="182"/>
      <c r="H5" s="182" t="s">
        <v>69</v>
      </c>
      <c r="I5" s="182"/>
      <c r="J5" s="182" t="s">
        <v>70</v>
      </c>
      <c r="K5" s="182"/>
      <c r="L5" s="182" t="s">
        <v>71</v>
      </c>
      <c r="M5" s="182"/>
      <c r="N5" s="182" t="s">
        <v>72</v>
      </c>
      <c r="O5" s="182"/>
      <c r="P5" s="182" t="s">
        <v>73</v>
      </c>
      <c r="Q5" s="182"/>
      <c r="R5" s="182" t="s">
        <v>74</v>
      </c>
      <c r="S5" s="182"/>
      <c r="T5" s="182" t="s">
        <v>75</v>
      </c>
      <c r="U5" s="182"/>
      <c r="V5" s="182" t="s">
        <v>76</v>
      </c>
      <c r="W5" s="182"/>
      <c r="X5" s="182" t="s">
        <v>77</v>
      </c>
      <c r="Y5" s="182"/>
      <c r="Z5" s="182" t="s">
        <v>78</v>
      </c>
      <c r="AA5" s="182"/>
    </row>
    <row r="6" spans="1:27">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row>
    <row r="7" spans="1:27">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16</v>
      </c>
      <c r="O7" s="7">
        <f>รอวางป่วยรายเดือน!O3</f>
        <v>0</v>
      </c>
      <c r="P7" s="7">
        <f>รอวางป่วยรายเดือน!P3</f>
        <v>23</v>
      </c>
      <c r="Q7" s="7">
        <f>รอวางป่วยรายเดือน!Q3</f>
        <v>0</v>
      </c>
      <c r="R7" s="7">
        <f>รอวางป่วยรายเดือน!R3</f>
        <v>32</v>
      </c>
      <c r="S7" s="7">
        <f>รอวางป่วยรายเดือน!S3</f>
        <v>0</v>
      </c>
      <c r="T7" s="7">
        <f>รอวางป่วยรายเดือน!T3</f>
        <v>2</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86</v>
      </c>
      <c r="AA7" s="7">
        <f>รอวางป่วยรายเดือน!AA3</f>
        <v>0</v>
      </c>
    </row>
    <row r="8" spans="1:27">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9</v>
      </c>
      <c r="Q8" s="7">
        <f>รอวางป่วยรายเดือน!Q4</f>
        <v>0</v>
      </c>
      <c r="R8" s="7">
        <f>รอวางป่วยรายเดือน!R4</f>
        <v>9</v>
      </c>
      <c r="S8" s="7">
        <f>รอวางป่วยรายเดือน!S4</f>
        <v>0</v>
      </c>
      <c r="T8" s="7">
        <f>รอวางป่วยรายเดือน!T4</f>
        <v>1</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39</v>
      </c>
      <c r="AA8" s="7">
        <f>รอวางป่วยรายเดือน!AA4</f>
        <v>0</v>
      </c>
    </row>
    <row r="9" spans="1:27">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27</v>
      </c>
      <c r="M9" s="7">
        <f>รอวางป่วยรายเดือน!M5</f>
        <v>0</v>
      </c>
      <c r="N9" s="7">
        <f>รอวางป่วยรายเดือน!N5</f>
        <v>8</v>
      </c>
      <c r="O9" s="7">
        <f>รอวางป่วยรายเดือน!O5</f>
        <v>0</v>
      </c>
      <c r="P9" s="7">
        <f>รอวางป่วยรายเดือน!P5</f>
        <v>3</v>
      </c>
      <c r="Q9" s="7">
        <f>รอวางป่วยรายเดือน!Q5</f>
        <v>0</v>
      </c>
      <c r="R9" s="7">
        <f>รอวางป่วยรายเดือน!R5</f>
        <v>8</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86</v>
      </c>
      <c r="AA9" s="7">
        <f>รอวางป่วยรายเดือน!AA5</f>
        <v>0</v>
      </c>
    </row>
    <row r="10" spans="1:27">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4</v>
      </c>
      <c r="K10" s="7">
        <f>รอวางป่วยรายเดือน!K6</f>
        <v>0</v>
      </c>
      <c r="L10" s="7">
        <f>รอวางป่วยรายเดือน!L6</f>
        <v>17</v>
      </c>
      <c r="M10" s="7">
        <f>รอวางป่วยรายเดือน!M6</f>
        <v>0</v>
      </c>
      <c r="N10" s="7">
        <f>รอวางป่วยรายเดือน!N6</f>
        <v>15</v>
      </c>
      <c r="O10" s="7">
        <f>รอวางป่วยรายเดือน!O6</f>
        <v>0</v>
      </c>
      <c r="P10" s="7">
        <f>รอวางป่วยรายเดือน!P6</f>
        <v>17</v>
      </c>
      <c r="Q10" s="7">
        <f>รอวางป่วยรายเดือน!Q6</f>
        <v>0</v>
      </c>
      <c r="R10" s="7">
        <f>รอวางป่วยรายเดือน!R6</f>
        <v>7</v>
      </c>
      <c r="S10" s="7">
        <f>รอวางป่วยรายเดือน!S6</f>
        <v>0</v>
      </c>
      <c r="T10" s="7">
        <f>รอวางป่วยรายเดือน!T6</f>
        <v>6</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72</v>
      </c>
      <c r="AA10" s="7">
        <f>รอวางป่วยรายเดือน!AA6</f>
        <v>0</v>
      </c>
    </row>
    <row r="11" spans="1:27">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12</v>
      </c>
      <c r="M11" s="7">
        <f>รอวางป่วยรายเดือน!M7</f>
        <v>0</v>
      </c>
      <c r="N11" s="7">
        <f>รอวางป่วยรายเดือน!N7</f>
        <v>29</v>
      </c>
      <c r="O11" s="7">
        <f>รอวางป่วยรายเดือน!O7</f>
        <v>0</v>
      </c>
      <c r="P11" s="7">
        <f>รอวางป่วยรายเดือน!P7</f>
        <v>23</v>
      </c>
      <c r="Q11" s="7">
        <f>รอวางป่วยรายเดือน!Q7</f>
        <v>0</v>
      </c>
      <c r="R11" s="7">
        <f>รอวางป่วยรายเดือน!R7</f>
        <v>25</v>
      </c>
      <c r="S11" s="7">
        <f>รอวางป่วยรายเดือน!S7</f>
        <v>0</v>
      </c>
      <c r="T11" s="7">
        <f>รอวางป่วยรายเดือน!T7</f>
        <v>4</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114</v>
      </c>
      <c r="AA11" s="7">
        <f>รอวางป่วยรายเดือน!AA7</f>
        <v>0</v>
      </c>
    </row>
    <row r="12" spans="1:27">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3</v>
      </c>
      <c r="Q12" s="7">
        <f>รอวางป่วยรายเดือน!Q8</f>
        <v>0</v>
      </c>
      <c r="R12" s="7">
        <f>รอวางป่วยรายเดือน!R8</f>
        <v>4</v>
      </c>
      <c r="S12" s="7">
        <f>รอวางป่วยรายเดือน!S8</f>
        <v>0</v>
      </c>
      <c r="T12" s="7">
        <f>รอวางป่วยรายเดือน!T8</f>
        <v>1</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18</v>
      </c>
      <c r="AA12" s="7">
        <f>รอวางป่วยรายเดือน!AA8</f>
        <v>0</v>
      </c>
    </row>
    <row r="13" spans="1:27">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12</v>
      </c>
      <c r="O13" s="7">
        <f>รอวางป่วยรายเดือน!O9</f>
        <v>0</v>
      </c>
      <c r="P13" s="7">
        <f>รอวางป่วยรายเดือน!P9</f>
        <v>3</v>
      </c>
      <c r="Q13" s="7">
        <f>รอวางป่วยรายเดือน!Q9</f>
        <v>0</v>
      </c>
      <c r="R13" s="7">
        <f>รอวางป่วยรายเดือน!R9</f>
        <v>12</v>
      </c>
      <c r="S13" s="7">
        <f>รอวางป่วยรายเดือน!S9</f>
        <v>0</v>
      </c>
      <c r="T13" s="7">
        <f>รอวางป่วยรายเดือน!T9</f>
        <v>4</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42</v>
      </c>
      <c r="AA13" s="7">
        <f>รอวางป่วยรายเดือน!AA9</f>
        <v>0</v>
      </c>
    </row>
    <row r="14" spans="1:27">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17</v>
      </c>
      <c r="O14" s="7">
        <f>รอวางป่วยรายเดือน!O10</f>
        <v>0</v>
      </c>
      <c r="P14" s="7">
        <f>รอวางป่วยรายเดือน!P10</f>
        <v>2</v>
      </c>
      <c r="Q14" s="7">
        <f>รอวางป่วยรายเดือน!Q10</f>
        <v>0</v>
      </c>
      <c r="R14" s="7">
        <f>รอวางป่วยรายเดือน!R10</f>
        <v>4</v>
      </c>
      <c r="S14" s="7">
        <f>รอวางป่วยรายเดือน!S10</f>
        <v>0</v>
      </c>
      <c r="T14" s="7">
        <f>รอวางป่วยรายเดือน!T10</f>
        <v>3</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55</v>
      </c>
      <c r="AA14" s="7">
        <f>รอวางป่วยรายเดือน!AA10</f>
        <v>0</v>
      </c>
    </row>
    <row r="15" spans="1:27">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13</v>
      </c>
      <c r="K15" s="7">
        <f>รอวางป่วยรายเดือน!K11</f>
        <v>0</v>
      </c>
      <c r="L15" s="7">
        <f>รอวางป่วยรายเดือน!L11</f>
        <v>22</v>
      </c>
      <c r="M15" s="7">
        <f>รอวางป่วยรายเดือน!M11</f>
        <v>0</v>
      </c>
      <c r="N15" s="7">
        <f>รอวางป่วยรายเดือน!N11</f>
        <v>19</v>
      </c>
      <c r="O15" s="7">
        <f>รอวางป่วยรายเดือน!O11</f>
        <v>0</v>
      </c>
      <c r="P15" s="7">
        <f>รอวางป่วยรายเดือน!P11</f>
        <v>22</v>
      </c>
      <c r="Q15" s="7">
        <f>รอวางป่วยรายเดือน!Q11</f>
        <v>0</v>
      </c>
      <c r="R15" s="7">
        <f>รอวางป่วยรายเดือน!R11</f>
        <v>7</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98</v>
      </c>
      <c r="AA15" s="7">
        <f>รอวางป่วยรายเดือน!AA11</f>
        <v>0</v>
      </c>
    </row>
    <row r="16" spans="1:27">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7</v>
      </c>
      <c r="M16" s="7">
        <f>รอวางป่วยรายเดือน!M12</f>
        <v>0</v>
      </c>
      <c r="N16" s="7">
        <f>รอวางป่วยรายเดือน!N12</f>
        <v>12</v>
      </c>
      <c r="O16" s="7">
        <f>รอวางป่วยรายเดือน!O12</f>
        <v>0</v>
      </c>
      <c r="P16" s="7">
        <f>รอวางป่วยรายเดือน!P12</f>
        <v>18</v>
      </c>
      <c r="Q16" s="7">
        <f>รอวางป่วยรายเดือน!Q12</f>
        <v>0</v>
      </c>
      <c r="R16" s="7">
        <f>รอวางป่วยรายเดือน!R12</f>
        <v>2</v>
      </c>
      <c r="S16" s="7">
        <f>รอวางป่วยรายเดือน!S12</f>
        <v>0</v>
      </c>
      <c r="T16" s="7">
        <f>รอวางป่วยรายเดือน!T12</f>
        <v>4</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56</v>
      </c>
      <c r="AA16" s="7">
        <f>รอวางป่วยรายเดือน!AA12</f>
        <v>0</v>
      </c>
    </row>
    <row r="17" spans="1:27">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2</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2</v>
      </c>
      <c r="AA17" s="7">
        <f>รอวางป่วยรายเดือน!AA13</f>
        <v>0</v>
      </c>
    </row>
    <row r="18" spans="1:27">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6</v>
      </c>
      <c r="M18" s="7">
        <f>รอวางป่วยรายเดือน!M14</f>
        <v>0</v>
      </c>
      <c r="N18" s="7">
        <f>รอวางป่วยรายเดือน!N14</f>
        <v>5</v>
      </c>
      <c r="O18" s="7">
        <f>รอวางป่วยรายเดือน!O14</f>
        <v>0</v>
      </c>
      <c r="P18" s="7">
        <f>รอวางป่วยรายเดือน!P14</f>
        <v>1</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20</v>
      </c>
      <c r="AA18" s="7">
        <f>รอวางป่วยรายเดือน!AA14</f>
        <v>0</v>
      </c>
    </row>
    <row r="19" spans="1:27">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6</v>
      </c>
      <c r="O19" s="7">
        <f>รอวางป่วยรายเดือน!O15</f>
        <v>0</v>
      </c>
      <c r="P19" s="7">
        <f>รอวางป่วยรายเดือน!P15</f>
        <v>5</v>
      </c>
      <c r="Q19" s="7">
        <f>รอวางป่วยรายเดือน!Q15</f>
        <v>0</v>
      </c>
      <c r="R19" s="7">
        <f>รอวางป่วยรายเดือน!R15</f>
        <v>4</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38</v>
      </c>
      <c r="AA19" s="7">
        <f>รอวางป่วยรายเดือน!AA15</f>
        <v>0</v>
      </c>
    </row>
    <row r="20" spans="1:27">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2</v>
      </c>
      <c r="G20" s="7">
        <f>รอวางป่วยรายเดือน!G16</f>
        <v>0</v>
      </c>
      <c r="H20" s="7">
        <f>รอวางป่วยรายเดือน!H16</f>
        <v>0</v>
      </c>
      <c r="I20" s="7">
        <f>รอวางป่วยรายเดือน!I16</f>
        <v>0</v>
      </c>
      <c r="J20" s="7">
        <f>รอวางป่วยรายเดือน!J16</f>
        <v>1</v>
      </c>
      <c r="K20" s="7">
        <f>รอวางป่วยรายเดือน!K16</f>
        <v>0</v>
      </c>
      <c r="L20" s="7">
        <f>รอวางป่วยรายเดือน!L16</f>
        <v>4</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2</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24</v>
      </c>
      <c r="AA20" s="7">
        <f>รอวางป่วยรายเดือน!AA16</f>
        <v>0</v>
      </c>
    </row>
    <row r="21" spans="1:27">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4</v>
      </c>
      <c r="O21" s="7">
        <f>รอวางป่วยรายเดือน!O17</f>
        <v>0</v>
      </c>
      <c r="P21" s="7">
        <f>รอวางป่วยรายเดือน!P17</f>
        <v>0</v>
      </c>
      <c r="Q21" s="7">
        <f>รอวางป่วยรายเดือน!Q17</f>
        <v>0</v>
      </c>
      <c r="R21" s="7">
        <f>รอวางป่วยรายเดือน!R17</f>
        <v>4</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20</v>
      </c>
      <c r="AA21" s="7">
        <f>รอวางป่วยรายเดือน!AA17</f>
        <v>0</v>
      </c>
    </row>
    <row r="22" spans="1:27">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2</v>
      </c>
      <c r="O22" s="7">
        <f>รอวางป่วยรายเดือน!O18</f>
        <v>0</v>
      </c>
      <c r="P22" s="7">
        <f>รอวางป่วยรายเดือน!P18</f>
        <v>4</v>
      </c>
      <c r="Q22" s="7">
        <f>รอวางป่วยรายเดือน!Q18</f>
        <v>0</v>
      </c>
      <c r="R22" s="7">
        <f>รอวางป่วยรายเดือน!R18</f>
        <v>7</v>
      </c>
      <c r="S22" s="7">
        <f>รอวางป่วยรายเดือน!S18</f>
        <v>0</v>
      </c>
      <c r="T22" s="7">
        <f>รอวางป่วยรายเดือน!T18</f>
        <v>1</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14</v>
      </c>
      <c r="AA22" s="7">
        <f>รอวางป่วยรายเดือน!AA18</f>
        <v>0</v>
      </c>
    </row>
    <row r="23" spans="1:27">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0</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5</v>
      </c>
      <c r="O23" s="7">
        <f>รอวางป่วยรายเดือน!O19</f>
        <v>0</v>
      </c>
      <c r="P23" s="7">
        <f>รอวางป่วยรายเดือน!P19</f>
        <v>8</v>
      </c>
      <c r="Q23" s="7">
        <f>รอวางป่วยรายเดือน!Q19</f>
        <v>0</v>
      </c>
      <c r="R23" s="7">
        <f>รอวางป่วยรายเดือน!R19</f>
        <v>2</v>
      </c>
      <c r="S23" s="7">
        <f>รอวางป่วยรายเดือน!S19</f>
        <v>0</v>
      </c>
      <c r="T23" s="7">
        <f>รอวางป่วยรายเดือน!T19</f>
        <v>1</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16</v>
      </c>
      <c r="AA23" s="7">
        <f>รอวางป่วยรายเดือน!AA19</f>
        <v>0</v>
      </c>
    </row>
    <row r="24" spans="1:27">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row>
    <row r="25" spans="1:27">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5</v>
      </c>
      <c r="O25" s="7">
        <f>รอวางป่วยรายเดือน!O21</f>
        <v>0</v>
      </c>
      <c r="P25" s="7">
        <f>รอวางป่วยรายเดือน!P21</f>
        <v>5</v>
      </c>
      <c r="Q25" s="7">
        <f>รอวางป่วยรายเดือน!Q21</f>
        <v>0</v>
      </c>
      <c r="R25" s="7">
        <f>รอวางป่วยรายเดือน!R21</f>
        <v>3</v>
      </c>
      <c r="S25" s="7">
        <f>รอวางป่วยรายเดือน!S21</f>
        <v>0</v>
      </c>
      <c r="T25" s="7">
        <f>รอวางป่วยรายเดือน!T21</f>
        <v>1</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19</v>
      </c>
      <c r="AA25" s="7">
        <f>รอวางป่วยรายเดือน!AA21</f>
        <v>0</v>
      </c>
    </row>
    <row r="26" spans="1:27">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7</v>
      </c>
      <c r="O26" s="7">
        <f>รอวางป่วยรายเดือน!O22</f>
        <v>0</v>
      </c>
      <c r="P26" s="7">
        <f>รอวางป่วยรายเดือน!P22</f>
        <v>0</v>
      </c>
      <c r="Q26" s="7">
        <f>รอวางป่วยรายเดือน!Q22</f>
        <v>0</v>
      </c>
      <c r="R26" s="7">
        <f>รอวางป่วยรายเดือน!R22</f>
        <v>3</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18</v>
      </c>
      <c r="AA26" s="7">
        <f>รอวางป่วยรายเดือน!AA22</f>
        <v>0</v>
      </c>
    </row>
    <row r="27" spans="1:27">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10</v>
      </c>
      <c r="O27" s="7">
        <f>รอวางป่วยรายเดือน!O23</f>
        <v>0</v>
      </c>
      <c r="P27" s="7">
        <f>รอวางป่วยรายเดือน!P23</f>
        <v>1</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row>
    <row r="28" spans="1:27">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3</v>
      </c>
      <c r="M28" s="7">
        <f>รอวางป่วยรายเดือน!M24</f>
        <v>0</v>
      </c>
      <c r="N28" s="7">
        <f>รอวางป่วยรายเดือน!N24</f>
        <v>3</v>
      </c>
      <c r="O28" s="7">
        <f>รอวางป่วยรายเดือน!O24</f>
        <v>0</v>
      </c>
      <c r="P28" s="7">
        <f>รอวางป่วยรายเดือน!P24</f>
        <v>1</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8</v>
      </c>
      <c r="AA28" s="7">
        <f>รอวางป่วยรายเดือน!AA24</f>
        <v>0</v>
      </c>
    </row>
    <row r="29" spans="1:27">
      <c r="A29" s="52" t="s">
        <v>78</v>
      </c>
      <c r="B29" s="7">
        <f>SUM(B7:B28)</f>
        <v>36</v>
      </c>
      <c r="C29" s="7">
        <f t="shared" ref="C29:AA29" si="0">SUM(C7:C28)</f>
        <v>0</v>
      </c>
      <c r="D29" s="7">
        <f t="shared" si="0"/>
        <v>26</v>
      </c>
      <c r="E29" s="7">
        <f t="shared" si="0"/>
        <v>0</v>
      </c>
      <c r="F29" s="7">
        <f t="shared" si="0"/>
        <v>47</v>
      </c>
      <c r="G29" s="7">
        <f t="shared" si="0"/>
        <v>0</v>
      </c>
      <c r="H29" s="7">
        <f t="shared" si="0"/>
        <v>26</v>
      </c>
      <c r="I29" s="7">
        <f t="shared" si="0"/>
        <v>0</v>
      </c>
      <c r="J29" s="7">
        <f t="shared" si="0"/>
        <v>71</v>
      </c>
      <c r="K29" s="7">
        <f t="shared" si="0"/>
        <v>0</v>
      </c>
      <c r="L29" s="7">
        <f t="shared" si="0"/>
        <v>148</v>
      </c>
      <c r="M29" s="7">
        <f t="shared" si="0"/>
        <v>0</v>
      </c>
      <c r="N29" s="7">
        <f t="shared" si="0"/>
        <v>192</v>
      </c>
      <c r="O29" s="7">
        <f t="shared" si="0"/>
        <v>0</v>
      </c>
      <c r="P29" s="7">
        <f t="shared" si="0"/>
        <v>148</v>
      </c>
      <c r="Q29" s="7">
        <f t="shared" si="0"/>
        <v>0</v>
      </c>
      <c r="R29" s="7">
        <f t="shared" si="0"/>
        <v>137</v>
      </c>
      <c r="S29" s="7">
        <f t="shared" si="0"/>
        <v>0</v>
      </c>
      <c r="T29" s="7">
        <f t="shared" si="0"/>
        <v>28</v>
      </c>
      <c r="U29" s="7">
        <f t="shared" si="0"/>
        <v>0</v>
      </c>
      <c r="V29" s="7">
        <f t="shared" si="0"/>
        <v>0</v>
      </c>
      <c r="W29" s="7">
        <f t="shared" si="0"/>
        <v>0</v>
      </c>
      <c r="X29" s="7">
        <f t="shared" si="0"/>
        <v>0</v>
      </c>
      <c r="Y29" s="7">
        <f t="shared" si="0"/>
        <v>0</v>
      </c>
      <c r="Z29" s="7">
        <f t="shared" si="0"/>
        <v>859</v>
      </c>
      <c r="AA29" s="7">
        <f t="shared" si="0"/>
        <v>0</v>
      </c>
    </row>
    <row r="30" spans="1:27">
      <c r="A30" s="51"/>
    </row>
  </sheetData>
  <mergeCells count="15">
    <mergeCell ref="A2:AA2"/>
    <mergeCell ref="Z5:AA5"/>
    <mergeCell ref="B4:AA4"/>
    <mergeCell ref="N5:O5"/>
    <mergeCell ref="P5:Q5"/>
    <mergeCell ref="R5:S5"/>
    <mergeCell ref="T5:U5"/>
    <mergeCell ref="V5:W5"/>
    <mergeCell ref="X5:Y5"/>
    <mergeCell ref="B5:C5"/>
    <mergeCell ref="D5:E5"/>
    <mergeCell ref="F5:G5"/>
    <mergeCell ref="H5:I5"/>
    <mergeCell ref="J5:K5"/>
    <mergeCell ref="L5:M5"/>
  </mergeCells>
  <phoneticPr fontId="11" type="noConversion"/>
  <pageMargins left="0.70866141732283472" right="0.70866141732283472" top="0.74803149606299213" bottom="0.74803149606299213" header="0.31496062992125984" footer="0.31496062992125984"/>
  <pageSetup paperSize="9" orientation="landscape" horizontalDpi="4294967293" r:id="rId1"/>
</worksheet>
</file>

<file path=xl/worksheets/sheet20.xml><?xml version="1.0" encoding="utf-8"?>
<worksheet xmlns="http://schemas.openxmlformats.org/spreadsheetml/2006/main" xmlns:r="http://schemas.openxmlformats.org/officeDocument/2006/relationships">
  <dimension ref="A1:A2"/>
  <sheetViews>
    <sheetView workbookViewId="0"/>
  </sheetViews>
  <sheetFormatPr defaultRowHeight="12.75"/>
  <cols>
    <col min="1" max="1" width="176.140625" customWidth="1"/>
  </cols>
  <sheetData>
    <row r="1" spans="1:1">
      <c r="A1" t="s">
        <v>2180</v>
      </c>
    </row>
    <row r="2" spans="1:1">
      <c r="A2" s="60"/>
    </row>
  </sheetData>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dimension ref="A1:A7"/>
  <sheetViews>
    <sheetView zoomScale="214" zoomScaleNormal="214" workbookViewId="0"/>
  </sheetViews>
  <sheetFormatPr defaultRowHeight="15"/>
  <cols>
    <col min="1" max="16384" width="9.140625" style="25"/>
  </cols>
  <sheetData>
    <row r="1" spans="1:1">
      <c r="A1" s="25" t="str">
        <f>"สถานการณ์โรคไข้เลือดออกประเทศไทย"&amp;รอวางสถานการณ์สำนักระบาด!A1</f>
        <v>สถานการณ์โรคไข้เลือดออกประเทศไทยข้อมูลเฝ้าระวังโรค พบผู้ป่วย 28299 ราย พบผู้ปวยรายแรกวันทีÉ ่ 1มค 2563 ผู้ปวยรายสุดท้ายวันทีÉ ่ 13 กค 63 จาก 77 จังหวัด คิดเป็นอัตราป่วย 42.61 ต่อแสนประชากร เสียชีวิต 20 ราย คิดเป็นอัตราตาย 0.03 ต่อแสนประชากร อัตราส่วน เพศชายต่อ เพศหญิง 1: 0.90 กลุ่มอายุทีÉพบมากทีÉสุด 3 อันดับ คือ 15-24 ปี(26.30 %) 10-14 ปี(22.42 %) 25-34 ปี(12.55 %) สัญชาติเป็น ไทยร้อยละ 98.1 อืÉนๆร้อยละ 0.8 พม่าร้อยละ 0.7 ลาวร้อยละ 0.2 กัมพูชาร้อยละ 0.1 จีน/ฮ่องกง/ไต้หวันร้อยละ 0.1 มาเลเซียร้อยละ 0.0 เวียดนามร้อยละ 0.0 อาชีพส่วนใหญ่ นักเรียนร้อยละ 49.8 ไม่ทราบอาชีพ/ในปกครองร้อยละ 17.1 รับจ้างร้อยละ 16.8 เกษตร ร้อยละ 5.7 งานบ้านร้อยละ 3.0 อืÉนๆร้อยละ 2.8 ค้าขายร้อยละ 2.1 ข้าราชการร้อยละ 1.3 ทหารร้อยละ 0.6 ครูร้อยละ 0.4 นักบวช ร้อยละ 0.3 เจ้าหน้าทีÉสาธารณสุขร้อยละ 0.3 เลีÊยงสัตว์ร้อยละ 0.0 ประมงร้อยละ 0.0 จังหวัดทีÉมีอัตราป่วยต่อแสนประชากรสูงสุด 5 อันดับ แรกคือ ชัยภูมิ(153.23 ต่อแสนประชากร) แม่ฮ่องสอน (142.27 ต่อแสนประชากร) ระยอง (132.58 ต่อแสนประชากร) นครราชสีมา (110.53 ต่อแสนประชากร) ขอนแก่น (104.99 ต่อ แสนประชากร) ภาคทีÉมีอัตราป่วยสูงสุด คือ ภาคตะวันออกเฉียงเหนือ 61.51 ต่อแสนประชากร ภาคเหนือ 34.88 ต่อแสนประชากร ภาคกลาง 33.42 ต่อแสนประชากร ภาคใต้30.70 ต่อแสน ประชากรตามลําดับ</v>
      </c>
    </row>
    <row r="2" spans="1:1">
      <c r="A2" s="25" t="str">
        <f>รอวางสถานการณ์!A2</f>
        <v xml:space="preserve"> จังหวัด ศรีสะเกษ  ระหว่างวันที่  1 มกราคม 2563  ถึงวันที่  20 ตุลาคม 2563</v>
      </c>
    </row>
    <row r="3" spans="1:1">
      <c r="A3" s="46" t="str">
        <f>รอวางสถานการณ์!A4</f>
        <v xml:space="preserve">       นับตั้งแต่วันที่  1 มกราคม 2563 ถึงวันที่  31 ธันวาคม 2563    สำนักงานสาธารณสุขจังหวัดศรีสะเกษ  ได้รับรายงานผู้ป่วยโรค  ไข้เลือดออกรวม(26,27,66)  จำนวนทั้งสิ้น 504 ราย  คิดเป็นอัตราป่วย   34.22  ต่อประชากรแสนคน ไม่มีรายงานผู้ป่วยเสียชีวิต</v>
      </c>
    </row>
    <row r="4" spans="1:1">
      <c r="A4" s="25" t="str">
        <f>RIGHT(รอวางสถานการณ์!A5,45)</f>
        <v>อัตราส่วนเพศชาย ต่อ เพศหญิง  เท่ากับ 1.20 : 1</v>
      </c>
    </row>
    <row r="5" spans="1:1">
      <c r="A5" s="25" t="str">
        <f>"กลุ่มอายุที่ป่วยมากที่สุด  เรียงตามลำดับคือ"&amp;Age!A1&amp;"  ปี"&amp;"  ("&amp;Age!C1&amp;" "&amp;Age!G1&amp;")"  &amp;  Age!A2&amp;"  ปี"&amp;"  ("&amp;Age!C2&amp;" "&amp;Age!G2&amp;")"  &amp;  Age!A3&amp;"  ปี"&amp;"  ("&amp;Age!C3&amp;" "&amp;Age!G3&amp;")"  &amp;  Age!A4&amp;"  ปี"&amp;"  ("&amp;Age!C4&amp;" "&amp;Age!G4&amp;")"  &amp;  Age!A5&amp;"  ปี"&amp;"  ("&amp;Age!C5&amp;" "&amp;Age!G5&amp;")"</f>
        <v>กลุ่มอายุที่ป่วยมากที่สุด  เรียงตามลำดับคือ 10 - 14  ปี  (168.47 ต่อแสนประชากร)  5 - 9  ปี  (99.91 ต่อแสนประชากร) 15 - 24  ปี  (143.46 ต่อแสนประชากร)  0 - 4  ปี  (32.51 ต่อแสนประชากร) 25 - 34  ปี  (21.67 ต่อแสนประชากร)</v>
      </c>
    </row>
    <row r="6" spans="1:1">
      <c r="A6" s="25" t="str">
        <f>"อาชีพที่ป่วยมากที่สุด เรียงตามลำดับคือ  "&amp;occupation!B1&amp;  "  จำนวน  "&amp;occupation!C1&amp;" ราย "&amp;occupation!B2&amp;  "  จำนวน  "&amp;occupation!C2&amp;" ราย "&amp;occupation!B3&amp;  "  จำนวน  "&amp;occupation!C3&amp;" ราย "&amp;occupation!B4&amp;  "  จำนวน  "&amp;occupation!C4&amp;" ราย "&amp;occupation!B5&amp;  "  จำนวน  "&amp;occupation!C5&amp;" ราย" &amp;occupation!B6&amp;  "  จำนวน  "&amp;occupation!C6&amp;" ราย "&amp;occupation!B7&amp;  "  จำนวน  "&amp;occupation!C7&amp;" ราย "&amp;occupation!B8&amp;  "  จำนวน  "&amp;occupation!C8&amp;" ราย "</f>
        <v xml:space="preserve">อาชีพที่ป่วยมากที่สุด เรียงตามลำดับคือ  นักเรียน  จำนวน  328 ราย เกษตร  จำนวน  87 ราย ไม่ทราบอาชีพ/ในปกครอง  จำนวน  33 ราย อื่นๆ  จำนวน  41 ราย รับจ้าง,กรรมกร  จำนวน  7 รายข้าราชการ  จำนวน  4 ราย ทหาร,ตำรวจ  จำนวน  1 ราย นักบวช  จำนวน  1 ราย </v>
      </c>
    </row>
    <row r="7" spans="1:1">
      <c r="A7" s="25" t="str">
        <f>"อำเภอที่มีอัตราป่วยต่อแสนประชากรสูงสุด 5 อันดับแรก คือ"&amp;'Attack rate'!B1&amp;"  ("&amp;'Attack rate'!D1&amp;" ต่อแสนประชากร"&amp;")  "&amp;'Attack rate'!B2&amp;"  ("&amp;'Attack rate'!D2&amp;" ต่อแสนประชากร"&amp;")  "&amp;'Attack rate'!B3&amp;"  ("&amp;'Attack rate'!D3&amp;" ต่อแสนประชากร"&amp;")  "&amp;'Attack rate'!B4&amp;"  ("&amp;'Attack rate'!D4&amp;" ต่อแสนประชากร"&amp;")  "&amp;'Attack rate'!B5&amp;"  ("&amp;'Attack rate'!D5&amp;" ต่อแสนประชากร"&amp;")"</f>
        <v>อำเภอที่มีอัตราป่วยต่อแสนประชากรสูงสุด 5 อันดับแรก คือกันทรารมย์  (73.91 ต่อแสนประชากร)  ราษีไศล  (83.13 ต่อแสนประชากร)  โนนคูณ  (65.72 ต่อแสนประชากร)  ศรีรัตนะ  (54.3 ต่อแสนประชากร)  โพธิ์ศรีสุวรรณ  (54.56 ต่อแสนประชากร)</v>
      </c>
    </row>
  </sheetData>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dimension ref="A1:R78"/>
  <sheetViews>
    <sheetView zoomScale="120" zoomScaleNormal="120" workbookViewId="0">
      <pane ySplit="1" topLeftCell="A30" activePane="bottomLeft" state="frozen"/>
      <selection pane="bottomLeft" activeCell="B39" sqref="B39"/>
    </sheetView>
  </sheetViews>
  <sheetFormatPr defaultRowHeight="12.75"/>
  <cols>
    <col min="1" max="1" width="9.140625" style="68"/>
    <col min="2" max="2" width="19.7109375" customWidth="1"/>
    <col min="3" max="3" width="13" customWidth="1"/>
    <col min="4" max="4" width="12.85546875" customWidth="1"/>
    <col min="5" max="5" width="10.42578125" customWidth="1"/>
    <col min="6" max="6" width="15.28515625" customWidth="1"/>
  </cols>
  <sheetData>
    <row r="1" spans="1:18">
      <c r="A1" s="71" t="s">
        <v>785</v>
      </c>
      <c r="B1" s="166" t="s">
        <v>149</v>
      </c>
      <c r="C1" s="166" t="s">
        <v>150</v>
      </c>
      <c r="D1" s="166" t="s">
        <v>151</v>
      </c>
      <c r="E1" s="166" t="s">
        <v>152</v>
      </c>
      <c r="F1" s="166" t="s">
        <v>153</v>
      </c>
      <c r="G1" s="166" t="s">
        <v>100</v>
      </c>
      <c r="H1" s="58"/>
    </row>
    <row r="2" spans="1:18">
      <c r="A2" s="70">
        <v>1</v>
      </c>
      <c r="B2" s="167" t="s">
        <v>203</v>
      </c>
      <c r="C2" s="168">
        <v>1745</v>
      </c>
      <c r="D2" s="168">
        <v>153.19999999999999</v>
      </c>
      <c r="E2" s="168">
        <v>0</v>
      </c>
      <c r="F2" s="168">
        <v>0</v>
      </c>
      <c r="G2" s="168">
        <v>1139067</v>
      </c>
      <c r="H2" s="29" t="s">
        <v>317</v>
      </c>
      <c r="I2" s="29"/>
    </row>
    <row r="3" spans="1:18">
      <c r="A3" s="70">
        <v>2</v>
      </c>
      <c r="B3" s="167" t="s">
        <v>154</v>
      </c>
      <c r="C3" s="168">
        <v>402</v>
      </c>
      <c r="D3" s="168">
        <v>143.15</v>
      </c>
      <c r="E3" s="168">
        <v>0</v>
      </c>
      <c r="F3" s="168">
        <v>0</v>
      </c>
      <c r="G3" s="168">
        <v>280826</v>
      </c>
      <c r="H3" s="29" t="s">
        <v>902</v>
      </c>
      <c r="I3" s="29"/>
    </row>
    <row r="4" spans="1:18">
      <c r="A4" s="70">
        <v>3</v>
      </c>
      <c r="B4" s="167" t="s">
        <v>164</v>
      </c>
      <c r="C4" s="168">
        <v>959</v>
      </c>
      <c r="D4" s="168">
        <v>133.69999999999999</v>
      </c>
      <c r="E4" s="168">
        <v>1</v>
      </c>
      <c r="F4" s="168">
        <v>0.14000000000000001</v>
      </c>
      <c r="G4" s="168">
        <v>717276</v>
      </c>
      <c r="H4" s="29" t="s">
        <v>501</v>
      </c>
      <c r="I4" s="29"/>
    </row>
    <row r="5" spans="1:18">
      <c r="A5" s="70">
        <v>4</v>
      </c>
      <c r="B5" s="167" t="s">
        <v>196</v>
      </c>
      <c r="C5" s="168">
        <v>2925</v>
      </c>
      <c r="D5" s="168">
        <v>110.68</v>
      </c>
      <c r="E5" s="168">
        <v>2</v>
      </c>
      <c r="F5" s="168">
        <v>0.08</v>
      </c>
      <c r="G5" s="168">
        <v>2642815</v>
      </c>
      <c r="H5" s="29" t="s">
        <v>333</v>
      </c>
      <c r="I5" s="29"/>
    </row>
    <row r="6" spans="1:18">
      <c r="A6" s="70">
        <v>5</v>
      </c>
      <c r="B6" s="167" t="s">
        <v>209</v>
      </c>
      <c r="C6" s="168">
        <v>1896</v>
      </c>
      <c r="D6" s="168">
        <v>104.99</v>
      </c>
      <c r="E6" s="168">
        <v>2</v>
      </c>
      <c r="F6" s="168">
        <v>0.11</v>
      </c>
      <c r="G6" s="168">
        <v>1805903</v>
      </c>
      <c r="H6" s="29" t="s">
        <v>307</v>
      </c>
      <c r="I6" s="29"/>
    </row>
    <row r="7" spans="1:18" ht="18.75">
      <c r="A7" s="70">
        <v>6</v>
      </c>
      <c r="B7" s="167" t="s">
        <v>175</v>
      </c>
      <c r="C7" s="168">
        <v>560</v>
      </c>
      <c r="D7" s="168">
        <v>87.2</v>
      </c>
      <c r="E7" s="168">
        <v>0</v>
      </c>
      <c r="F7" s="168">
        <v>0</v>
      </c>
      <c r="G7" s="168">
        <v>642220</v>
      </c>
      <c r="H7" s="29" t="s">
        <v>314</v>
      </c>
      <c r="I7" s="29"/>
      <c r="R7" s="28"/>
    </row>
    <row r="8" spans="1:18">
      <c r="A8" s="70">
        <v>7</v>
      </c>
      <c r="B8" s="167" t="s">
        <v>158</v>
      </c>
      <c r="C8" s="168">
        <v>354</v>
      </c>
      <c r="D8" s="168">
        <v>83.59</v>
      </c>
      <c r="E8" s="168">
        <v>0</v>
      </c>
      <c r="F8" s="168">
        <v>0</v>
      </c>
      <c r="G8" s="168">
        <v>423485</v>
      </c>
      <c r="H8" s="29" t="s">
        <v>327</v>
      </c>
      <c r="I8" s="29"/>
    </row>
    <row r="9" spans="1:18">
      <c r="A9" s="70">
        <v>8</v>
      </c>
      <c r="B9" s="167" t="s">
        <v>163</v>
      </c>
      <c r="C9" s="168">
        <v>420</v>
      </c>
      <c r="D9" s="168">
        <v>78.430000000000007</v>
      </c>
      <c r="E9" s="168">
        <v>0</v>
      </c>
      <c r="F9" s="168">
        <v>0</v>
      </c>
      <c r="G9" s="168">
        <v>535478</v>
      </c>
      <c r="H9" s="29" t="s">
        <v>2169</v>
      </c>
      <c r="I9" s="29"/>
    </row>
    <row r="10" spans="1:18">
      <c r="A10" s="70">
        <v>9</v>
      </c>
      <c r="B10" s="167" t="s">
        <v>165</v>
      </c>
      <c r="C10" s="168">
        <v>1321</v>
      </c>
      <c r="D10" s="168">
        <v>70.56</v>
      </c>
      <c r="E10" s="168">
        <v>0</v>
      </c>
      <c r="F10" s="168">
        <v>0</v>
      </c>
      <c r="G10" s="168">
        <v>1872091</v>
      </c>
      <c r="H10" s="29" t="s">
        <v>244</v>
      </c>
      <c r="I10" s="29"/>
    </row>
    <row r="11" spans="1:18">
      <c r="A11" s="70">
        <v>10</v>
      </c>
      <c r="B11" s="167" t="s">
        <v>193</v>
      </c>
      <c r="C11" s="168">
        <v>613</v>
      </c>
      <c r="D11" s="168">
        <v>63.65</v>
      </c>
      <c r="E11" s="168">
        <v>0</v>
      </c>
      <c r="F11" s="168">
        <v>0</v>
      </c>
      <c r="G11" s="168">
        <v>963060</v>
      </c>
      <c r="H11" s="29" t="s">
        <v>795</v>
      </c>
      <c r="I11" s="29"/>
    </row>
    <row r="12" spans="1:18">
      <c r="A12" s="70">
        <v>11</v>
      </c>
      <c r="B12" s="167" t="s">
        <v>184</v>
      </c>
      <c r="C12" s="168">
        <v>757</v>
      </c>
      <c r="D12" s="168">
        <v>57.89</v>
      </c>
      <c r="E12" s="168">
        <v>0</v>
      </c>
      <c r="F12" s="168">
        <v>0</v>
      </c>
      <c r="G12" s="168">
        <v>1307560</v>
      </c>
      <c r="H12" s="29" t="s">
        <v>502</v>
      </c>
      <c r="I12" s="29"/>
    </row>
    <row r="13" spans="1:18">
      <c r="A13" s="70">
        <v>12</v>
      </c>
      <c r="B13" s="167" t="s">
        <v>179</v>
      </c>
      <c r="C13" s="168">
        <v>723</v>
      </c>
      <c r="D13" s="168">
        <v>56.05</v>
      </c>
      <c r="E13" s="168">
        <v>0</v>
      </c>
      <c r="F13" s="168">
        <v>0</v>
      </c>
      <c r="G13" s="168">
        <v>1289873</v>
      </c>
      <c r="H13" s="29" t="s">
        <v>2179</v>
      </c>
      <c r="I13" s="29"/>
    </row>
    <row r="14" spans="1:18">
      <c r="A14" s="70">
        <v>13</v>
      </c>
      <c r="B14" s="167" t="s">
        <v>181</v>
      </c>
      <c r="C14" s="168">
        <v>529</v>
      </c>
      <c r="D14" s="168">
        <v>53.17</v>
      </c>
      <c r="E14" s="168">
        <v>1</v>
      </c>
      <c r="F14" s="168">
        <v>0.1</v>
      </c>
      <c r="G14" s="168">
        <v>994936</v>
      </c>
      <c r="H14" s="29" t="s">
        <v>2170</v>
      </c>
      <c r="I14" s="29"/>
    </row>
    <row r="15" spans="1:18">
      <c r="A15" s="70">
        <v>14</v>
      </c>
      <c r="B15" s="167" t="s">
        <v>215</v>
      </c>
      <c r="C15" s="168">
        <v>174</v>
      </c>
      <c r="D15" s="168">
        <v>52.89</v>
      </c>
      <c r="E15" s="168">
        <v>0</v>
      </c>
      <c r="F15" s="168">
        <v>0</v>
      </c>
      <c r="G15" s="168">
        <v>328993</v>
      </c>
      <c r="H15" s="29" t="s">
        <v>903</v>
      </c>
      <c r="I15" s="29"/>
    </row>
    <row r="16" spans="1:18">
      <c r="A16" s="70">
        <v>15</v>
      </c>
      <c r="B16" s="167" t="s">
        <v>212</v>
      </c>
      <c r="C16" s="168">
        <v>446</v>
      </c>
      <c r="D16" s="168">
        <v>51.11</v>
      </c>
      <c r="E16" s="168">
        <v>0</v>
      </c>
      <c r="F16" s="168">
        <v>0</v>
      </c>
      <c r="G16" s="168">
        <v>872615</v>
      </c>
      <c r="H16" s="29" t="s">
        <v>796</v>
      </c>
      <c r="I16" s="29"/>
    </row>
    <row r="17" spans="1:9">
      <c r="A17" s="70">
        <v>16</v>
      </c>
      <c r="B17" s="167" t="s">
        <v>201</v>
      </c>
      <c r="C17" s="168">
        <v>751</v>
      </c>
      <c r="D17" s="168">
        <v>49.33</v>
      </c>
      <c r="E17" s="168">
        <v>1</v>
      </c>
      <c r="F17" s="168">
        <v>7.0000000000000007E-2</v>
      </c>
      <c r="G17" s="168">
        <v>1522285</v>
      </c>
      <c r="H17" s="29" t="s">
        <v>794</v>
      </c>
      <c r="I17" s="29"/>
    </row>
    <row r="18" spans="1:9">
      <c r="A18" s="70">
        <v>17</v>
      </c>
      <c r="B18" s="167" t="s">
        <v>172</v>
      </c>
      <c r="C18" s="168">
        <v>131</v>
      </c>
      <c r="D18" s="168">
        <v>48.91</v>
      </c>
      <c r="E18" s="168">
        <v>0</v>
      </c>
      <c r="F18" s="168">
        <v>0</v>
      </c>
      <c r="G18" s="168">
        <v>267866</v>
      </c>
      <c r="H18" s="29" t="s">
        <v>904</v>
      </c>
      <c r="I18" s="29"/>
    </row>
    <row r="19" spans="1:9">
      <c r="A19" s="70">
        <v>18</v>
      </c>
      <c r="B19" s="167" t="s">
        <v>177</v>
      </c>
      <c r="C19" s="168">
        <v>112</v>
      </c>
      <c r="D19" s="168">
        <v>48.74</v>
      </c>
      <c r="E19" s="168">
        <v>0</v>
      </c>
      <c r="F19" s="168">
        <v>0</v>
      </c>
      <c r="G19" s="168">
        <v>229782</v>
      </c>
      <c r="H19" s="29" t="s">
        <v>384</v>
      </c>
      <c r="I19" s="29"/>
    </row>
    <row r="20" spans="1:9">
      <c r="A20" s="70">
        <v>19</v>
      </c>
      <c r="B20" s="167" t="s">
        <v>222</v>
      </c>
      <c r="C20" s="168">
        <v>251</v>
      </c>
      <c r="D20" s="168">
        <v>48.08</v>
      </c>
      <c r="E20" s="168">
        <v>2</v>
      </c>
      <c r="F20" s="168">
        <v>0.38</v>
      </c>
      <c r="G20" s="168">
        <v>521995</v>
      </c>
      <c r="H20" s="29" t="s">
        <v>311</v>
      </c>
      <c r="I20" s="29"/>
    </row>
    <row r="21" spans="1:9">
      <c r="A21" s="70">
        <v>20</v>
      </c>
      <c r="B21" s="167" t="s">
        <v>156</v>
      </c>
      <c r="C21" s="168">
        <v>672</v>
      </c>
      <c r="D21" s="168">
        <v>47.04</v>
      </c>
      <c r="E21" s="168">
        <v>0</v>
      </c>
      <c r="F21" s="168">
        <v>0</v>
      </c>
      <c r="G21" s="168">
        <v>1428429</v>
      </c>
      <c r="H21" s="29" t="s">
        <v>2189</v>
      </c>
      <c r="I21" s="29"/>
    </row>
    <row r="22" spans="1:9">
      <c r="A22" s="70">
        <v>21</v>
      </c>
      <c r="B22" s="167" t="s">
        <v>200</v>
      </c>
      <c r="C22" s="168">
        <v>129</v>
      </c>
      <c r="D22" s="168">
        <v>45.91</v>
      </c>
      <c r="E22" s="168">
        <v>0</v>
      </c>
      <c r="F22" s="168">
        <v>0</v>
      </c>
      <c r="G22" s="168">
        <v>281014</v>
      </c>
      <c r="H22" s="58"/>
    </row>
    <row r="23" spans="1:9">
      <c r="A23" s="70">
        <v>22</v>
      </c>
      <c r="B23" s="167" t="s">
        <v>186</v>
      </c>
      <c r="C23" s="168">
        <v>435</v>
      </c>
      <c r="D23" s="168">
        <v>44.13</v>
      </c>
      <c r="E23" s="168">
        <v>0</v>
      </c>
      <c r="F23" s="168">
        <v>0</v>
      </c>
      <c r="G23" s="168">
        <v>985676</v>
      </c>
      <c r="H23" s="58"/>
    </row>
    <row r="24" spans="1:9">
      <c r="A24" s="70">
        <v>23</v>
      </c>
      <c r="B24" s="167" t="s">
        <v>192</v>
      </c>
      <c r="C24" s="168">
        <v>83</v>
      </c>
      <c r="D24" s="168">
        <v>43.43</v>
      </c>
      <c r="E24" s="168">
        <v>0</v>
      </c>
      <c r="F24" s="168">
        <v>0</v>
      </c>
      <c r="G24" s="168">
        <v>191134</v>
      </c>
      <c r="H24" s="58"/>
    </row>
    <row r="25" spans="1:9">
      <c r="A25" s="70">
        <v>24</v>
      </c>
      <c r="B25" s="167" t="s">
        <v>182</v>
      </c>
      <c r="C25" s="168">
        <v>214</v>
      </c>
      <c r="D25" s="168">
        <v>40.39</v>
      </c>
      <c r="E25" s="168">
        <v>1</v>
      </c>
      <c r="F25" s="168">
        <v>0.19</v>
      </c>
      <c r="G25" s="168">
        <v>529811</v>
      </c>
      <c r="H25" s="58"/>
    </row>
    <row r="26" spans="1:9">
      <c r="A26" s="70">
        <v>25</v>
      </c>
      <c r="B26" s="167" t="s">
        <v>214</v>
      </c>
      <c r="C26" s="168">
        <v>227</v>
      </c>
      <c r="D26" s="168">
        <v>40.32</v>
      </c>
      <c r="E26" s="168">
        <v>2</v>
      </c>
      <c r="F26" s="168">
        <v>0.36</v>
      </c>
      <c r="G26" s="168">
        <v>563014</v>
      </c>
      <c r="H26" s="58"/>
    </row>
    <row r="27" spans="1:9">
      <c r="A27" s="70">
        <v>26</v>
      </c>
      <c r="B27" s="167" t="s">
        <v>185</v>
      </c>
      <c r="C27" s="168">
        <v>366</v>
      </c>
      <c r="D27" s="168">
        <v>40.03</v>
      </c>
      <c r="E27" s="168">
        <v>1</v>
      </c>
      <c r="F27" s="168">
        <v>0.11</v>
      </c>
      <c r="G27" s="168">
        <v>914273</v>
      </c>
      <c r="H27" s="58"/>
    </row>
    <row r="28" spans="1:9">
      <c r="A28" s="70">
        <v>27</v>
      </c>
      <c r="B28" s="167" t="s">
        <v>159</v>
      </c>
      <c r="C28" s="168">
        <v>550</v>
      </c>
      <c r="D28" s="168">
        <v>39.36</v>
      </c>
      <c r="E28" s="168">
        <v>0</v>
      </c>
      <c r="F28" s="168">
        <v>0</v>
      </c>
      <c r="G28" s="168">
        <v>1397519</v>
      </c>
      <c r="H28" s="58"/>
    </row>
    <row r="29" spans="1:9">
      <c r="A29" s="70">
        <v>28</v>
      </c>
      <c r="B29" s="167" t="s">
        <v>210</v>
      </c>
      <c r="C29" s="168">
        <v>199</v>
      </c>
      <c r="D29" s="168">
        <v>38.880000000000003</v>
      </c>
      <c r="E29" s="168">
        <v>0</v>
      </c>
      <c r="F29" s="168">
        <v>0</v>
      </c>
      <c r="G29" s="168">
        <v>511878</v>
      </c>
      <c r="H29" s="58"/>
    </row>
    <row r="30" spans="1:9">
      <c r="A30" s="70">
        <v>29</v>
      </c>
      <c r="B30" s="167" t="s">
        <v>202</v>
      </c>
      <c r="C30" s="168">
        <v>176</v>
      </c>
      <c r="D30" s="168">
        <v>38.58</v>
      </c>
      <c r="E30" s="168">
        <v>0</v>
      </c>
      <c r="F30" s="168">
        <v>0</v>
      </c>
      <c r="G30" s="168">
        <v>456247</v>
      </c>
      <c r="H30" s="58"/>
    </row>
    <row r="31" spans="1:9">
      <c r="A31" s="70">
        <v>30</v>
      </c>
      <c r="B31" s="167" t="s">
        <v>167</v>
      </c>
      <c r="C31" s="168">
        <v>133</v>
      </c>
      <c r="D31" s="168">
        <v>37.83</v>
      </c>
      <c r="E31" s="168">
        <v>0</v>
      </c>
      <c r="F31" s="168">
        <v>0</v>
      </c>
      <c r="G31" s="168">
        <v>351532</v>
      </c>
      <c r="H31" s="58"/>
    </row>
    <row r="32" spans="1:9">
      <c r="A32" s="70">
        <v>31</v>
      </c>
      <c r="B32" s="167" t="s">
        <v>189</v>
      </c>
      <c r="C32" s="168">
        <v>327</v>
      </c>
      <c r="D32" s="168">
        <v>37.75</v>
      </c>
      <c r="E32" s="168">
        <v>0</v>
      </c>
      <c r="F32" s="168">
        <v>0</v>
      </c>
      <c r="G32" s="168">
        <v>866129</v>
      </c>
      <c r="H32" s="58"/>
    </row>
    <row r="33" spans="1:8">
      <c r="A33" s="70">
        <v>32</v>
      </c>
      <c r="B33" s="167" t="s">
        <v>195</v>
      </c>
      <c r="C33" s="168">
        <v>264</v>
      </c>
      <c r="D33" s="168">
        <v>36.75</v>
      </c>
      <c r="E33" s="168">
        <v>0</v>
      </c>
      <c r="F33" s="168">
        <v>0</v>
      </c>
      <c r="G33" s="168">
        <v>718406</v>
      </c>
      <c r="H33" s="58"/>
    </row>
    <row r="34" spans="1:8">
      <c r="A34" s="70">
        <v>33</v>
      </c>
      <c r="B34" s="167" t="s">
        <v>187</v>
      </c>
      <c r="C34" s="168">
        <v>209</v>
      </c>
      <c r="D34" s="168">
        <v>36.46</v>
      </c>
      <c r="E34" s="168">
        <v>0</v>
      </c>
      <c r="F34" s="168">
        <v>0</v>
      </c>
      <c r="G34" s="168">
        <v>573215</v>
      </c>
      <c r="H34" s="58"/>
    </row>
    <row r="35" spans="1:8">
      <c r="A35" s="70">
        <v>34</v>
      </c>
      <c r="B35" s="167" t="s">
        <v>176</v>
      </c>
      <c r="C35" s="168">
        <v>267</v>
      </c>
      <c r="D35" s="168">
        <v>35.85</v>
      </c>
      <c r="E35" s="168">
        <v>1</v>
      </c>
      <c r="F35" s="168">
        <v>0.13</v>
      </c>
      <c r="G35" s="168">
        <v>744714</v>
      </c>
      <c r="H35" s="58"/>
    </row>
    <row r="36" spans="1:8">
      <c r="A36" s="70">
        <v>35</v>
      </c>
      <c r="B36" s="167" t="s">
        <v>160</v>
      </c>
      <c r="C36" s="168">
        <v>252</v>
      </c>
      <c r="D36" s="168">
        <v>35.299999999999997</v>
      </c>
      <c r="E36" s="168">
        <v>0</v>
      </c>
      <c r="F36" s="168">
        <v>0</v>
      </c>
      <c r="G36" s="168">
        <v>713937</v>
      </c>
      <c r="H36" s="58"/>
    </row>
    <row r="37" spans="1:8">
      <c r="A37" s="70">
        <v>36</v>
      </c>
      <c r="B37" s="167" t="s">
        <v>178</v>
      </c>
      <c r="C37" s="168">
        <v>167</v>
      </c>
      <c r="D37" s="168">
        <v>34.549999999999997</v>
      </c>
      <c r="E37" s="168">
        <v>0</v>
      </c>
      <c r="F37" s="168">
        <v>0</v>
      </c>
      <c r="G37" s="168">
        <v>483335</v>
      </c>
      <c r="H37" s="58"/>
    </row>
    <row r="38" spans="1:8">
      <c r="A38" s="70">
        <v>37</v>
      </c>
      <c r="B38" s="167" t="s">
        <v>155</v>
      </c>
      <c r="C38" s="168">
        <v>603</v>
      </c>
      <c r="D38" s="168">
        <v>34.35</v>
      </c>
      <c r="E38" s="168">
        <v>1</v>
      </c>
      <c r="F38" s="168">
        <v>0.06</v>
      </c>
      <c r="G38" s="168">
        <v>1755291</v>
      </c>
      <c r="H38" s="58"/>
    </row>
    <row r="39" spans="1:8">
      <c r="A39" s="70">
        <v>38</v>
      </c>
      <c r="B39" s="167" t="s">
        <v>183</v>
      </c>
      <c r="C39" s="168">
        <v>504</v>
      </c>
      <c r="D39" s="168">
        <v>34.22</v>
      </c>
      <c r="E39" s="168">
        <v>0</v>
      </c>
      <c r="F39" s="168">
        <v>0</v>
      </c>
      <c r="G39" s="168">
        <v>1472521</v>
      </c>
      <c r="H39" s="58"/>
    </row>
    <row r="40" spans="1:8">
      <c r="A40" s="70">
        <v>39</v>
      </c>
      <c r="B40" s="167" t="s">
        <v>208</v>
      </c>
      <c r="C40" s="168">
        <v>502</v>
      </c>
      <c r="D40" s="168">
        <v>31.51</v>
      </c>
      <c r="E40" s="168">
        <v>0</v>
      </c>
      <c r="F40" s="168">
        <v>0</v>
      </c>
      <c r="G40" s="168">
        <v>1593378</v>
      </c>
      <c r="H40" s="58"/>
    </row>
    <row r="41" spans="1:8">
      <c r="A41" s="70">
        <v>40</v>
      </c>
      <c r="B41" s="167" t="s">
        <v>180</v>
      </c>
      <c r="C41" s="168">
        <v>489</v>
      </c>
      <c r="D41" s="168">
        <v>31.37</v>
      </c>
      <c r="E41" s="168">
        <v>0</v>
      </c>
      <c r="F41" s="168">
        <v>0</v>
      </c>
      <c r="G41" s="168">
        <v>1558958</v>
      </c>
      <c r="H41" s="58"/>
    </row>
    <row r="42" spans="1:8">
      <c r="A42" s="70">
        <v>41</v>
      </c>
      <c r="B42" s="167" t="s">
        <v>174</v>
      </c>
      <c r="C42" s="168">
        <v>1778</v>
      </c>
      <c r="D42" s="168">
        <v>31.31</v>
      </c>
      <c r="E42" s="168">
        <v>0</v>
      </c>
      <c r="F42" s="168">
        <v>0</v>
      </c>
      <c r="G42" s="168">
        <v>5679532</v>
      </c>
      <c r="H42" s="58"/>
    </row>
    <row r="43" spans="1:8">
      <c r="A43" s="70">
        <v>42</v>
      </c>
      <c r="B43" s="167" t="s">
        <v>217</v>
      </c>
      <c r="C43" s="168">
        <v>149</v>
      </c>
      <c r="D43" s="168">
        <v>31.08</v>
      </c>
      <c r="E43" s="168">
        <v>0</v>
      </c>
      <c r="F43" s="168">
        <v>0</v>
      </c>
      <c r="G43" s="168">
        <v>479414</v>
      </c>
      <c r="H43" s="58"/>
    </row>
    <row r="44" spans="1:8">
      <c r="A44" s="70">
        <v>43</v>
      </c>
      <c r="B44" s="167" t="s">
        <v>223</v>
      </c>
      <c r="C44" s="168">
        <v>257</v>
      </c>
      <c r="D44" s="168">
        <v>30.22</v>
      </c>
      <c r="E44" s="168">
        <v>0</v>
      </c>
      <c r="F44" s="168">
        <v>0</v>
      </c>
      <c r="G44" s="168">
        <v>850362</v>
      </c>
      <c r="H44" s="58"/>
    </row>
    <row r="45" spans="1:8">
      <c r="A45" s="70">
        <v>44</v>
      </c>
      <c r="B45" s="167" t="s">
        <v>161</v>
      </c>
      <c r="C45" s="168">
        <v>237</v>
      </c>
      <c r="D45" s="168">
        <v>29.65</v>
      </c>
      <c r="E45" s="168">
        <v>0</v>
      </c>
      <c r="F45" s="168">
        <v>0</v>
      </c>
      <c r="G45" s="168">
        <v>799357</v>
      </c>
      <c r="H45" s="58"/>
    </row>
    <row r="46" spans="1:8">
      <c r="A46" s="70">
        <v>45</v>
      </c>
      <c r="B46" s="167" t="s">
        <v>170</v>
      </c>
      <c r="C46" s="168">
        <v>120</v>
      </c>
      <c r="D46" s="168">
        <v>29.55</v>
      </c>
      <c r="E46" s="168">
        <v>0</v>
      </c>
      <c r="F46" s="168">
        <v>0</v>
      </c>
      <c r="G46" s="168">
        <v>406113</v>
      </c>
      <c r="H46" s="58"/>
    </row>
    <row r="47" spans="1:8">
      <c r="A47" s="70">
        <v>46</v>
      </c>
      <c r="B47" s="167" t="s">
        <v>169</v>
      </c>
      <c r="C47" s="168">
        <v>138</v>
      </c>
      <c r="D47" s="168">
        <v>29.25</v>
      </c>
      <c r="E47" s="168">
        <v>0</v>
      </c>
      <c r="F47" s="168">
        <v>0</v>
      </c>
      <c r="G47" s="168">
        <v>471754</v>
      </c>
      <c r="H47" s="58"/>
    </row>
    <row r="48" spans="1:8">
      <c r="A48" s="70">
        <v>47</v>
      </c>
      <c r="B48" s="167" t="s">
        <v>230</v>
      </c>
      <c r="C48" s="168">
        <v>61</v>
      </c>
      <c r="D48" s="168">
        <v>29.08</v>
      </c>
      <c r="E48" s="168">
        <v>0</v>
      </c>
      <c r="F48" s="168">
        <v>0</v>
      </c>
      <c r="G48" s="168">
        <v>209733</v>
      </c>
      <c r="H48" s="58"/>
    </row>
    <row r="49" spans="1:8">
      <c r="A49" s="70">
        <v>48</v>
      </c>
      <c r="B49" s="167" t="s">
        <v>166</v>
      </c>
      <c r="C49" s="168">
        <v>181</v>
      </c>
      <c r="D49" s="168">
        <v>27.87</v>
      </c>
      <c r="E49" s="168">
        <v>0</v>
      </c>
      <c r="F49" s="168">
        <v>0</v>
      </c>
      <c r="G49" s="168">
        <v>649472</v>
      </c>
      <c r="H49" s="58"/>
    </row>
    <row r="50" spans="1:8">
      <c r="A50" s="70">
        <v>49</v>
      </c>
      <c r="B50" s="167" t="s">
        <v>168</v>
      </c>
      <c r="C50" s="168">
        <v>178</v>
      </c>
      <c r="D50" s="168">
        <v>27.68</v>
      </c>
      <c r="E50" s="168">
        <v>0</v>
      </c>
      <c r="F50" s="168">
        <v>0</v>
      </c>
      <c r="G50" s="168">
        <v>643093</v>
      </c>
      <c r="H50" s="58"/>
    </row>
    <row r="51" spans="1:8">
      <c r="A51" s="70">
        <v>50</v>
      </c>
      <c r="B51" s="167" t="s">
        <v>220</v>
      </c>
      <c r="C51" s="168">
        <v>175</v>
      </c>
      <c r="D51" s="168">
        <v>27.19</v>
      </c>
      <c r="E51" s="168">
        <v>1</v>
      </c>
      <c r="F51" s="168">
        <v>0.16</v>
      </c>
      <c r="G51" s="168">
        <v>643531</v>
      </c>
      <c r="H51" s="58"/>
    </row>
    <row r="52" spans="1:8">
      <c r="A52" s="70">
        <v>51</v>
      </c>
      <c r="B52" s="167" t="s">
        <v>198</v>
      </c>
      <c r="C52" s="168">
        <v>205</v>
      </c>
      <c r="D52" s="168">
        <v>27.04</v>
      </c>
      <c r="E52" s="168">
        <v>0</v>
      </c>
      <c r="F52" s="168">
        <v>0</v>
      </c>
      <c r="G52" s="168">
        <v>758003</v>
      </c>
      <c r="H52" s="58"/>
    </row>
    <row r="53" spans="1:8">
      <c r="A53" s="70">
        <v>52</v>
      </c>
      <c r="B53" s="167" t="s">
        <v>199</v>
      </c>
      <c r="C53" s="168">
        <v>157</v>
      </c>
      <c r="D53" s="168">
        <v>26.24</v>
      </c>
      <c r="E53" s="168">
        <v>2</v>
      </c>
      <c r="F53" s="168">
        <v>0.33</v>
      </c>
      <c r="G53" s="168">
        <v>598287</v>
      </c>
      <c r="H53" s="58"/>
    </row>
    <row r="54" spans="1:8">
      <c r="A54" s="70">
        <v>53</v>
      </c>
      <c r="B54" s="167" t="s">
        <v>206</v>
      </c>
      <c r="C54" s="168">
        <v>128</v>
      </c>
      <c r="D54" s="168">
        <v>26.14</v>
      </c>
      <c r="E54" s="168">
        <v>0</v>
      </c>
      <c r="F54" s="168">
        <v>0</v>
      </c>
      <c r="G54" s="168">
        <v>489592</v>
      </c>
      <c r="H54" s="58"/>
    </row>
    <row r="55" spans="1:8">
      <c r="A55" s="70">
        <v>54</v>
      </c>
      <c r="B55" s="167" t="s">
        <v>194</v>
      </c>
      <c r="C55" s="168">
        <v>137</v>
      </c>
      <c r="D55" s="168">
        <v>25.34</v>
      </c>
      <c r="E55" s="168">
        <v>0</v>
      </c>
      <c r="F55" s="168">
        <v>0</v>
      </c>
      <c r="G55" s="168">
        <v>540620</v>
      </c>
      <c r="H55" s="58"/>
    </row>
    <row r="56" spans="1:8">
      <c r="A56" s="70">
        <v>55</v>
      </c>
      <c r="B56" s="167" t="s">
        <v>190</v>
      </c>
      <c r="C56" s="168">
        <v>135</v>
      </c>
      <c r="D56" s="168">
        <v>25.04</v>
      </c>
      <c r="E56" s="168">
        <v>0</v>
      </c>
      <c r="F56" s="168">
        <v>0</v>
      </c>
      <c r="G56" s="168">
        <v>539136</v>
      </c>
      <c r="H56" s="58"/>
    </row>
    <row r="57" spans="1:8">
      <c r="A57" s="70">
        <v>56</v>
      </c>
      <c r="B57" s="167" t="s">
        <v>205</v>
      </c>
      <c r="C57" s="168">
        <v>82</v>
      </c>
      <c r="D57" s="168">
        <v>24.87</v>
      </c>
      <c r="E57" s="168">
        <v>0</v>
      </c>
      <c r="F57" s="168">
        <v>0</v>
      </c>
      <c r="G57" s="168">
        <v>329688</v>
      </c>
      <c r="H57" s="58"/>
    </row>
    <row r="58" spans="1:8">
      <c r="A58" s="70">
        <v>57</v>
      </c>
      <c r="B58" s="167" t="s">
        <v>197</v>
      </c>
      <c r="C58" s="168">
        <v>228</v>
      </c>
      <c r="D58" s="168">
        <v>21.42</v>
      </c>
      <c r="E58" s="168">
        <v>0</v>
      </c>
      <c r="F58" s="168">
        <v>0</v>
      </c>
      <c r="G58" s="168">
        <v>1064649</v>
      </c>
      <c r="H58" s="58"/>
    </row>
    <row r="59" spans="1:8">
      <c r="A59" s="70">
        <v>58</v>
      </c>
      <c r="B59" s="167" t="s">
        <v>221</v>
      </c>
      <c r="C59" s="168">
        <v>39</v>
      </c>
      <c r="D59" s="168">
        <v>20.12</v>
      </c>
      <c r="E59" s="168">
        <v>0</v>
      </c>
      <c r="F59" s="168">
        <v>0</v>
      </c>
      <c r="G59" s="168">
        <v>193847</v>
      </c>
      <c r="H59" s="58"/>
    </row>
    <row r="60" spans="1:8">
      <c r="A60" s="70">
        <v>59</v>
      </c>
      <c r="B60" s="167" t="s">
        <v>191</v>
      </c>
      <c r="C60" s="168">
        <v>164</v>
      </c>
      <c r="D60" s="168">
        <v>20.11</v>
      </c>
      <c r="E60" s="168">
        <v>1</v>
      </c>
      <c r="F60" s="168">
        <v>0.12</v>
      </c>
      <c r="G60" s="168">
        <v>815647</v>
      </c>
      <c r="H60" s="58"/>
    </row>
    <row r="61" spans="1:8">
      <c r="A61" s="70">
        <v>60</v>
      </c>
      <c r="B61" s="167" t="s">
        <v>171</v>
      </c>
      <c r="C61" s="168">
        <v>74</v>
      </c>
      <c r="D61" s="168">
        <v>19.559999999999999</v>
      </c>
      <c r="E61" s="168">
        <v>0</v>
      </c>
      <c r="F61" s="168">
        <v>0</v>
      </c>
      <c r="G61" s="168">
        <v>378363</v>
      </c>
      <c r="H61" s="58"/>
    </row>
    <row r="62" spans="1:8">
      <c r="A62" s="70">
        <v>61</v>
      </c>
      <c r="B62" s="167" t="s">
        <v>211</v>
      </c>
      <c r="C62" s="168">
        <v>91</v>
      </c>
      <c r="D62" s="168">
        <v>19.11</v>
      </c>
      <c r="E62" s="168">
        <v>1</v>
      </c>
      <c r="F62" s="168">
        <v>0.21</v>
      </c>
      <c r="G62" s="168">
        <v>476157</v>
      </c>
      <c r="H62" s="58"/>
    </row>
    <row r="63" spans="1:8">
      <c r="A63" s="70">
        <v>62</v>
      </c>
      <c r="B63" s="167" t="s">
        <v>216</v>
      </c>
      <c r="C63" s="168">
        <v>193</v>
      </c>
      <c r="D63" s="168">
        <v>18.2</v>
      </c>
      <c r="E63" s="168">
        <v>0</v>
      </c>
      <c r="F63" s="168">
        <v>0</v>
      </c>
      <c r="G63" s="168">
        <v>1060541</v>
      </c>
      <c r="H63" s="58"/>
    </row>
    <row r="64" spans="1:8">
      <c r="A64" s="70">
        <v>63</v>
      </c>
      <c r="B64" s="167" t="s">
        <v>188</v>
      </c>
      <c r="C64" s="168">
        <v>239</v>
      </c>
      <c r="D64" s="168">
        <v>18.12</v>
      </c>
      <c r="E64" s="168">
        <v>0</v>
      </c>
      <c r="F64" s="168">
        <v>0</v>
      </c>
      <c r="G64" s="168">
        <v>1318687</v>
      </c>
      <c r="H64" s="58"/>
    </row>
    <row r="65" spans="1:8">
      <c r="A65" s="70">
        <v>64</v>
      </c>
      <c r="B65" s="167" t="s">
        <v>228</v>
      </c>
      <c r="C65" s="168">
        <v>154</v>
      </c>
      <c r="D65" s="168">
        <v>17.29</v>
      </c>
      <c r="E65" s="168">
        <v>0</v>
      </c>
      <c r="F65" s="168">
        <v>0</v>
      </c>
      <c r="G65" s="168">
        <v>890565</v>
      </c>
      <c r="H65" s="58"/>
    </row>
    <row r="66" spans="1:8">
      <c r="A66" s="70">
        <v>65</v>
      </c>
      <c r="B66" s="167" t="s">
        <v>218</v>
      </c>
      <c r="C66" s="168">
        <v>83</v>
      </c>
      <c r="D66" s="168">
        <v>16.260000000000002</v>
      </c>
      <c r="E66" s="168">
        <v>0</v>
      </c>
      <c r="F66" s="168">
        <v>0</v>
      </c>
      <c r="G66" s="168">
        <v>510307</v>
      </c>
      <c r="H66" s="58"/>
    </row>
    <row r="67" spans="1:8">
      <c r="A67" s="70">
        <v>66</v>
      </c>
      <c r="B67" s="167" t="s">
        <v>157</v>
      </c>
      <c r="C67" s="168">
        <v>79</v>
      </c>
      <c r="D67" s="168">
        <v>15.05</v>
      </c>
      <c r="E67" s="168">
        <v>0</v>
      </c>
      <c r="F67" s="168">
        <v>0</v>
      </c>
      <c r="G67" s="168">
        <v>524951</v>
      </c>
      <c r="H67" s="58"/>
    </row>
    <row r="68" spans="1:8">
      <c r="A68" s="70">
        <v>67</v>
      </c>
      <c r="B68" s="167" t="s">
        <v>204</v>
      </c>
      <c r="C68" s="168">
        <v>107</v>
      </c>
      <c r="D68" s="168">
        <v>15.02</v>
      </c>
      <c r="E68" s="168">
        <v>0</v>
      </c>
      <c r="F68" s="168">
        <v>0</v>
      </c>
      <c r="G68" s="168">
        <v>712449</v>
      </c>
      <c r="H68" s="58"/>
    </row>
    <row r="69" spans="1:8">
      <c r="A69" s="70">
        <v>68</v>
      </c>
      <c r="B69" s="167" t="s">
        <v>229</v>
      </c>
      <c r="C69" s="168">
        <v>230</v>
      </c>
      <c r="D69" s="168">
        <v>14.51</v>
      </c>
      <c r="E69" s="168">
        <v>0</v>
      </c>
      <c r="F69" s="168">
        <v>0</v>
      </c>
      <c r="G69" s="168">
        <v>1584878</v>
      </c>
      <c r="H69" s="58"/>
    </row>
    <row r="70" spans="1:8">
      <c r="A70" s="70">
        <v>69</v>
      </c>
      <c r="B70" s="167" t="s">
        <v>162</v>
      </c>
      <c r="C70" s="168">
        <v>54</v>
      </c>
      <c r="D70" s="168">
        <v>13.3</v>
      </c>
      <c r="E70" s="168">
        <v>0</v>
      </c>
      <c r="F70" s="168">
        <v>0</v>
      </c>
      <c r="G70" s="168">
        <v>405936</v>
      </c>
      <c r="H70" s="58"/>
    </row>
    <row r="71" spans="1:8">
      <c r="A71" s="70">
        <v>70</v>
      </c>
      <c r="B71" s="167" t="s">
        <v>213</v>
      </c>
      <c r="C71" s="168">
        <v>154</v>
      </c>
      <c r="D71" s="168">
        <v>12.44</v>
      </c>
      <c r="E71" s="168">
        <v>0</v>
      </c>
      <c r="F71" s="168">
        <v>0</v>
      </c>
      <c r="G71" s="168">
        <v>1238015</v>
      </c>
      <c r="H71" s="58"/>
    </row>
    <row r="72" spans="1:8">
      <c r="A72" s="70">
        <v>71</v>
      </c>
      <c r="B72" s="167" t="s">
        <v>207</v>
      </c>
      <c r="C72" s="168">
        <v>67</v>
      </c>
      <c r="D72" s="168">
        <v>12.26</v>
      </c>
      <c r="E72" s="168">
        <v>0</v>
      </c>
      <c r="F72" s="168">
        <v>0</v>
      </c>
      <c r="G72" s="168">
        <v>546396</v>
      </c>
      <c r="H72" s="58"/>
    </row>
    <row r="73" spans="1:8">
      <c r="A73" s="70">
        <v>72</v>
      </c>
      <c r="B73" s="167" t="s">
        <v>225</v>
      </c>
      <c r="C73" s="168">
        <v>28</v>
      </c>
      <c r="D73" s="168">
        <v>10.78</v>
      </c>
      <c r="E73" s="168">
        <v>0</v>
      </c>
      <c r="F73" s="168">
        <v>0</v>
      </c>
      <c r="G73" s="168">
        <v>259718</v>
      </c>
      <c r="H73" s="58"/>
    </row>
    <row r="74" spans="1:8">
      <c r="A74" s="70">
        <v>73</v>
      </c>
      <c r="B74" s="167" t="s">
        <v>173</v>
      </c>
      <c r="C74" s="168">
        <v>34</v>
      </c>
      <c r="D74" s="168">
        <v>10.6</v>
      </c>
      <c r="E74" s="168">
        <v>0</v>
      </c>
      <c r="F74" s="168">
        <v>0</v>
      </c>
      <c r="G74" s="168">
        <v>320637</v>
      </c>
      <c r="H74" s="58"/>
    </row>
    <row r="75" spans="1:8">
      <c r="A75" s="70">
        <v>74</v>
      </c>
      <c r="B75" s="167" t="s">
        <v>227</v>
      </c>
      <c r="C75" s="168">
        <v>46</v>
      </c>
      <c r="D75" s="168">
        <v>10.31</v>
      </c>
      <c r="E75" s="168">
        <v>0</v>
      </c>
      <c r="F75" s="168">
        <v>0</v>
      </c>
      <c r="G75" s="168">
        <v>446326</v>
      </c>
      <c r="H75" s="58"/>
    </row>
    <row r="76" spans="1:8">
      <c r="A76" s="70">
        <v>75</v>
      </c>
      <c r="B76" s="167" t="s">
        <v>226</v>
      </c>
      <c r="C76" s="168">
        <v>74</v>
      </c>
      <c r="D76" s="168">
        <v>10.16</v>
      </c>
      <c r="E76" s="168">
        <v>0</v>
      </c>
      <c r="F76" s="168">
        <v>0</v>
      </c>
      <c r="G76" s="168">
        <v>728470</v>
      </c>
      <c r="H76" s="58"/>
    </row>
    <row r="77" spans="1:8">
      <c r="A77" s="70">
        <v>76</v>
      </c>
      <c r="B77" s="167" t="s">
        <v>219</v>
      </c>
      <c r="C77" s="168">
        <v>113</v>
      </c>
      <c r="D77" s="168">
        <v>9.93</v>
      </c>
      <c r="E77" s="168">
        <v>0</v>
      </c>
      <c r="F77" s="168">
        <v>0</v>
      </c>
      <c r="G77" s="168">
        <v>1137603</v>
      </c>
      <c r="H77" s="58"/>
    </row>
    <row r="78" spans="1:8">
      <c r="A78" s="70">
        <v>77</v>
      </c>
      <c r="B78" s="167" t="s">
        <v>224</v>
      </c>
      <c r="C78" s="168">
        <v>93</v>
      </c>
      <c r="D78" s="168">
        <v>8.08</v>
      </c>
      <c r="E78" s="168">
        <v>0</v>
      </c>
      <c r="F78" s="168">
        <v>0</v>
      </c>
      <c r="G78" s="168">
        <v>1150876</v>
      </c>
      <c r="H78" s="58"/>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T13"/>
  <sheetViews>
    <sheetView zoomScale="90" zoomScaleNormal="90" workbookViewId="0">
      <selection activeCell="F45" sqref="F45"/>
    </sheetView>
  </sheetViews>
  <sheetFormatPr defaultRowHeight="12.75"/>
  <cols>
    <col min="1" max="1" width="19.7109375" style="68" customWidth="1"/>
    <col min="2" max="2" width="21.42578125" style="68" customWidth="1"/>
    <col min="3" max="16384" width="9.140625" style="68"/>
  </cols>
  <sheetData>
    <row r="1" spans="1:20">
      <c r="A1" s="30" t="s">
        <v>243</v>
      </c>
      <c r="B1" s="30" t="s">
        <v>149</v>
      </c>
      <c r="C1" s="30" t="s">
        <v>231</v>
      </c>
      <c r="D1" s="30" t="s">
        <v>232</v>
      </c>
      <c r="E1" s="30" t="s">
        <v>233</v>
      </c>
      <c r="F1" s="30" t="s">
        <v>234</v>
      </c>
      <c r="G1" s="30" t="s">
        <v>235</v>
      </c>
      <c r="H1" s="30" t="s">
        <v>236</v>
      </c>
      <c r="I1" s="30" t="s">
        <v>237</v>
      </c>
      <c r="J1" s="30" t="s">
        <v>238</v>
      </c>
      <c r="K1" s="30" t="s">
        <v>239</v>
      </c>
      <c r="L1" s="30" t="s">
        <v>240</v>
      </c>
      <c r="M1" s="30" t="s">
        <v>241</v>
      </c>
      <c r="N1" s="30" t="s">
        <v>242</v>
      </c>
      <c r="O1" s="30" t="s">
        <v>150</v>
      </c>
      <c r="P1" s="30" t="s">
        <v>150</v>
      </c>
      <c r="Q1" s="30" t="s">
        <v>151</v>
      </c>
      <c r="R1" s="30" t="s">
        <v>153</v>
      </c>
      <c r="S1" s="30" t="s">
        <v>38</v>
      </c>
      <c r="T1" s="30" t="s">
        <v>100</v>
      </c>
    </row>
    <row r="2" spans="1:20">
      <c r="A2" s="31"/>
      <c r="B2" s="31" t="s">
        <v>359</v>
      </c>
      <c r="C2" s="76">
        <v>235</v>
      </c>
      <c r="D2" s="76">
        <v>242</v>
      </c>
      <c r="E2" s="76">
        <v>510</v>
      </c>
      <c r="F2" s="76">
        <v>549</v>
      </c>
      <c r="G2" s="76">
        <v>1613</v>
      </c>
      <c r="H2" s="76">
        <v>2666</v>
      </c>
      <c r="I2" s="76">
        <v>0</v>
      </c>
      <c r="J2" s="76">
        <v>0</v>
      </c>
      <c r="K2" s="76">
        <v>0</v>
      </c>
      <c r="L2" s="76">
        <v>0</v>
      </c>
      <c r="M2" s="76">
        <v>0</v>
      </c>
      <c r="N2" s="76">
        <v>0</v>
      </c>
      <c r="O2" s="76">
        <v>5815</v>
      </c>
      <c r="P2" s="76">
        <v>14</v>
      </c>
      <c r="Q2" s="76">
        <v>126.28</v>
      </c>
      <c r="R2" s="76">
        <v>0.3</v>
      </c>
      <c r="S2" s="76">
        <v>0.24</v>
      </c>
      <c r="T2" s="76">
        <v>4604905</v>
      </c>
    </row>
    <row r="3" spans="1:20">
      <c r="A3" s="31"/>
      <c r="B3" s="31" t="s">
        <v>358</v>
      </c>
      <c r="C3" s="76">
        <v>488</v>
      </c>
      <c r="D3" s="76">
        <v>586</v>
      </c>
      <c r="E3" s="76">
        <v>725</v>
      </c>
      <c r="F3" s="76">
        <v>757</v>
      </c>
      <c r="G3" s="76">
        <v>1338</v>
      </c>
      <c r="H3" s="76">
        <v>2315</v>
      </c>
      <c r="I3" s="76">
        <v>0</v>
      </c>
      <c r="J3" s="76">
        <v>0</v>
      </c>
      <c r="K3" s="76">
        <v>0</v>
      </c>
      <c r="L3" s="76">
        <v>0</v>
      </c>
      <c r="M3" s="76">
        <v>0</v>
      </c>
      <c r="N3" s="76">
        <v>0</v>
      </c>
      <c r="O3" s="76">
        <v>6209</v>
      </c>
      <c r="P3" s="76">
        <v>2</v>
      </c>
      <c r="Q3" s="76">
        <v>91.84</v>
      </c>
      <c r="R3" s="76">
        <v>0.03</v>
      </c>
      <c r="S3" s="76">
        <v>0.03</v>
      </c>
      <c r="T3" s="76">
        <v>6760383</v>
      </c>
    </row>
    <row r="4" spans="1:20">
      <c r="A4" s="31"/>
      <c r="B4" s="31" t="s">
        <v>354</v>
      </c>
      <c r="C4" s="76">
        <v>658</v>
      </c>
      <c r="D4" s="76">
        <v>589</v>
      </c>
      <c r="E4" s="76">
        <v>592</v>
      </c>
      <c r="F4" s="76">
        <v>753</v>
      </c>
      <c r="G4" s="76">
        <v>1084</v>
      </c>
      <c r="H4" s="76">
        <v>1169</v>
      </c>
      <c r="I4" s="76">
        <v>0</v>
      </c>
      <c r="J4" s="76">
        <v>0</v>
      </c>
      <c r="K4" s="76">
        <v>0</v>
      </c>
      <c r="L4" s="76">
        <v>0</v>
      </c>
      <c r="M4" s="76">
        <v>0</v>
      </c>
      <c r="N4" s="76">
        <v>0</v>
      </c>
      <c r="O4" s="76">
        <v>4845</v>
      </c>
      <c r="P4" s="76">
        <v>7</v>
      </c>
      <c r="Q4" s="76">
        <v>80.47</v>
      </c>
      <c r="R4" s="76">
        <v>0.12</v>
      </c>
      <c r="S4" s="76">
        <v>0.14000000000000001</v>
      </c>
      <c r="T4" s="76">
        <v>6020790</v>
      </c>
    </row>
    <row r="5" spans="1:20">
      <c r="A5" s="31"/>
      <c r="B5" s="31" t="s">
        <v>362</v>
      </c>
      <c r="C5" s="76">
        <v>632</v>
      </c>
      <c r="D5" s="76">
        <v>460</v>
      </c>
      <c r="E5" s="76">
        <v>343</v>
      </c>
      <c r="F5" s="76">
        <v>302</v>
      </c>
      <c r="G5" s="76">
        <v>624</v>
      </c>
      <c r="H5" s="76">
        <v>863</v>
      </c>
      <c r="I5" s="76">
        <v>0</v>
      </c>
      <c r="J5" s="76">
        <v>0</v>
      </c>
      <c r="K5" s="76">
        <v>0</v>
      </c>
      <c r="L5" s="76">
        <v>0</v>
      </c>
      <c r="M5" s="76">
        <v>0</v>
      </c>
      <c r="N5" s="76">
        <v>0</v>
      </c>
      <c r="O5" s="76">
        <v>3224</v>
      </c>
      <c r="P5" s="76">
        <v>2</v>
      </c>
      <c r="Q5" s="76">
        <v>65.41</v>
      </c>
      <c r="R5" s="76">
        <v>0.04</v>
      </c>
      <c r="S5" s="76">
        <v>0.06</v>
      </c>
      <c r="T5" s="76">
        <v>4929285</v>
      </c>
    </row>
    <row r="6" spans="1:20">
      <c r="A6" s="31"/>
      <c r="B6" s="31" t="s">
        <v>361</v>
      </c>
      <c r="C6" s="76">
        <v>538</v>
      </c>
      <c r="D6" s="76">
        <v>498</v>
      </c>
      <c r="E6" s="76">
        <v>409</v>
      </c>
      <c r="F6" s="76">
        <v>370</v>
      </c>
      <c r="G6" s="76">
        <v>474</v>
      </c>
      <c r="H6" s="76">
        <v>392</v>
      </c>
      <c r="I6" s="76">
        <v>0</v>
      </c>
      <c r="J6" s="76">
        <v>0</v>
      </c>
      <c r="K6" s="76">
        <v>0</v>
      </c>
      <c r="L6" s="76">
        <v>0</v>
      </c>
      <c r="M6" s="76">
        <v>0</v>
      </c>
      <c r="N6" s="76">
        <v>0</v>
      </c>
      <c r="O6" s="76">
        <v>2681</v>
      </c>
      <c r="P6" s="76">
        <v>8</v>
      </c>
      <c r="Q6" s="76">
        <v>60.37</v>
      </c>
      <c r="R6" s="76">
        <v>0.18</v>
      </c>
      <c r="S6" s="76">
        <v>0.3</v>
      </c>
      <c r="T6" s="76">
        <v>4441086</v>
      </c>
    </row>
    <row r="7" spans="1:20">
      <c r="A7" s="31"/>
      <c r="B7" s="31" t="s">
        <v>353</v>
      </c>
      <c r="C7" s="76">
        <v>944</v>
      </c>
      <c r="D7" s="76">
        <v>655</v>
      </c>
      <c r="E7" s="76">
        <v>629</v>
      </c>
      <c r="F7" s="76">
        <v>287</v>
      </c>
      <c r="G7" s="76">
        <v>286</v>
      </c>
      <c r="H7" s="76">
        <v>354</v>
      </c>
      <c r="I7" s="76">
        <v>0</v>
      </c>
      <c r="J7" s="76">
        <v>0</v>
      </c>
      <c r="K7" s="76">
        <v>0</v>
      </c>
      <c r="L7" s="76">
        <v>0</v>
      </c>
      <c r="M7" s="76">
        <v>0</v>
      </c>
      <c r="N7" s="76">
        <v>0</v>
      </c>
      <c r="O7" s="76">
        <v>3155</v>
      </c>
      <c r="P7" s="76">
        <v>8</v>
      </c>
      <c r="Q7" s="76">
        <v>59.58</v>
      </c>
      <c r="R7" s="76">
        <v>0.15</v>
      </c>
      <c r="S7" s="76">
        <v>0.25</v>
      </c>
      <c r="T7" s="76">
        <v>5295696</v>
      </c>
    </row>
    <row r="8" spans="1:20">
      <c r="A8" s="31"/>
      <c r="B8" s="31" t="s">
        <v>356</v>
      </c>
      <c r="C8" s="76">
        <v>253</v>
      </c>
      <c r="D8" s="76">
        <v>269</v>
      </c>
      <c r="E8" s="76">
        <v>368</v>
      </c>
      <c r="F8" s="76">
        <v>287</v>
      </c>
      <c r="G8" s="76">
        <v>558</v>
      </c>
      <c r="H8" s="76">
        <v>1169</v>
      </c>
      <c r="I8" s="76">
        <v>0</v>
      </c>
      <c r="J8" s="76">
        <v>0</v>
      </c>
      <c r="K8" s="76">
        <v>0</v>
      </c>
      <c r="L8" s="76">
        <v>0</v>
      </c>
      <c r="M8" s="76">
        <v>0</v>
      </c>
      <c r="N8" s="76">
        <v>0</v>
      </c>
      <c r="O8" s="76">
        <v>2904</v>
      </c>
      <c r="P8" s="76">
        <v>3</v>
      </c>
      <c r="Q8" s="76">
        <v>57.38</v>
      </c>
      <c r="R8" s="76">
        <v>0.06</v>
      </c>
      <c r="S8" s="76">
        <v>0.1</v>
      </c>
      <c r="T8" s="76">
        <v>5060674</v>
      </c>
    </row>
    <row r="9" spans="1:20">
      <c r="A9" s="31"/>
      <c r="B9" s="31" t="s">
        <v>357</v>
      </c>
      <c r="C9" s="76">
        <v>130</v>
      </c>
      <c r="D9" s="76">
        <v>125</v>
      </c>
      <c r="E9" s="76">
        <v>254</v>
      </c>
      <c r="F9" s="76">
        <v>374</v>
      </c>
      <c r="G9" s="76">
        <v>752</v>
      </c>
      <c r="H9" s="76">
        <v>1116</v>
      </c>
      <c r="I9" s="76">
        <v>0</v>
      </c>
      <c r="J9" s="76">
        <v>0</v>
      </c>
      <c r="K9" s="76">
        <v>0</v>
      </c>
      <c r="L9" s="76">
        <v>0</v>
      </c>
      <c r="M9" s="76">
        <v>0</v>
      </c>
      <c r="N9" s="76">
        <v>0</v>
      </c>
      <c r="O9" s="76">
        <v>2751</v>
      </c>
      <c r="P9" s="76">
        <v>6</v>
      </c>
      <c r="Q9" s="76">
        <v>49.64</v>
      </c>
      <c r="R9" s="76">
        <v>0.11</v>
      </c>
      <c r="S9" s="76">
        <v>0.22</v>
      </c>
      <c r="T9" s="76">
        <v>5541473</v>
      </c>
    </row>
    <row r="10" spans="1:20">
      <c r="A10" s="31"/>
      <c r="B10" s="31" t="s">
        <v>349</v>
      </c>
      <c r="C10" s="76">
        <v>133</v>
      </c>
      <c r="D10" s="76">
        <v>137</v>
      </c>
      <c r="E10" s="76">
        <v>203</v>
      </c>
      <c r="F10" s="76">
        <v>250</v>
      </c>
      <c r="G10" s="76">
        <v>339</v>
      </c>
      <c r="H10" s="76">
        <v>607</v>
      </c>
      <c r="I10" s="76">
        <v>0</v>
      </c>
      <c r="J10" s="76">
        <v>0</v>
      </c>
      <c r="K10" s="76">
        <v>0</v>
      </c>
      <c r="L10" s="76">
        <v>0</v>
      </c>
      <c r="M10" s="76">
        <v>0</v>
      </c>
      <c r="N10" s="76">
        <v>0</v>
      </c>
      <c r="O10" s="76">
        <v>1669</v>
      </c>
      <c r="P10" s="76">
        <v>1</v>
      </c>
      <c r="Q10" s="76">
        <v>46.93</v>
      </c>
      <c r="R10" s="76">
        <v>0.03</v>
      </c>
      <c r="S10" s="76">
        <v>0.06</v>
      </c>
      <c r="T10" s="76">
        <v>3556376</v>
      </c>
    </row>
    <row r="11" spans="1:20">
      <c r="A11" s="31"/>
      <c r="B11" s="31" t="s">
        <v>350</v>
      </c>
      <c r="C11" s="76">
        <v>227</v>
      </c>
      <c r="D11" s="76">
        <v>252</v>
      </c>
      <c r="E11" s="76">
        <v>243</v>
      </c>
      <c r="F11" s="76">
        <v>188</v>
      </c>
      <c r="G11" s="76">
        <v>132</v>
      </c>
      <c r="H11" s="76">
        <v>209</v>
      </c>
      <c r="I11" s="76">
        <v>0</v>
      </c>
      <c r="J11" s="76">
        <v>0</v>
      </c>
      <c r="K11" s="76">
        <v>0</v>
      </c>
      <c r="L11" s="76">
        <v>0</v>
      </c>
      <c r="M11" s="76">
        <v>0</v>
      </c>
      <c r="N11" s="76">
        <v>0</v>
      </c>
      <c r="O11" s="76">
        <v>1251</v>
      </c>
      <c r="P11" s="76">
        <v>1</v>
      </c>
      <c r="Q11" s="76">
        <v>41.73</v>
      </c>
      <c r="R11" s="76">
        <v>0.03</v>
      </c>
      <c r="S11" s="76">
        <v>0.08</v>
      </c>
      <c r="T11" s="76">
        <v>2998104</v>
      </c>
    </row>
    <row r="12" spans="1:20">
      <c r="A12" s="31"/>
      <c r="B12" s="31" t="s">
        <v>352</v>
      </c>
      <c r="C12" s="76">
        <v>493</v>
      </c>
      <c r="D12" s="76">
        <v>473</v>
      </c>
      <c r="E12" s="76">
        <v>489</v>
      </c>
      <c r="F12" s="76">
        <v>232</v>
      </c>
      <c r="G12" s="76">
        <v>190</v>
      </c>
      <c r="H12" s="76">
        <v>194</v>
      </c>
      <c r="I12" s="76">
        <v>0</v>
      </c>
      <c r="J12" s="76">
        <v>0</v>
      </c>
      <c r="K12" s="76">
        <v>0</v>
      </c>
      <c r="L12" s="76">
        <v>0</v>
      </c>
      <c r="M12" s="76">
        <v>0</v>
      </c>
      <c r="N12" s="76">
        <v>0</v>
      </c>
      <c r="O12" s="76">
        <v>2071</v>
      </c>
      <c r="P12" s="76">
        <v>2</v>
      </c>
      <c r="Q12" s="76">
        <v>39.06</v>
      </c>
      <c r="R12" s="76">
        <v>0.04</v>
      </c>
      <c r="S12" s="76">
        <v>0.1</v>
      </c>
      <c r="T12" s="76">
        <v>5302492</v>
      </c>
    </row>
    <row r="13" spans="1:20">
      <c r="A13" s="31"/>
      <c r="B13" s="31" t="s">
        <v>348</v>
      </c>
      <c r="C13" s="76">
        <v>91</v>
      </c>
      <c r="D13" s="76">
        <v>105</v>
      </c>
      <c r="E13" s="76">
        <v>153</v>
      </c>
      <c r="F13" s="76">
        <v>221</v>
      </c>
      <c r="G13" s="76">
        <v>363</v>
      </c>
      <c r="H13" s="76">
        <v>803</v>
      </c>
      <c r="I13" s="76">
        <v>0</v>
      </c>
      <c r="J13" s="76">
        <v>0</v>
      </c>
      <c r="K13" s="76">
        <v>0</v>
      </c>
      <c r="L13" s="76">
        <v>0</v>
      </c>
      <c r="M13" s="76">
        <v>0</v>
      </c>
      <c r="N13" s="76">
        <v>0</v>
      </c>
      <c r="O13" s="76">
        <v>1736</v>
      </c>
      <c r="P13" s="76">
        <v>2</v>
      </c>
      <c r="Q13" s="76">
        <v>29.6</v>
      </c>
      <c r="R13" s="76">
        <v>0.03</v>
      </c>
      <c r="S13" s="76">
        <v>0.12</v>
      </c>
      <c r="T13" s="76">
        <v>5864232</v>
      </c>
    </row>
  </sheetData>
  <sortState ref="A2:T13">
    <sortCondition descending="1" ref="Q1"/>
  </sortState>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T21"/>
  <sheetViews>
    <sheetView topLeftCell="A25" zoomScale="90" zoomScaleNormal="90" workbookViewId="0">
      <selection activeCell="M28" sqref="M28"/>
    </sheetView>
  </sheetViews>
  <sheetFormatPr defaultRowHeight="12.75"/>
  <cols>
    <col min="1" max="1" width="19.7109375" style="26" customWidth="1"/>
    <col min="2" max="2" width="21.42578125" style="26" customWidth="1"/>
    <col min="3" max="16384" width="9.140625" style="26"/>
  </cols>
  <sheetData>
    <row r="1" spans="1:20">
      <c r="A1" s="30" t="s">
        <v>243</v>
      </c>
      <c r="B1" s="169" t="s">
        <v>149</v>
      </c>
      <c r="C1" s="169" t="s">
        <v>231</v>
      </c>
      <c r="D1" s="169" t="s">
        <v>232</v>
      </c>
      <c r="E1" s="169" t="s">
        <v>233</v>
      </c>
      <c r="F1" s="169" t="s">
        <v>234</v>
      </c>
      <c r="G1" s="169" t="s">
        <v>235</v>
      </c>
      <c r="H1" s="169" t="s">
        <v>236</v>
      </c>
      <c r="I1" s="169" t="s">
        <v>237</v>
      </c>
      <c r="J1" s="169" t="s">
        <v>238</v>
      </c>
      <c r="K1" s="169" t="s">
        <v>239</v>
      </c>
      <c r="L1" s="169" t="s">
        <v>240</v>
      </c>
      <c r="M1" s="169" t="s">
        <v>241</v>
      </c>
      <c r="N1" s="169" t="s">
        <v>242</v>
      </c>
      <c r="O1" s="169" t="s">
        <v>150</v>
      </c>
      <c r="P1" s="169" t="s">
        <v>152</v>
      </c>
      <c r="Q1" s="169" t="s">
        <v>151</v>
      </c>
      <c r="R1" s="169" t="s">
        <v>153</v>
      </c>
      <c r="S1" s="169" t="s">
        <v>38</v>
      </c>
      <c r="T1" s="169" t="s">
        <v>100</v>
      </c>
    </row>
    <row r="2" spans="1:20">
      <c r="A2" s="31" t="s">
        <v>317</v>
      </c>
      <c r="B2" s="170" t="s">
        <v>203</v>
      </c>
      <c r="C2" s="171">
        <v>69</v>
      </c>
      <c r="D2" s="171">
        <v>92</v>
      </c>
      <c r="E2" s="171">
        <v>80</v>
      </c>
      <c r="F2" s="171">
        <v>237</v>
      </c>
      <c r="G2" s="171">
        <v>447</v>
      </c>
      <c r="H2" s="171">
        <v>643</v>
      </c>
      <c r="I2" s="171">
        <v>177</v>
      </c>
      <c r="J2" s="171">
        <v>0</v>
      </c>
      <c r="K2" s="171">
        <v>0</v>
      </c>
      <c r="L2" s="171">
        <v>0</v>
      </c>
      <c r="M2" s="171">
        <v>0</v>
      </c>
      <c r="N2" s="171">
        <v>0</v>
      </c>
      <c r="O2" s="171">
        <v>1745</v>
      </c>
      <c r="P2" s="171">
        <v>0</v>
      </c>
      <c r="Q2" s="171">
        <v>153.19999999999999</v>
      </c>
      <c r="R2" s="171">
        <v>0</v>
      </c>
      <c r="S2" s="171">
        <v>0</v>
      </c>
      <c r="T2" s="171">
        <v>1139067</v>
      </c>
    </row>
    <row r="3" spans="1:20">
      <c r="A3" s="31" t="s">
        <v>333</v>
      </c>
      <c r="B3" s="170" t="s">
        <v>196</v>
      </c>
      <c r="C3" s="171">
        <v>286</v>
      </c>
      <c r="D3" s="171">
        <v>190</v>
      </c>
      <c r="E3" s="171">
        <v>240</v>
      </c>
      <c r="F3" s="171">
        <v>213</v>
      </c>
      <c r="G3" s="171">
        <v>594</v>
      </c>
      <c r="H3" s="171">
        <v>1149</v>
      </c>
      <c r="I3" s="171">
        <v>253</v>
      </c>
      <c r="J3" s="171">
        <v>0</v>
      </c>
      <c r="K3" s="171">
        <v>0</v>
      </c>
      <c r="L3" s="171">
        <v>0</v>
      </c>
      <c r="M3" s="171">
        <v>0</v>
      </c>
      <c r="N3" s="171">
        <v>0</v>
      </c>
      <c r="O3" s="171">
        <v>2925</v>
      </c>
      <c r="P3" s="171">
        <v>2</v>
      </c>
      <c r="Q3" s="171">
        <v>110.68</v>
      </c>
      <c r="R3" s="171">
        <v>0.08</v>
      </c>
      <c r="S3" s="171">
        <v>7.0000000000000007E-2</v>
      </c>
      <c r="T3" s="171">
        <v>2642815</v>
      </c>
    </row>
    <row r="4" spans="1:20">
      <c r="A4" s="31" t="s">
        <v>307</v>
      </c>
      <c r="B4" s="170" t="s">
        <v>209</v>
      </c>
      <c r="C4" s="171">
        <v>109</v>
      </c>
      <c r="D4" s="171">
        <v>117</v>
      </c>
      <c r="E4" s="171">
        <v>167</v>
      </c>
      <c r="F4" s="171">
        <v>312</v>
      </c>
      <c r="G4" s="171">
        <v>586</v>
      </c>
      <c r="H4" s="171">
        <v>489</v>
      </c>
      <c r="I4" s="171">
        <v>116</v>
      </c>
      <c r="J4" s="171">
        <v>0</v>
      </c>
      <c r="K4" s="171">
        <v>0</v>
      </c>
      <c r="L4" s="171">
        <v>0</v>
      </c>
      <c r="M4" s="171">
        <v>0</v>
      </c>
      <c r="N4" s="171">
        <v>0</v>
      </c>
      <c r="O4" s="171">
        <v>1896</v>
      </c>
      <c r="P4" s="171">
        <v>2</v>
      </c>
      <c r="Q4" s="171">
        <v>104.99</v>
      </c>
      <c r="R4" s="171">
        <v>0.11</v>
      </c>
      <c r="S4" s="171">
        <v>0.11</v>
      </c>
      <c r="T4" s="171">
        <v>1805903</v>
      </c>
    </row>
    <row r="5" spans="1:20">
      <c r="A5" s="31" t="s">
        <v>314</v>
      </c>
      <c r="B5" s="170" t="s">
        <v>175</v>
      </c>
      <c r="C5" s="171">
        <v>28</v>
      </c>
      <c r="D5" s="171">
        <v>11</v>
      </c>
      <c r="E5" s="171">
        <v>36</v>
      </c>
      <c r="F5" s="171">
        <v>51</v>
      </c>
      <c r="G5" s="171">
        <v>129</v>
      </c>
      <c r="H5" s="171">
        <v>244</v>
      </c>
      <c r="I5" s="171">
        <v>61</v>
      </c>
      <c r="J5" s="171">
        <v>0</v>
      </c>
      <c r="K5" s="171">
        <v>0</v>
      </c>
      <c r="L5" s="171">
        <v>0</v>
      </c>
      <c r="M5" s="171">
        <v>0</v>
      </c>
      <c r="N5" s="171">
        <v>0</v>
      </c>
      <c r="O5" s="171">
        <v>560</v>
      </c>
      <c r="P5" s="171">
        <v>0</v>
      </c>
      <c r="Q5" s="171">
        <v>87.2</v>
      </c>
      <c r="R5" s="171">
        <v>0</v>
      </c>
      <c r="S5" s="171">
        <v>0</v>
      </c>
      <c r="T5" s="171">
        <v>642220</v>
      </c>
    </row>
    <row r="6" spans="1:20">
      <c r="A6" s="31" t="s">
        <v>327</v>
      </c>
      <c r="B6" s="170" t="s">
        <v>158</v>
      </c>
      <c r="C6" s="171">
        <v>15</v>
      </c>
      <c r="D6" s="171">
        <v>4</v>
      </c>
      <c r="E6" s="171">
        <v>11</v>
      </c>
      <c r="F6" s="171">
        <v>44</v>
      </c>
      <c r="G6" s="171">
        <v>152</v>
      </c>
      <c r="H6" s="171">
        <v>128</v>
      </c>
      <c r="I6" s="171">
        <v>0</v>
      </c>
      <c r="J6" s="171">
        <v>0</v>
      </c>
      <c r="K6" s="171">
        <v>0</v>
      </c>
      <c r="L6" s="171">
        <v>0</v>
      </c>
      <c r="M6" s="171">
        <v>0</v>
      </c>
      <c r="N6" s="171">
        <v>0</v>
      </c>
      <c r="O6" s="171">
        <v>354</v>
      </c>
      <c r="P6" s="171">
        <v>0</v>
      </c>
      <c r="Q6" s="171">
        <v>83.59</v>
      </c>
      <c r="R6" s="171">
        <v>0</v>
      </c>
      <c r="S6" s="171">
        <v>0</v>
      </c>
      <c r="T6" s="171">
        <v>423485</v>
      </c>
    </row>
    <row r="7" spans="1:20">
      <c r="A7" s="31" t="s">
        <v>244</v>
      </c>
      <c r="B7" s="170" t="s">
        <v>165</v>
      </c>
      <c r="C7" s="171">
        <v>84</v>
      </c>
      <c r="D7" s="171">
        <v>133</v>
      </c>
      <c r="E7" s="171">
        <v>106</v>
      </c>
      <c r="F7" s="171">
        <v>179</v>
      </c>
      <c r="G7" s="171">
        <v>278</v>
      </c>
      <c r="H7" s="171">
        <v>422</v>
      </c>
      <c r="I7" s="171">
        <v>119</v>
      </c>
      <c r="J7" s="171">
        <v>0</v>
      </c>
      <c r="K7" s="171">
        <v>0</v>
      </c>
      <c r="L7" s="171">
        <v>0</v>
      </c>
      <c r="M7" s="171">
        <v>0</v>
      </c>
      <c r="N7" s="171">
        <v>0</v>
      </c>
      <c r="O7" s="171">
        <v>1321</v>
      </c>
      <c r="P7" s="171">
        <v>0</v>
      </c>
      <c r="Q7" s="171">
        <v>70.56</v>
      </c>
      <c r="R7" s="171">
        <v>0</v>
      </c>
      <c r="S7" s="171">
        <v>0</v>
      </c>
      <c r="T7" s="171">
        <v>1872091</v>
      </c>
    </row>
    <row r="8" spans="1:20">
      <c r="A8" s="31" t="s">
        <v>795</v>
      </c>
      <c r="B8" s="170" t="s">
        <v>193</v>
      </c>
      <c r="C8" s="171">
        <v>41</v>
      </c>
      <c r="D8" s="171">
        <v>33</v>
      </c>
      <c r="E8" s="171">
        <v>36</v>
      </c>
      <c r="F8" s="171">
        <v>83</v>
      </c>
      <c r="G8" s="171">
        <v>190</v>
      </c>
      <c r="H8" s="171">
        <v>206</v>
      </c>
      <c r="I8" s="171">
        <v>24</v>
      </c>
      <c r="J8" s="171">
        <v>0</v>
      </c>
      <c r="K8" s="171">
        <v>0</v>
      </c>
      <c r="L8" s="171">
        <v>0</v>
      </c>
      <c r="M8" s="171">
        <v>0</v>
      </c>
      <c r="N8" s="171">
        <v>0</v>
      </c>
      <c r="O8" s="171">
        <v>613</v>
      </c>
      <c r="P8" s="171">
        <v>0</v>
      </c>
      <c r="Q8" s="171">
        <v>63.65</v>
      </c>
      <c r="R8" s="171">
        <v>0</v>
      </c>
      <c r="S8" s="171">
        <v>0</v>
      </c>
      <c r="T8" s="171">
        <v>963060</v>
      </c>
    </row>
    <row r="9" spans="1:20">
      <c r="A9" s="31" t="s">
        <v>502</v>
      </c>
      <c r="B9" s="170" t="s">
        <v>184</v>
      </c>
      <c r="C9" s="171">
        <v>59</v>
      </c>
      <c r="D9" s="171">
        <v>48</v>
      </c>
      <c r="E9" s="171">
        <v>66</v>
      </c>
      <c r="F9" s="171">
        <v>126</v>
      </c>
      <c r="G9" s="171">
        <v>206</v>
      </c>
      <c r="H9" s="171">
        <v>212</v>
      </c>
      <c r="I9" s="171">
        <v>40</v>
      </c>
      <c r="J9" s="171">
        <v>0</v>
      </c>
      <c r="K9" s="171">
        <v>0</v>
      </c>
      <c r="L9" s="171">
        <v>0</v>
      </c>
      <c r="M9" s="171">
        <v>0</v>
      </c>
      <c r="N9" s="171">
        <v>0</v>
      </c>
      <c r="O9" s="171">
        <v>757</v>
      </c>
      <c r="P9" s="171">
        <v>0</v>
      </c>
      <c r="Q9" s="171">
        <v>57.89</v>
      </c>
      <c r="R9" s="171">
        <v>0</v>
      </c>
      <c r="S9" s="171">
        <v>0</v>
      </c>
      <c r="T9" s="171">
        <v>1307560</v>
      </c>
    </row>
    <row r="10" spans="1:20">
      <c r="A10" s="31" t="s">
        <v>311</v>
      </c>
      <c r="B10" s="170" t="s">
        <v>222</v>
      </c>
      <c r="C10" s="171">
        <v>14</v>
      </c>
      <c r="D10" s="171">
        <v>9</v>
      </c>
      <c r="E10" s="171">
        <v>11</v>
      </c>
      <c r="F10" s="171">
        <v>25</v>
      </c>
      <c r="G10" s="171">
        <v>45</v>
      </c>
      <c r="H10" s="171">
        <v>117</v>
      </c>
      <c r="I10" s="171">
        <v>30</v>
      </c>
      <c r="J10" s="171">
        <v>0</v>
      </c>
      <c r="K10" s="171">
        <v>0</v>
      </c>
      <c r="L10" s="171">
        <v>0</v>
      </c>
      <c r="M10" s="171">
        <v>0</v>
      </c>
      <c r="N10" s="171">
        <v>0</v>
      </c>
      <c r="O10" s="171">
        <v>251</v>
      </c>
      <c r="P10" s="171">
        <v>2</v>
      </c>
      <c r="Q10" s="171">
        <v>48.08</v>
      </c>
      <c r="R10" s="171">
        <v>0.38</v>
      </c>
      <c r="S10" s="171">
        <v>0.8</v>
      </c>
      <c r="T10" s="171">
        <v>521995</v>
      </c>
    </row>
    <row r="11" spans="1:20">
      <c r="A11" s="31" t="s">
        <v>490</v>
      </c>
      <c r="B11" s="170" t="s">
        <v>186</v>
      </c>
      <c r="C11" s="171">
        <v>36</v>
      </c>
      <c r="D11" s="171">
        <v>27</v>
      </c>
      <c r="E11" s="171">
        <v>42</v>
      </c>
      <c r="F11" s="171">
        <v>99</v>
      </c>
      <c r="G11" s="171">
        <v>86</v>
      </c>
      <c r="H11" s="171">
        <v>94</v>
      </c>
      <c r="I11" s="171">
        <v>51</v>
      </c>
      <c r="J11" s="171">
        <v>0</v>
      </c>
      <c r="K11" s="171">
        <v>0</v>
      </c>
      <c r="L11" s="171">
        <v>0</v>
      </c>
      <c r="M11" s="171">
        <v>0</v>
      </c>
      <c r="N11" s="171">
        <v>0</v>
      </c>
      <c r="O11" s="171">
        <v>435</v>
      </c>
      <c r="P11" s="171">
        <v>0</v>
      </c>
      <c r="Q11" s="171">
        <v>44.13</v>
      </c>
      <c r="R11" s="171">
        <v>0</v>
      </c>
      <c r="S11" s="171">
        <v>0</v>
      </c>
      <c r="T11" s="171">
        <v>985676</v>
      </c>
    </row>
    <row r="12" spans="1:20">
      <c r="A12" s="31" t="s">
        <v>328</v>
      </c>
      <c r="B12" s="170" t="s">
        <v>159</v>
      </c>
      <c r="C12" s="171">
        <v>72</v>
      </c>
      <c r="D12" s="171">
        <v>45</v>
      </c>
      <c r="E12" s="171">
        <v>33</v>
      </c>
      <c r="F12" s="171">
        <v>56</v>
      </c>
      <c r="G12" s="171">
        <v>94</v>
      </c>
      <c r="H12" s="171">
        <v>197</v>
      </c>
      <c r="I12" s="171">
        <v>53</v>
      </c>
      <c r="J12" s="171">
        <v>0</v>
      </c>
      <c r="K12" s="171">
        <v>0</v>
      </c>
      <c r="L12" s="171">
        <v>0</v>
      </c>
      <c r="M12" s="171">
        <v>0</v>
      </c>
      <c r="N12" s="171">
        <v>0</v>
      </c>
      <c r="O12" s="171">
        <v>550</v>
      </c>
      <c r="P12" s="171">
        <v>0</v>
      </c>
      <c r="Q12" s="171">
        <v>39.36</v>
      </c>
      <c r="R12" s="171">
        <v>0</v>
      </c>
      <c r="S12" s="171">
        <v>0</v>
      </c>
      <c r="T12" s="171">
        <v>1397519</v>
      </c>
    </row>
    <row r="13" spans="1:20">
      <c r="A13" s="31" t="s">
        <v>368</v>
      </c>
      <c r="B13" s="170" t="s">
        <v>210</v>
      </c>
      <c r="C13" s="171">
        <v>10</v>
      </c>
      <c r="D13" s="171">
        <v>6</v>
      </c>
      <c r="E13" s="171">
        <v>19</v>
      </c>
      <c r="F13" s="171">
        <v>34</v>
      </c>
      <c r="G13" s="171">
        <v>32</v>
      </c>
      <c r="H13" s="171">
        <v>65</v>
      </c>
      <c r="I13" s="171">
        <v>33</v>
      </c>
      <c r="J13" s="171">
        <v>0</v>
      </c>
      <c r="K13" s="171">
        <v>0</v>
      </c>
      <c r="L13" s="171">
        <v>0</v>
      </c>
      <c r="M13" s="171">
        <v>0</v>
      </c>
      <c r="N13" s="171">
        <v>0</v>
      </c>
      <c r="O13" s="171">
        <v>199</v>
      </c>
      <c r="P13" s="171">
        <v>0</v>
      </c>
      <c r="Q13" s="171">
        <v>38.880000000000003</v>
      </c>
      <c r="R13" s="171">
        <v>0</v>
      </c>
      <c r="S13" s="171">
        <v>0</v>
      </c>
      <c r="T13" s="171">
        <v>511878</v>
      </c>
    </row>
    <row r="14" spans="1:20">
      <c r="A14" s="31" t="s">
        <v>299</v>
      </c>
      <c r="B14" s="170" t="s">
        <v>167</v>
      </c>
      <c r="C14" s="171">
        <v>6</v>
      </c>
      <c r="D14" s="171">
        <v>10</v>
      </c>
      <c r="E14" s="171">
        <v>8</v>
      </c>
      <c r="F14" s="171">
        <v>29</v>
      </c>
      <c r="G14" s="171">
        <v>29</v>
      </c>
      <c r="H14" s="171">
        <v>43</v>
      </c>
      <c r="I14" s="171">
        <v>8</v>
      </c>
      <c r="J14" s="171">
        <v>0</v>
      </c>
      <c r="K14" s="171">
        <v>0</v>
      </c>
      <c r="L14" s="171">
        <v>0</v>
      </c>
      <c r="M14" s="171">
        <v>0</v>
      </c>
      <c r="N14" s="171">
        <v>0</v>
      </c>
      <c r="O14" s="171">
        <v>133</v>
      </c>
      <c r="P14" s="171">
        <v>0</v>
      </c>
      <c r="Q14" s="171">
        <v>37.83</v>
      </c>
      <c r="R14" s="171">
        <v>0</v>
      </c>
      <c r="S14" s="171">
        <v>0</v>
      </c>
      <c r="T14" s="171">
        <v>351532</v>
      </c>
    </row>
    <row r="15" spans="1:20">
      <c r="A15" s="31" t="s">
        <v>326</v>
      </c>
      <c r="B15" s="170" t="s">
        <v>195</v>
      </c>
      <c r="C15" s="171">
        <v>11</v>
      </c>
      <c r="D15" s="171">
        <v>12</v>
      </c>
      <c r="E15" s="171">
        <v>17</v>
      </c>
      <c r="F15" s="171">
        <v>35</v>
      </c>
      <c r="G15" s="171">
        <v>71</v>
      </c>
      <c r="H15" s="171">
        <v>89</v>
      </c>
      <c r="I15" s="171">
        <v>29</v>
      </c>
      <c r="J15" s="171">
        <v>0</v>
      </c>
      <c r="K15" s="171">
        <v>0</v>
      </c>
      <c r="L15" s="171">
        <v>0</v>
      </c>
      <c r="M15" s="171">
        <v>0</v>
      </c>
      <c r="N15" s="171">
        <v>0</v>
      </c>
      <c r="O15" s="171">
        <v>264</v>
      </c>
      <c r="P15" s="171">
        <v>0</v>
      </c>
      <c r="Q15" s="171">
        <v>36.75</v>
      </c>
      <c r="R15" s="171">
        <v>0</v>
      </c>
      <c r="S15" s="171">
        <v>0</v>
      </c>
      <c r="T15" s="171">
        <v>718406</v>
      </c>
    </row>
    <row r="16" spans="1:20">
      <c r="A16" s="31" t="s">
        <v>245</v>
      </c>
      <c r="B16" s="170" t="s">
        <v>183</v>
      </c>
      <c r="C16" s="171">
        <v>39</v>
      </c>
      <c r="D16" s="171">
        <v>31</v>
      </c>
      <c r="E16" s="171">
        <v>53</v>
      </c>
      <c r="F16" s="171">
        <v>28</v>
      </c>
      <c r="G16" s="171">
        <v>80</v>
      </c>
      <c r="H16" s="171">
        <v>205</v>
      </c>
      <c r="I16" s="171">
        <v>69</v>
      </c>
      <c r="J16" s="171">
        <v>0</v>
      </c>
      <c r="K16" s="171">
        <v>0</v>
      </c>
      <c r="L16" s="171">
        <v>0</v>
      </c>
      <c r="M16" s="171">
        <v>0</v>
      </c>
      <c r="N16" s="171">
        <v>0</v>
      </c>
      <c r="O16" s="171">
        <v>504</v>
      </c>
      <c r="P16" s="171">
        <v>0</v>
      </c>
      <c r="Q16" s="171">
        <v>34.22</v>
      </c>
      <c r="R16" s="171">
        <v>0</v>
      </c>
      <c r="S16" s="171">
        <v>0</v>
      </c>
      <c r="T16" s="171">
        <v>1472521</v>
      </c>
    </row>
    <row r="17" spans="1:20">
      <c r="A17" s="31" t="s">
        <v>315</v>
      </c>
      <c r="B17" s="170" t="s">
        <v>208</v>
      </c>
      <c r="C17" s="171">
        <v>38</v>
      </c>
      <c r="D17" s="171">
        <v>52</v>
      </c>
      <c r="E17" s="171">
        <v>48</v>
      </c>
      <c r="F17" s="171">
        <v>79</v>
      </c>
      <c r="G17" s="171">
        <v>119</v>
      </c>
      <c r="H17" s="171">
        <v>147</v>
      </c>
      <c r="I17" s="171">
        <v>19</v>
      </c>
      <c r="J17" s="171">
        <v>0</v>
      </c>
      <c r="K17" s="171">
        <v>0</v>
      </c>
      <c r="L17" s="171">
        <v>0</v>
      </c>
      <c r="M17" s="171">
        <v>0</v>
      </c>
      <c r="N17" s="171">
        <v>0</v>
      </c>
      <c r="O17" s="171">
        <v>502</v>
      </c>
      <c r="P17" s="171">
        <v>0</v>
      </c>
      <c r="Q17" s="171">
        <v>31.51</v>
      </c>
      <c r="R17" s="171">
        <v>0</v>
      </c>
      <c r="S17" s="171">
        <v>0</v>
      </c>
      <c r="T17" s="171">
        <v>1593378</v>
      </c>
    </row>
    <row r="18" spans="1:20">
      <c r="A18" s="31" t="s">
        <v>303</v>
      </c>
      <c r="B18" s="170" t="s">
        <v>190</v>
      </c>
      <c r="C18" s="171">
        <v>17</v>
      </c>
      <c r="D18" s="171">
        <v>12</v>
      </c>
      <c r="E18" s="171">
        <v>17</v>
      </c>
      <c r="F18" s="171">
        <v>11</v>
      </c>
      <c r="G18" s="171">
        <v>22</v>
      </c>
      <c r="H18" s="171">
        <v>53</v>
      </c>
      <c r="I18" s="171">
        <v>3</v>
      </c>
      <c r="J18" s="171">
        <v>0</v>
      </c>
      <c r="K18" s="171">
        <v>0</v>
      </c>
      <c r="L18" s="171">
        <v>0</v>
      </c>
      <c r="M18" s="171">
        <v>0</v>
      </c>
      <c r="N18" s="171">
        <v>0</v>
      </c>
      <c r="O18" s="171">
        <v>135</v>
      </c>
      <c r="P18" s="171">
        <v>0</v>
      </c>
      <c r="Q18" s="171">
        <v>25.04</v>
      </c>
      <c r="R18" s="171">
        <v>0</v>
      </c>
      <c r="S18" s="171">
        <v>0</v>
      </c>
      <c r="T18" s="171">
        <v>539136</v>
      </c>
    </row>
    <row r="19" spans="1:20">
      <c r="A19" s="31" t="s">
        <v>302</v>
      </c>
      <c r="B19" s="170" t="s">
        <v>171</v>
      </c>
      <c r="C19" s="171">
        <v>4</v>
      </c>
      <c r="D19" s="171">
        <v>7</v>
      </c>
      <c r="E19" s="171">
        <v>9</v>
      </c>
      <c r="F19" s="171">
        <v>5</v>
      </c>
      <c r="G19" s="171">
        <v>20</v>
      </c>
      <c r="H19" s="171">
        <v>29</v>
      </c>
      <c r="I19" s="171">
        <v>0</v>
      </c>
      <c r="J19" s="171">
        <v>0</v>
      </c>
      <c r="K19" s="171">
        <v>0</v>
      </c>
      <c r="L19" s="171">
        <v>0</v>
      </c>
      <c r="M19" s="171">
        <v>0</v>
      </c>
      <c r="N19" s="171">
        <v>0</v>
      </c>
      <c r="O19" s="171">
        <v>74</v>
      </c>
      <c r="P19" s="171">
        <v>0</v>
      </c>
      <c r="Q19" s="171">
        <v>19.559999999999999</v>
      </c>
      <c r="R19" s="171">
        <v>0</v>
      </c>
      <c r="S19" s="171">
        <v>0</v>
      </c>
      <c r="T19" s="171">
        <v>378363</v>
      </c>
    </row>
    <row r="20" spans="1:20">
      <c r="A20" s="31" t="s">
        <v>331</v>
      </c>
      <c r="B20" s="170" t="s">
        <v>229</v>
      </c>
      <c r="C20" s="171">
        <v>25</v>
      </c>
      <c r="D20" s="171">
        <v>10</v>
      </c>
      <c r="E20" s="171">
        <v>21</v>
      </c>
      <c r="F20" s="171">
        <v>50</v>
      </c>
      <c r="G20" s="171">
        <v>43</v>
      </c>
      <c r="H20" s="171">
        <v>45</v>
      </c>
      <c r="I20" s="171">
        <v>36</v>
      </c>
      <c r="J20" s="171">
        <v>0</v>
      </c>
      <c r="K20" s="171">
        <v>0</v>
      </c>
      <c r="L20" s="171">
        <v>0</v>
      </c>
      <c r="M20" s="171">
        <v>0</v>
      </c>
      <c r="N20" s="171">
        <v>0</v>
      </c>
      <c r="O20" s="171">
        <v>230</v>
      </c>
      <c r="P20" s="171">
        <v>0</v>
      </c>
      <c r="Q20" s="171">
        <v>14.51</v>
      </c>
      <c r="R20" s="171">
        <v>0</v>
      </c>
      <c r="S20" s="171">
        <v>0</v>
      </c>
      <c r="T20" s="171">
        <v>1584878</v>
      </c>
    </row>
    <row r="21" spans="1:20">
      <c r="A21" s="31" t="s">
        <v>318</v>
      </c>
      <c r="B21" s="170" t="s">
        <v>224</v>
      </c>
      <c r="C21" s="171">
        <v>7</v>
      </c>
      <c r="D21" s="171">
        <v>3</v>
      </c>
      <c r="E21" s="171">
        <v>5</v>
      </c>
      <c r="F21" s="171">
        <v>12</v>
      </c>
      <c r="G21" s="171">
        <v>23</v>
      </c>
      <c r="H21" s="171">
        <v>43</v>
      </c>
      <c r="I21" s="171">
        <v>0</v>
      </c>
      <c r="J21" s="171">
        <v>0</v>
      </c>
      <c r="K21" s="171">
        <v>0</v>
      </c>
      <c r="L21" s="171">
        <v>0</v>
      </c>
      <c r="M21" s="171">
        <v>0</v>
      </c>
      <c r="N21" s="171">
        <v>0</v>
      </c>
      <c r="O21" s="171">
        <v>93</v>
      </c>
      <c r="P21" s="171">
        <v>0</v>
      </c>
      <c r="Q21" s="171">
        <v>8.08</v>
      </c>
      <c r="R21" s="171">
        <v>0</v>
      </c>
      <c r="S21" s="171">
        <v>0</v>
      </c>
      <c r="T21" s="171">
        <v>1150876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G6"/>
  <sheetViews>
    <sheetView workbookViewId="0">
      <selection activeCell="D10" sqref="D10"/>
    </sheetView>
  </sheetViews>
  <sheetFormatPr defaultRowHeight="12.75"/>
  <cols>
    <col min="1" max="1" width="9.140625" style="26"/>
  </cols>
  <sheetData>
    <row r="1" spans="1:7">
      <c r="A1" s="58"/>
      <c r="B1" s="172" t="s">
        <v>149</v>
      </c>
      <c r="C1" s="172" t="s">
        <v>150</v>
      </c>
      <c r="D1" s="172" t="s">
        <v>151</v>
      </c>
      <c r="E1" s="172" t="s">
        <v>152</v>
      </c>
      <c r="F1" s="172" t="s">
        <v>153</v>
      </c>
      <c r="G1" s="172" t="s">
        <v>100</v>
      </c>
    </row>
    <row r="2" spans="1:7" ht="38.25">
      <c r="A2" s="29" t="s">
        <v>244</v>
      </c>
      <c r="B2" s="173" t="s">
        <v>165</v>
      </c>
      <c r="C2" s="174">
        <v>1321</v>
      </c>
      <c r="D2" s="174">
        <v>70.56</v>
      </c>
      <c r="E2" s="174">
        <v>0</v>
      </c>
      <c r="F2" s="174">
        <v>0</v>
      </c>
      <c r="G2" s="174">
        <v>1872091</v>
      </c>
    </row>
    <row r="3" spans="1:7" ht="25.5">
      <c r="A3" s="29" t="s">
        <v>299</v>
      </c>
      <c r="B3" s="173" t="s">
        <v>167</v>
      </c>
      <c r="C3" s="174">
        <v>133</v>
      </c>
      <c r="D3" s="174">
        <v>37.83</v>
      </c>
      <c r="E3" s="174">
        <v>0</v>
      </c>
      <c r="F3" s="174">
        <v>0</v>
      </c>
      <c r="G3" s="174">
        <v>351532</v>
      </c>
    </row>
    <row r="4" spans="1:7">
      <c r="A4" s="29" t="s">
        <v>245</v>
      </c>
      <c r="B4" s="173" t="s">
        <v>183</v>
      </c>
      <c r="C4" s="174">
        <v>504</v>
      </c>
      <c r="D4" s="174">
        <v>34.22</v>
      </c>
      <c r="E4" s="174">
        <v>0</v>
      </c>
      <c r="F4" s="174">
        <v>0</v>
      </c>
      <c r="G4" s="174">
        <v>1472521</v>
      </c>
    </row>
    <row r="5" spans="1:7">
      <c r="A5" s="29" t="s">
        <v>303</v>
      </c>
      <c r="B5" s="173" t="s">
        <v>190</v>
      </c>
      <c r="C5" s="174">
        <v>135</v>
      </c>
      <c r="D5" s="174">
        <v>25.04</v>
      </c>
      <c r="E5" s="174">
        <v>0</v>
      </c>
      <c r="F5" s="174">
        <v>0</v>
      </c>
      <c r="G5" s="174">
        <v>539136</v>
      </c>
    </row>
    <row r="6" spans="1:7" ht="25.5">
      <c r="A6" s="29" t="s">
        <v>302</v>
      </c>
      <c r="B6" s="173" t="s">
        <v>171</v>
      </c>
      <c r="C6" s="174">
        <v>74</v>
      </c>
      <c r="D6" s="174">
        <v>19.559999999999999</v>
      </c>
      <c r="E6" s="174">
        <v>0</v>
      </c>
      <c r="F6" s="174">
        <v>0</v>
      </c>
      <c r="G6" s="174">
        <v>378363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AO1"/>
  <sheetViews>
    <sheetView workbookViewId="0">
      <selection activeCell="A2" sqref="A2:XFD7"/>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dimension ref="A1:AO19"/>
  <sheetViews>
    <sheetView workbookViewId="0">
      <selection activeCell="A9" sqref="A9:XFD13"/>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6.57031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row r="2" spans="1:41">
      <c r="A2" t="s">
        <v>48</v>
      </c>
      <c r="B2" t="s">
        <v>81</v>
      </c>
      <c r="C2" t="s">
        <v>534</v>
      </c>
      <c r="D2" t="s">
        <v>383</v>
      </c>
      <c r="E2" t="s">
        <v>579</v>
      </c>
      <c r="F2">
        <v>39751</v>
      </c>
      <c r="G2">
        <v>461</v>
      </c>
      <c r="H2">
        <v>6192</v>
      </c>
      <c r="I2">
        <v>34</v>
      </c>
      <c r="J2" t="s">
        <v>286</v>
      </c>
      <c r="K2" t="s">
        <v>580</v>
      </c>
      <c r="L2" t="s">
        <v>581</v>
      </c>
      <c r="M2" t="s">
        <v>582</v>
      </c>
      <c r="N2" t="s">
        <v>287</v>
      </c>
      <c r="O2">
        <v>13</v>
      </c>
      <c r="P2">
        <v>5</v>
      </c>
      <c r="Q2">
        <v>5</v>
      </c>
      <c r="R2" t="s">
        <v>287</v>
      </c>
      <c r="S2" t="s">
        <v>287</v>
      </c>
      <c r="T2" t="s">
        <v>291</v>
      </c>
      <c r="U2">
        <v>6</v>
      </c>
      <c r="V2" t="s">
        <v>583</v>
      </c>
      <c r="W2" t="s">
        <v>579</v>
      </c>
      <c r="X2" t="s">
        <v>289</v>
      </c>
      <c r="Y2" t="s">
        <v>289</v>
      </c>
      <c r="Z2" t="s">
        <v>289</v>
      </c>
      <c r="AA2" t="s">
        <v>293</v>
      </c>
      <c r="AB2" t="s">
        <v>290</v>
      </c>
      <c r="AC2" t="s">
        <v>291</v>
      </c>
      <c r="AD2" t="s">
        <v>288</v>
      </c>
      <c r="AE2" s="84">
        <v>43601</v>
      </c>
      <c r="AF2" s="84">
        <v>43601</v>
      </c>
      <c r="AH2" s="84">
        <v>43605</v>
      </c>
      <c r="AI2" s="84">
        <v>43605</v>
      </c>
      <c r="AJ2" t="b">
        <v>0</v>
      </c>
      <c r="AK2" t="s">
        <v>288</v>
      </c>
      <c r="AL2" t="s">
        <v>288</v>
      </c>
      <c r="AM2" t="s">
        <v>288</v>
      </c>
      <c r="AN2" t="s">
        <v>288</v>
      </c>
      <c r="AO2" t="s">
        <v>292</v>
      </c>
    </row>
    <row r="3" spans="1:41">
      <c r="A3" t="s">
        <v>48</v>
      </c>
      <c r="B3" t="s">
        <v>81</v>
      </c>
      <c r="C3" t="s">
        <v>534</v>
      </c>
      <c r="D3" t="s">
        <v>383</v>
      </c>
      <c r="E3" t="s">
        <v>579</v>
      </c>
      <c r="F3">
        <v>44512</v>
      </c>
      <c r="G3">
        <v>627</v>
      </c>
      <c r="H3">
        <v>6719</v>
      </c>
      <c r="I3">
        <v>45</v>
      </c>
      <c r="J3" t="s">
        <v>286</v>
      </c>
      <c r="K3" t="s">
        <v>779</v>
      </c>
      <c r="L3" t="s">
        <v>780</v>
      </c>
      <c r="M3" t="s">
        <v>288</v>
      </c>
      <c r="N3" t="s">
        <v>287</v>
      </c>
      <c r="O3">
        <v>28</v>
      </c>
      <c r="P3">
        <v>0</v>
      </c>
      <c r="Q3">
        <v>3</v>
      </c>
      <c r="R3" t="s">
        <v>287</v>
      </c>
      <c r="S3" t="s">
        <v>287</v>
      </c>
      <c r="T3" t="s">
        <v>291</v>
      </c>
      <c r="U3">
        <v>1</v>
      </c>
      <c r="V3" t="s">
        <v>781</v>
      </c>
      <c r="W3" t="s">
        <v>579</v>
      </c>
      <c r="X3" t="s">
        <v>289</v>
      </c>
      <c r="Y3" t="s">
        <v>289</v>
      </c>
      <c r="Z3" t="s">
        <v>287</v>
      </c>
      <c r="AA3" t="s">
        <v>293</v>
      </c>
      <c r="AB3" t="s">
        <v>290</v>
      </c>
      <c r="AC3" t="s">
        <v>291</v>
      </c>
      <c r="AD3" t="s">
        <v>288</v>
      </c>
      <c r="AE3" s="84">
        <v>43612</v>
      </c>
      <c r="AF3" s="84">
        <v>43612</v>
      </c>
      <c r="AH3" s="84">
        <v>43620</v>
      </c>
      <c r="AI3" s="84">
        <v>43620</v>
      </c>
      <c r="AJ3" t="b">
        <v>0</v>
      </c>
      <c r="AK3" t="s">
        <v>288</v>
      </c>
      <c r="AL3" t="s">
        <v>288</v>
      </c>
      <c r="AM3" t="s">
        <v>288</v>
      </c>
      <c r="AN3" t="s">
        <v>288</v>
      </c>
      <c r="AO3" t="s">
        <v>292</v>
      </c>
    </row>
    <row r="4" spans="1:41">
      <c r="A4" t="s">
        <v>48</v>
      </c>
      <c r="B4" t="s">
        <v>81</v>
      </c>
      <c r="C4" t="s">
        <v>534</v>
      </c>
      <c r="D4" t="s">
        <v>383</v>
      </c>
      <c r="E4" t="s">
        <v>579</v>
      </c>
      <c r="F4">
        <v>44231</v>
      </c>
      <c r="G4">
        <v>404</v>
      </c>
      <c r="H4">
        <v>2620</v>
      </c>
      <c r="I4">
        <v>5</v>
      </c>
      <c r="J4" t="s">
        <v>294</v>
      </c>
      <c r="K4" t="s">
        <v>782</v>
      </c>
      <c r="L4" t="s">
        <v>783</v>
      </c>
      <c r="M4" t="s">
        <v>288</v>
      </c>
      <c r="N4" t="s">
        <v>287</v>
      </c>
      <c r="O4">
        <v>16</v>
      </c>
      <c r="P4">
        <v>4</v>
      </c>
      <c r="Q4">
        <v>3</v>
      </c>
      <c r="R4" t="s">
        <v>287</v>
      </c>
      <c r="S4" t="s">
        <v>287</v>
      </c>
      <c r="T4" t="s">
        <v>291</v>
      </c>
      <c r="U4">
        <v>6</v>
      </c>
      <c r="V4" t="s">
        <v>784</v>
      </c>
      <c r="W4" t="s">
        <v>579</v>
      </c>
      <c r="X4" t="s">
        <v>289</v>
      </c>
      <c r="Y4" t="s">
        <v>293</v>
      </c>
      <c r="Z4" t="s">
        <v>289</v>
      </c>
      <c r="AA4" t="s">
        <v>293</v>
      </c>
      <c r="AB4" t="s">
        <v>319</v>
      </c>
      <c r="AC4" t="s">
        <v>291</v>
      </c>
      <c r="AD4" t="s">
        <v>288</v>
      </c>
      <c r="AE4" s="84">
        <v>43619</v>
      </c>
      <c r="AF4" s="84">
        <v>43619</v>
      </c>
      <c r="AH4" s="84">
        <v>43619</v>
      </c>
      <c r="AI4" s="84">
        <v>43619</v>
      </c>
      <c r="AJ4" t="b">
        <v>0</v>
      </c>
      <c r="AK4" t="s">
        <v>288</v>
      </c>
      <c r="AL4" t="s">
        <v>288</v>
      </c>
      <c r="AM4" t="s">
        <v>288</v>
      </c>
      <c r="AN4" t="s">
        <v>288</v>
      </c>
      <c r="AO4" t="s">
        <v>292</v>
      </c>
    </row>
    <row r="5" spans="1:41">
      <c r="A5" t="s">
        <v>48</v>
      </c>
      <c r="B5" t="s">
        <v>81</v>
      </c>
      <c r="C5" t="s">
        <v>534</v>
      </c>
      <c r="D5" t="s">
        <v>383</v>
      </c>
      <c r="E5" t="s">
        <v>579</v>
      </c>
      <c r="F5">
        <v>48191</v>
      </c>
      <c r="G5">
        <v>840</v>
      </c>
      <c r="H5">
        <v>2892</v>
      </c>
      <c r="I5">
        <v>62</v>
      </c>
      <c r="J5" t="s">
        <v>286</v>
      </c>
      <c r="K5" t="s">
        <v>774</v>
      </c>
      <c r="L5" t="s">
        <v>775</v>
      </c>
      <c r="M5" t="s">
        <v>288</v>
      </c>
      <c r="N5" t="s">
        <v>287</v>
      </c>
      <c r="O5">
        <v>19</v>
      </c>
      <c r="P5">
        <v>6</v>
      </c>
      <c r="Q5">
        <v>16</v>
      </c>
      <c r="R5" t="s">
        <v>287</v>
      </c>
      <c r="S5" t="s">
        <v>287</v>
      </c>
      <c r="T5" t="s">
        <v>291</v>
      </c>
      <c r="U5">
        <v>6</v>
      </c>
      <c r="V5" t="s">
        <v>776</v>
      </c>
      <c r="W5" t="s">
        <v>579</v>
      </c>
      <c r="X5" t="s">
        <v>289</v>
      </c>
      <c r="Y5" t="s">
        <v>293</v>
      </c>
      <c r="Z5" t="s">
        <v>287</v>
      </c>
      <c r="AA5" t="s">
        <v>287</v>
      </c>
      <c r="AB5" t="s">
        <v>319</v>
      </c>
      <c r="AC5" t="s">
        <v>291</v>
      </c>
      <c r="AD5" t="s">
        <v>288</v>
      </c>
      <c r="AE5" s="84">
        <v>43627</v>
      </c>
      <c r="AF5" s="84">
        <v>43627</v>
      </c>
      <c r="AH5" s="84">
        <v>43627</v>
      </c>
      <c r="AI5" s="84">
        <v>43627</v>
      </c>
      <c r="AJ5" t="b">
        <v>0</v>
      </c>
      <c r="AK5" t="s">
        <v>288</v>
      </c>
      <c r="AL5" t="s">
        <v>288</v>
      </c>
      <c r="AM5" t="s">
        <v>288</v>
      </c>
      <c r="AN5" t="s">
        <v>288</v>
      </c>
      <c r="AO5" t="s">
        <v>292</v>
      </c>
    </row>
    <row r="6" spans="1:41">
      <c r="A6" t="s">
        <v>48</v>
      </c>
      <c r="B6" t="s">
        <v>81</v>
      </c>
      <c r="C6" t="s">
        <v>534</v>
      </c>
      <c r="D6" t="s">
        <v>383</v>
      </c>
      <c r="E6" t="s">
        <v>579</v>
      </c>
      <c r="F6">
        <v>50237</v>
      </c>
      <c r="G6">
        <v>778</v>
      </c>
      <c r="H6">
        <v>3065</v>
      </c>
      <c r="I6">
        <v>7</v>
      </c>
      <c r="J6" t="s">
        <v>294</v>
      </c>
      <c r="K6" t="s">
        <v>761</v>
      </c>
      <c r="L6" t="s">
        <v>762</v>
      </c>
      <c r="M6" t="s">
        <v>288</v>
      </c>
      <c r="N6" t="s">
        <v>287</v>
      </c>
      <c r="O6">
        <v>29</v>
      </c>
      <c r="P6">
        <v>1</v>
      </c>
      <c r="Q6">
        <v>13</v>
      </c>
      <c r="R6" t="s">
        <v>287</v>
      </c>
      <c r="S6" t="s">
        <v>287</v>
      </c>
      <c r="T6" t="s">
        <v>291</v>
      </c>
      <c r="U6">
        <v>10</v>
      </c>
      <c r="V6" t="s">
        <v>763</v>
      </c>
      <c r="W6" t="s">
        <v>579</v>
      </c>
      <c r="X6" t="s">
        <v>289</v>
      </c>
      <c r="Y6" t="s">
        <v>293</v>
      </c>
      <c r="Z6" t="s">
        <v>287</v>
      </c>
      <c r="AA6" t="s">
        <v>293</v>
      </c>
      <c r="AB6" t="s">
        <v>319</v>
      </c>
      <c r="AC6" t="s">
        <v>291</v>
      </c>
      <c r="AD6" t="s">
        <v>288</v>
      </c>
      <c r="AE6" s="84">
        <v>43631</v>
      </c>
      <c r="AF6" s="84">
        <v>43631</v>
      </c>
      <c r="AH6" s="84">
        <v>43631</v>
      </c>
      <c r="AI6" s="84">
        <v>43631</v>
      </c>
      <c r="AJ6" t="b">
        <v>0</v>
      </c>
      <c r="AK6" t="s">
        <v>288</v>
      </c>
      <c r="AL6" t="s">
        <v>288</v>
      </c>
      <c r="AM6" t="s">
        <v>288</v>
      </c>
      <c r="AN6" t="s">
        <v>288</v>
      </c>
      <c r="AO6" t="s">
        <v>292</v>
      </c>
    </row>
    <row r="7" spans="1:41">
      <c r="A7" t="s">
        <v>48</v>
      </c>
      <c r="B7" t="s">
        <v>81</v>
      </c>
      <c r="C7" t="s">
        <v>534</v>
      </c>
      <c r="D7" t="s">
        <v>383</v>
      </c>
      <c r="E7" t="s">
        <v>579</v>
      </c>
      <c r="F7">
        <v>49012</v>
      </c>
      <c r="G7">
        <v>874</v>
      </c>
      <c r="H7">
        <v>2843</v>
      </c>
      <c r="I7">
        <v>54</v>
      </c>
      <c r="J7" t="s">
        <v>286</v>
      </c>
      <c r="K7" t="s">
        <v>755</v>
      </c>
      <c r="L7" t="s">
        <v>756</v>
      </c>
      <c r="M7" t="s">
        <v>757</v>
      </c>
      <c r="N7" t="s">
        <v>289</v>
      </c>
      <c r="O7">
        <v>8</v>
      </c>
      <c r="P7">
        <v>1</v>
      </c>
      <c r="Q7">
        <v>7</v>
      </c>
      <c r="R7" t="s">
        <v>287</v>
      </c>
      <c r="S7" t="s">
        <v>287</v>
      </c>
      <c r="T7" t="s">
        <v>291</v>
      </c>
      <c r="U7">
        <v>6</v>
      </c>
      <c r="V7" t="s">
        <v>758</v>
      </c>
      <c r="W7" t="s">
        <v>579</v>
      </c>
      <c r="X7" t="s">
        <v>289</v>
      </c>
      <c r="Y7" t="s">
        <v>293</v>
      </c>
      <c r="Z7" t="s">
        <v>289</v>
      </c>
      <c r="AA7" t="s">
        <v>293</v>
      </c>
      <c r="AB7" t="s">
        <v>319</v>
      </c>
      <c r="AC7" t="s">
        <v>291</v>
      </c>
      <c r="AD7" t="s">
        <v>288</v>
      </c>
      <c r="AE7" s="84">
        <v>43626</v>
      </c>
      <c r="AF7" s="84">
        <v>43626</v>
      </c>
      <c r="AH7" s="84">
        <v>43626</v>
      </c>
      <c r="AI7" s="84">
        <v>43629</v>
      </c>
      <c r="AJ7" t="b">
        <v>0</v>
      </c>
      <c r="AK7" t="s">
        <v>288</v>
      </c>
      <c r="AL7" t="s">
        <v>288</v>
      </c>
      <c r="AM7" t="s">
        <v>288</v>
      </c>
      <c r="AN7" t="s">
        <v>288</v>
      </c>
      <c r="AO7" t="s">
        <v>292</v>
      </c>
    </row>
    <row r="8" spans="1:41">
      <c r="A8" t="s">
        <v>48</v>
      </c>
      <c r="B8" t="s">
        <v>81</v>
      </c>
      <c r="C8" t="s">
        <v>534</v>
      </c>
      <c r="D8" t="s">
        <v>383</v>
      </c>
      <c r="E8" t="s">
        <v>579</v>
      </c>
      <c r="F8">
        <v>48710</v>
      </c>
      <c r="G8">
        <v>865</v>
      </c>
      <c r="H8">
        <v>2952</v>
      </c>
      <c r="I8">
        <v>70</v>
      </c>
      <c r="J8" t="s">
        <v>286</v>
      </c>
      <c r="K8" t="s">
        <v>746</v>
      </c>
      <c r="L8" t="s">
        <v>747</v>
      </c>
      <c r="M8" t="s">
        <v>748</v>
      </c>
      <c r="N8" t="s">
        <v>289</v>
      </c>
      <c r="O8">
        <v>8</v>
      </c>
      <c r="P8">
        <v>7</v>
      </c>
      <c r="Q8">
        <v>19</v>
      </c>
      <c r="R8" t="s">
        <v>287</v>
      </c>
      <c r="S8" t="s">
        <v>287</v>
      </c>
      <c r="T8" t="s">
        <v>291</v>
      </c>
      <c r="U8">
        <v>6</v>
      </c>
      <c r="V8" t="s">
        <v>749</v>
      </c>
      <c r="W8" t="s">
        <v>579</v>
      </c>
      <c r="X8" t="s">
        <v>289</v>
      </c>
      <c r="Y8" t="s">
        <v>293</v>
      </c>
      <c r="Z8" t="s">
        <v>289</v>
      </c>
      <c r="AA8" t="s">
        <v>293</v>
      </c>
      <c r="AB8" t="s">
        <v>319</v>
      </c>
      <c r="AC8" t="s">
        <v>291</v>
      </c>
      <c r="AD8" t="s">
        <v>288</v>
      </c>
      <c r="AE8" s="84">
        <v>43628</v>
      </c>
      <c r="AF8" s="84">
        <v>43628</v>
      </c>
      <c r="AH8" s="84">
        <v>43628</v>
      </c>
      <c r="AI8" s="84">
        <v>43628</v>
      </c>
      <c r="AJ8" t="b">
        <v>0</v>
      </c>
      <c r="AK8" t="s">
        <v>288</v>
      </c>
      <c r="AL8" t="s">
        <v>288</v>
      </c>
      <c r="AM8" t="s">
        <v>288</v>
      </c>
      <c r="AN8" t="s">
        <v>288</v>
      </c>
      <c r="AO8" t="s">
        <v>292</v>
      </c>
    </row>
    <row r="9" spans="1:41">
      <c r="A9" t="s">
        <v>48</v>
      </c>
      <c r="B9" t="s">
        <v>81</v>
      </c>
      <c r="C9" t="s">
        <v>428</v>
      </c>
      <c r="D9" t="s">
        <v>735</v>
      </c>
      <c r="E9" t="s">
        <v>741</v>
      </c>
      <c r="F9">
        <v>46914</v>
      </c>
      <c r="G9">
        <v>761</v>
      </c>
      <c r="H9">
        <v>7363</v>
      </c>
      <c r="I9">
        <v>69</v>
      </c>
      <c r="J9" t="s">
        <v>286</v>
      </c>
      <c r="K9" t="s">
        <v>771</v>
      </c>
      <c r="L9" t="s">
        <v>772</v>
      </c>
      <c r="M9" t="s">
        <v>288</v>
      </c>
      <c r="N9" t="s">
        <v>289</v>
      </c>
      <c r="O9">
        <v>35</v>
      </c>
      <c r="P9">
        <v>4</v>
      </c>
      <c r="Q9">
        <v>5</v>
      </c>
      <c r="R9" t="s">
        <v>289</v>
      </c>
      <c r="S9" t="s">
        <v>287</v>
      </c>
      <c r="T9" t="s">
        <v>291</v>
      </c>
      <c r="U9">
        <v>10</v>
      </c>
      <c r="V9" t="s">
        <v>773</v>
      </c>
      <c r="W9" t="s">
        <v>741</v>
      </c>
      <c r="X9" t="s">
        <v>289</v>
      </c>
      <c r="Y9" t="s">
        <v>289</v>
      </c>
      <c r="Z9" t="s">
        <v>287</v>
      </c>
      <c r="AA9" t="s">
        <v>293</v>
      </c>
      <c r="AB9" t="s">
        <v>290</v>
      </c>
      <c r="AC9" t="s">
        <v>291</v>
      </c>
      <c r="AD9" t="s">
        <v>288</v>
      </c>
      <c r="AE9" s="84">
        <v>43622</v>
      </c>
      <c r="AF9" s="84">
        <v>43622</v>
      </c>
      <c r="AH9" s="84">
        <v>43623</v>
      </c>
      <c r="AI9" s="84">
        <v>43623</v>
      </c>
      <c r="AJ9" t="b">
        <v>0</v>
      </c>
      <c r="AK9" t="s">
        <v>288</v>
      </c>
      <c r="AL9" t="s">
        <v>288</v>
      </c>
      <c r="AM9" t="s">
        <v>288</v>
      </c>
      <c r="AN9" t="s">
        <v>288</v>
      </c>
      <c r="AO9" t="s">
        <v>292</v>
      </c>
    </row>
    <row r="10" spans="1:41">
      <c r="A10" t="s">
        <v>48</v>
      </c>
      <c r="B10" t="s">
        <v>81</v>
      </c>
      <c r="C10" t="s">
        <v>428</v>
      </c>
      <c r="D10" t="s">
        <v>735</v>
      </c>
      <c r="E10" t="s">
        <v>736</v>
      </c>
      <c r="F10">
        <v>48922</v>
      </c>
      <c r="G10">
        <v>761</v>
      </c>
      <c r="H10">
        <v>7790</v>
      </c>
      <c r="I10">
        <v>63</v>
      </c>
      <c r="J10" t="s">
        <v>294</v>
      </c>
      <c r="K10" t="s">
        <v>750</v>
      </c>
      <c r="L10" t="s">
        <v>751</v>
      </c>
      <c r="M10" t="s">
        <v>752</v>
      </c>
      <c r="N10" t="s">
        <v>289</v>
      </c>
      <c r="O10">
        <v>5</v>
      </c>
      <c r="P10">
        <v>2</v>
      </c>
      <c r="Q10">
        <v>3</v>
      </c>
      <c r="R10" t="s">
        <v>287</v>
      </c>
      <c r="S10" t="s">
        <v>287</v>
      </c>
      <c r="T10" t="s">
        <v>291</v>
      </c>
      <c r="U10">
        <v>11</v>
      </c>
      <c r="V10" t="s">
        <v>753</v>
      </c>
      <c r="W10" t="s">
        <v>736</v>
      </c>
      <c r="X10" t="s">
        <v>289</v>
      </c>
      <c r="Y10" t="s">
        <v>289</v>
      </c>
      <c r="Z10" t="s">
        <v>289</v>
      </c>
      <c r="AA10" t="s">
        <v>293</v>
      </c>
      <c r="AB10" t="s">
        <v>290</v>
      </c>
      <c r="AC10" t="s">
        <v>291</v>
      </c>
      <c r="AD10" t="s">
        <v>288</v>
      </c>
      <c r="AE10" s="84">
        <v>43627</v>
      </c>
      <c r="AF10" s="84">
        <v>43627</v>
      </c>
      <c r="AH10" s="84">
        <v>43629</v>
      </c>
      <c r="AI10" s="84">
        <v>43629</v>
      </c>
      <c r="AJ10" t="b">
        <v>0</v>
      </c>
      <c r="AK10" t="s">
        <v>288</v>
      </c>
      <c r="AL10" t="s">
        <v>288</v>
      </c>
      <c r="AM10" t="s">
        <v>288</v>
      </c>
      <c r="AN10" t="s">
        <v>288</v>
      </c>
      <c r="AO10" t="s">
        <v>292</v>
      </c>
    </row>
    <row r="11" spans="1:41">
      <c r="A11" t="s">
        <v>48</v>
      </c>
      <c r="B11" t="s">
        <v>81</v>
      </c>
      <c r="C11" t="s">
        <v>428</v>
      </c>
      <c r="D11" t="s">
        <v>735</v>
      </c>
      <c r="E11" t="s">
        <v>741</v>
      </c>
      <c r="F11">
        <v>48702</v>
      </c>
      <c r="G11">
        <v>862</v>
      </c>
      <c r="H11">
        <v>2943</v>
      </c>
      <c r="I11">
        <v>67</v>
      </c>
      <c r="J11" t="s">
        <v>286</v>
      </c>
      <c r="K11" t="s">
        <v>742</v>
      </c>
      <c r="L11" t="s">
        <v>743</v>
      </c>
      <c r="M11" t="s">
        <v>744</v>
      </c>
      <c r="N11" t="s">
        <v>287</v>
      </c>
      <c r="O11">
        <v>14</v>
      </c>
      <c r="P11">
        <v>2</v>
      </c>
      <c r="Q11">
        <v>6</v>
      </c>
      <c r="R11" t="s">
        <v>287</v>
      </c>
      <c r="S11" t="s">
        <v>287</v>
      </c>
      <c r="T11" t="s">
        <v>291</v>
      </c>
      <c r="U11">
        <v>6</v>
      </c>
      <c r="V11" t="s">
        <v>745</v>
      </c>
      <c r="W11" t="s">
        <v>741</v>
      </c>
      <c r="X11" t="s">
        <v>289</v>
      </c>
      <c r="Y11" t="s">
        <v>293</v>
      </c>
      <c r="Z11" t="s">
        <v>287</v>
      </c>
      <c r="AA11" t="s">
        <v>287</v>
      </c>
      <c r="AB11" t="s">
        <v>319</v>
      </c>
      <c r="AC11" t="s">
        <v>291</v>
      </c>
      <c r="AD11" t="s">
        <v>288</v>
      </c>
      <c r="AE11" s="84">
        <v>43628</v>
      </c>
      <c r="AF11" s="84">
        <v>43628</v>
      </c>
      <c r="AH11" s="84">
        <v>43628</v>
      </c>
      <c r="AI11" s="84">
        <v>43628</v>
      </c>
      <c r="AJ11" t="b">
        <v>0</v>
      </c>
      <c r="AK11" t="s">
        <v>288</v>
      </c>
      <c r="AL11" t="s">
        <v>288</v>
      </c>
      <c r="AM11" t="s">
        <v>288</v>
      </c>
      <c r="AN11" t="s">
        <v>288</v>
      </c>
      <c r="AO11" t="s">
        <v>292</v>
      </c>
    </row>
    <row r="12" spans="1:41">
      <c r="A12" t="s">
        <v>48</v>
      </c>
      <c r="B12" t="s">
        <v>81</v>
      </c>
      <c r="C12" t="s">
        <v>428</v>
      </c>
      <c r="D12" t="s">
        <v>735</v>
      </c>
      <c r="E12" t="s">
        <v>736</v>
      </c>
      <c r="F12">
        <v>49033</v>
      </c>
      <c r="G12">
        <v>875</v>
      </c>
      <c r="H12">
        <v>2840</v>
      </c>
      <c r="I12">
        <v>51</v>
      </c>
      <c r="J12" t="s">
        <v>286</v>
      </c>
      <c r="K12" t="s">
        <v>737</v>
      </c>
      <c r="L12" t="s">
        <v>738</v>
      </c>
      <c r="M12" t="s">
        <v>739</v>
      </c>
      <c r="N12" t="s">
        <v>287</v>
      </c>
      <c r="O12">
        <v>10</v>
      </c>
      <c r="P12">
        <v>6</v>
      </c>
      <c r="Q12">
        <v>13</v>
      </c>
      <c r="R12" t="s">
        <v>287</v>
      </c>
      <c r="S12" t="s">
        <v>287</v>
      </c>
      <c r="T12" t="s">
        <v>291</v>
      </c>
      <c r="U12">
        <v>6</v>
      </c>
      <c r="V12" t="s">
        <v>740</v>
      </c>
      <c r="W12" t="s">
        <v>736</v>
      </c>
      <c r="X12" t="s">
        <v>289</v>
      </c>
      <c r="Y12" t="s">
        <v>293</v>
      </c>
      <c r="Z12" t="s">
        <v>289</v>
      </c>
      <c r="AA12" t="s">
        <v>293</v>
      </c>
      <c r="AB12" t="s">
        <v>319</v>
      </c>
      <c r="AC12" t="s">
        <v>291</v>
      </c>
      <c r="AD12" t="s">
        <v>288</v>
      </c>
      <c r="AE12" s="84">
        <v>43626</v>
      </c>
      <c r="AF12" s="84">
        <v>43626</v>
      </c>
      <c r="AH12" s="84">
        <v>43626</v>
      </c>
      <c r="AI12" s="84">
        <v>43629</v>
      </c>
      <c r="AJ12" t="b">
        <v>0</v>
      </c>
      <c r="AK12" t="s">
        <v>288</v>
      </c>
      <c r="AL12" t="s">
        <v>288</v>
      </c>
      <c r="AM12" t="s">
        <v>288</v>
      </c>
      <c r="AN12" t="s">
        <v>288</v>
      </c>
      <c r="AO12" t="s">
        <v>292</v>
      </c>
    </row>
    <row r="13" spans="1:41">
      <c r="A13" t="s">
        <v>48</v>
      </c>
      <c r="B13" t="s">
        <v>81</v>
      </c>
      <c r="C13" t="s">
        <v>428</v>
      </c>
      <c r="D13" t="s">
        <v>735</v>
      </c>
      <c r="E13" t="s">
        <v>736</v>
      </c>
      <c r="F13">
        <v>51932</v>
      </c>
      <c r="G13">
        <v>1018</v>
      </c>
      <c r="H13">
        <v>3173</v>
      </c>
      <c r="I13">
        <v>93</v>
      </c>
      <c r="J13" t="s">
        <v>286</v>
      </c>
      <c r="K13" t="s">
        <v>767</v>
      </c>
      <c r="L13" t="s">
        <v>768</v>
      </c>
      <c r="M13" t="s">
        <v>288</v>
      </c>
      <c r="N13" t="s">
        <v>287</v>
      </c>
      <c r="O13">
        <v>16</v>
      </c>
      <c r="P13">
        <v>10</v>
      </c>
      <c r="Q13">
        <v>6</v>
      </c>
      <c r="R13" t="s">
        <v>287</v>
      </c>
      <c r="S13" t="s">
        <v>287</v>
      </c>
      <c r="T13" t="s">
        <v>291</v>
      </c>
      <c r="U13">
        <v>11</v>
      </c>
      <c r="V13" t="s">
        <v>769</v>
      </c>
      <c r="W13" t="s">
        <v>736</v>
      </c>
      <c r="X13" t="s">
        <v>289</v>
      </c>
      <c r="Y13" t="s">
        <v>293</v>
      </c>
      <c r="Z13" t="s">
        <v>289</v>
      </c>
      <c r="AA13" t="s">
        <v>293</v>
      </c>
      <c r="AB13" t="s">
        <v>319</v>
      </c>
      <c r="AC13" t="s">
        <v>291</v>
      </c>
      <c r="AD13" t="s">
        <v>288</v>
      </c>
      <c r="AE13" s="84">
        <v>43634</v>
      </c>
      <c r="AF13" s="84">
        <v>43634</v>
      </c>
      <c r="AH13" s="84">
        <v>43634</v>
      </c>
      <c r="AI13" s="84">
        <v>43634</v>
      </c>
      <c r="AJ13" t="b">
        <v>0</v>
      </c>
      <c r="AK13" t="s">
        <v>288</v>
      </c>
      <c r="AL13" t="s">
        <v>288</v>
      </c>
      <c r="AM13" t="s">
        <v>288</v>
      </c>
      <c r="AN13" t="s">
        <v>288</v>
      </c>
      <c r="AO13" t="s">
        <v>292</v>
      </c>
    </row>
    <row r="14" spans="1:41">
      <c r="A14" t="s">
        <v>50</v>
      </c>
      <c r="B14" t="s">
        <v>20</v>
      </c>
      <c r="C14" t="s">
        <v>20</v>
      </c>
      <c r="D14" t="s">
        <v>512</v>
      </c>
      <c r="E14" t="s">
        <v>513</v>
      </c>
      <c r="F14">
        <v>29538</v>
      </c>
      <c r="G14">
        <v>316</v>
      </c>
      <c r="H14">
        <v>332</v>
      </c>
      <c r="I14">
        <v>3</v>
      </c>
      <c r="J14" t="s">
        <v>286</v>
      </c>
      <c r="K14" t="s">
        <v>514</v>
      </c>
      <c r="L14" t="s">
        <v>515</v>
      </c>
      <c r="M14" t="s">
        <v>516</v>
      </c>
      <c r="N14" t="s">
        <v>289</v>
      </c>
      <c r="O14">
        <v>6</v>
      </c>
      <c r="P14">
        <v>10</v>
      </c>
      <c r="Q14">
        <v>21</v>
      </c>
      <c r="R14" t="s">
        <v>287</v>
      </c>
      <c r="S14" t="s">
        <v>287</v>
      </c>
      <c r="T14" t="s">
        <v>291</v>
      </c>
      <c r="U14">
        <v>6</v>
      </c>
      <c r="V14" t="s">
        <v>517</v>
      </c>
      <c r="W14" t="s">
        <v>513</v>
      </c>
      <c r="X14" t="s">
        <v>287</v>
      </c>
      <c r="Y14" t="s">
        <v>293</v>
      </c>
      <c r="Z14" t="s">
        <v>287</v>
      </c>
      <c r="AA14" t="s">
        <v>287</v>
      </c>
      <c r="AB14" t="s">
        <v>377</v>
      </c>
      <c r="AC14" t="s">
        <v>291</v>
      </c>
      <c r="AD14" t="s">
        <v>288</v>
      </c>
      <c r="AE14" s="84">
        <v>43564</v>
      </c>
      <c r="AF14" s="84">
        <v>43564</v>
      </c>
      <c r="AH14" s="84">
        <v>43565</v>
      </c>
      <c r="AI14" s="84">
        <v>43565</v>
      </c>
      <c r="AJ14" t="b">
        <v>0</v>
      </c>
      <c r="AK14" t="s">
        <v>288</v>
      </c>
      <c r="AL14" t="s">
        <v>288</v>
      </c>
      <c r="AM14" t="s">
        <v>288</v>
      </c>
      <c r="AN14" t="s">
        <v>288</v>
      </c>
      <c r="AO14" t="s">
        <v>292</v>
      </c>
    </row>
    <row r="15" spans="1:41">
      <c r="A15" t="s">
        <v>50</v>
      </c>
      <c r="B15" t="s">
        <v>20</v>
      </c>
      <c r="C15" t="s">
        <v>20</v>
      </c>
      <c r="D15" t="s">
        <v>512</v>
      </c>
      <c r="E15" t="s">
        <v>513</v>
      </c>
      <c r="F15">
        <v>45400</v>
      </c>
      <c r="G15">
        <v>676</v>
      </c>
      <c r="H15">
        <v>22234</v>
      </c>
      <c r="J15" t="s">
        <v>286</v>
      </c>
      <c r="K15" t="s">
        <v>708</v>
      </c>
      <c r="L15" t="s">
        <v>709</v>
      </c>
      <c r="M15" t="s">
        <v>710</v>
      </c>
      <c r="N15" t="s">
        <v>287</v>
      </c>
      <c r="O15">
        <v>9</v>
      </c>
      <c r="P15">
        <v>5</v>
      </c>
      <c r="Q15">
        <v>0</v>
      </c>
      <c r="R15" t="s">
        <v>287</v>
      </c>
      <c r="S15" t="s">
        <v>287</v>
      </c>
      <c r="T15" t="s">
        <v>288</v>
      </c>
      <c r="U15">
        <v>6</v>
      </c>
      <c r="V15" t="s">
        <v>711</v>
      </c>
      <c r="W15" t="s">
        <v>513</v>
      </c>
      <c r="X15" t="s">
        <v>289</v>
      </c>
      <c r="Y15" t="s">
        <v>293</v>
      </c>
      <c r="Z15" t="s">
        <v>289</v>
      </c>
      <c r="AA15" t="s">
        <v>293</v>
      </c>
      <c r="AB15" t="s">
        <v>300</v>
      </c>
      <c r="AC15" t="s">
        <v>288</v>
      </c>
      <c r="AD15" t="s">
        <v>288</v>
      </c>
      <c r="AE15" s="84">
        <v>43614</v>
      </c>
      <c r="AF15" s="84">
        <v>43619</v>
      </c>
      <c r="AH15" s="84">
        <v>43620</v>
      </c>
      <c r="AI15" s="84">
        <v>43621</v>
      </c>
      <c r="AJ15" t="b">
        <v>0</v>
      </c>
      <c r="AK15" t="s">
        <v>291</v>
      </c>
      <c r="AL15" t="s">
        <v>288</v>
      </c>
      <c r="AM15" t="s">
        <v>712</v>
      </c>
      <c r="AN15" t="s">
        <v>288</v>
      </c>
      <c r="AO15" t="s">
        <v>292</v>
      </c>
    </row>
    <row r="16" spans="1:41">
      <c r="A16" t="s">
        <v>50</v>
      </c>
      <c r="B16" t="s">
        <v>20</v>
      </c>
      <c r="C16" t="s">
        <v>20</v>
      </c>
      <c r="D16" t="s">
        <v>512</v>
      </c>
      <c r="E16" t="s">
        <v>513</v>
      </c>
      <c r="F16">
        <v>47106</v>
      </c>
      <c r="G16">
        <v>764</v>
      </c>
      <c r="H16">
        <v>2780</v>
      </c>
      <c r="I16">
        <v>42</v>
      </c>
      <c r="J16" t="s">
        <v>286</v>
      </c>
      <c r="K16" t="s">
        <v>727</v>
      </c>
      <c r="L16" t="s">
        <v>728</v>
      </c>
      <c r="M16" t="s">
        <v>729</v>
      </c>
      <c r="N16" t="s">
        <v>287</v>
      </c>
      <c r="O16">
        <v>13</v>
      </c>
      <c r="P16">
        <v>4</v>
      </c>
      <c r="Q16">
        <v>24</v>
      </c>
      <c r="R16" t="s">
        <v>287</v>
      </c>
      <c r="S16" t="s">
        <v>287</v>
      </c>
      <c r="T16" t="s">
        <v>291</v>
      </c>
      <c r="U16">
        <v>6</v>
      </c>
      <c r="V16" t="s">
        <v>730</v>
      </c>
      <c r="W16" t="s">
        <v>513</v>
      </c>
      <c r="X16" t="s">
        <v>289</v>
      </c>
      <c r="Y16" t="s">
        <v>293</v>
      </c>
      <c r="Z16" t="s">
        <v>289</v>
      </c>
      <c r="AA16" t="s">
        <v>293</v>
      </c>
      <c r="AB16" t="s">
        <v>319</v>
      </c>
      <c r="AC16" t="s">
        <v>291</v>
      </c>
      <c r="AD16" t="s">
        <v>288</v>
      </c>
      <c r="AE16" s="84">
        <v>43624</v>
      </c>
      <c r="AF16" s="84">
        <v>43624</v>
      </c>
      <c r="AH16" s="84">
        <v>43624</v>
      </c>
      <c r="AI16" s="84">
        <v>43624</v>
      </c>
      <c r="AJ16" t="b">
        <v>0</v>
      </c>
      <c r="AK16" t="s">
        <v>288</v>
      </c>
      <c r="AL16" t="s">
        <v>288</v>
      </c>
      <c r="AM16" t="s">
        <v>288</v>
      </c>
      <c r="AN16" t="s">
        <v>288</v>
      </c>
      <c r="AO16" t="s">
        <v>292</v>
      </c>
    </row>
    <row r="17" spans="1:41">
      <c r="A17" t="s">
        <v>50</v>
      </c>
      <c r="B17" t="s">
        <v>20</v>
      </c>
      <c r="C17" t="s">
        <v>20</v>
      </c>
      <c r="D17" t="s">
        <v>512</v>
      </c>
      <c r="E17" t="s">
        <v>513</v>
      </c>
      <c r="F17">
        <v>45482</v>
      </c>
      <c r="G17">
        <v>684</v>
      </c>
      <c r="H17">
        <v>2664</v>
      </c>
      <c r="I17">
        <v>36</v>
      </c>
      <c r="J17" t="s">
        <v>286</v>
      </c>
      <c r="K17" t="s">
        <v>722</v>
      </c>
      <c r="L17" t="s">
        <v>723</v>
      </c>
      <c r="M17" t="s">
        <v>724</v>
      </c>
      <c r="N17" t="s">
        <v>287</v>
      </c>
      <c r="O17">
        <v>9</v>
      </c>
      <c r="P17">
        <v>2</v>
      </c>
      <c r="Q17">
        <v>6</v>
      </c>
      <c r="R17" t="s">
        <v>287</v>
      </c>
      <c r="S17" t="s">
        <v>287</v>
      </c>
      <c r="T17" t="s">
        <v>291</v>
      </c>
      <c r="U17">
        <v>6</v>
      </c>
      <c r="V17" t="s">
        <v>725</v>
      </c>
      <c r="W17" t="s">
        <v>513</v>
      </c>
      <c r="X17" t="s">
        <v>289</v>
      </c>
      <c r="Y17" t="s">
        <v>293</v>
      </c>
      <c r="Z17" t="s">
        <v>287</v>
      </c>
      <c r="AA17" t="s">
        <v>287</v>
      </c>
      <c r="AB17" t="s">
        <v>319</v>
      </c>
      <c r="AC17" t="s">
        <v>291</v>
      </c>
      <c r="AD17" t="s">
        <v>288</v>
      </c>
      <c r="AE17" s="84">
        <v>43620</v>
      </c>
      <c r="AF17" s="84">
        <v>43620</v>
      </c>
      <c r="AH17" s="84">
        <v>43621</v>
      </c>
      <c r="AI17" s="84">
        <v>43621</v>
      </c>
      <c r="AJ17" t="b">
        <v>0</v>
      </c>
      <c r="AK17" t="s">
        <v>288</v>
      </c>
      <c r="AL17" t="s">
        <v>288</v>
      </c>
      <c r="AM17" t="s">
        <v>288</v>
      </c>
      <c r="AN17" t="s">
        <v>288</v>
      </c>
      <c r="AO17" t="s">
        <v>292</v>
      </c>
    </row>
    <row r="18" spans="1:41">
      <c r="A18" t="s">
        <v>50</v>
      </c>
      <c r="B18" t="s">
        <v>20</v>
      </c>
      <c r="C18" t="s">
        <v>20</v>
      </c>
      <c r="D18" t="s">
        <v>512</v>
      </c>
      <c r="E18" t="s">
        <v>513</v>
      </c>
      <c r="F18">
        <v>44116</v>
      </c>
      <c r="G18">
        <v>613</v>
      </c>
      <c r="H18">
        <v>2603</v>
      </c>
      <c r="I18">
        <v>35</v>
      </c>
      <c r="J18" t="s">
        <v>286</v>
      </c>
      <c r="K18" t="s">
        <v>719</v>
      </c>
      <c r="L18" t="s">
        <v>720</v>
      </c>
      <c r="M18" t="s">
        <v>288</v>
      </c>
      <c r="N18" t="s">
        <v>289</v>
      </c>
      <c r="O18">
        <v>17</v>
      </c>
      <c r="P18">
        <v>3</v>
      </c>
      <c r="Q18">
        <v>7</v>
      </c>
      <c r="R18" t="s">
        <v>287</v>
      </c>
      <c r="S18" t="s">
        <v>287</v>
      </c>
      <c r="T18" t="s">
        <v>291</v>
      </c>
      <c r="U18">
        <v>6</v>
      </c>
      <c r="V18" t="s">
        <v>721</v>
      </c>
      <c r="W18" t="s">
        <v>513</v>
      </c>
      <c r="X18" t="s">
        <v>289</v>
      </c>
      <c r="Y18" t="s">
        <v>293</v>
      </c>
      <c r="Z18" t="s">
        <v>287</v>
      </c>
      <c r="AA18" t="s">
        <v>287</v>
      </c>
      <c r="AB18" t="s">
        <v>319</v>
      </c>
      <c r="AC18" t="s">
        <v>291</v>
      </c>
      <c r="AD18" t="s">
        <v>288</v>
      </c>
      <c r="AE18" s="84">
        <v>43618</v>
      </c>
      <c r="AF18" s="84">
        <v>43618</v>
      </c>
      <c r="AH18" s="84">
        <v>43618</v>
      </c>
      <c r="AI18" s="84">
        <v>43618</v>
      </c>
      <c r="AJ18" t="b">
        <v>0</v>
      </c>
      <c r="AK18" t="s">
        <v>288</v>
      </c>
      <c r="AL18" t="s">
        <v>288</v>
      </c>
      <c r="AM18" t="s">
        <v>288</v>
      </c>
      <c r="AN18" t="s">
        <v>288</v>
      </c>
      <c r="AO18" t="s">
        <v>292</v>
      </c>
    </row>
    <row r="19" spans="1:41">
      <c r="A19" t="s">
        <v>50</v>
      </c>
      <c r="B19" t="s">
        <v>20</v>
      </c>
      <c r="C19" t="s">
        <v>20</v>
      </c>
      <c r="D19" t="s">
        <v>512</v>
      </c>
      <c r="E19" t="s">
        <v>513</v>
      </c>
      <c r="F19">
        <v>48618</v>
      </c>
      <c r="G19">
        <v>852</v>
      </c>
      <c r="H19">
        <v>759</v>
      </c>
      <c r="I19">
        <v>317</v>
      </c>
      <c r="J19" t="s">
        <v>286</v>
      </c>
      <c r="K19" t="s">
        <v>715</v>
      </c>
      <c r="L19" t="s">
        <v>716</v>
      </c>
      <c r="M19" t="s">
        <v>717</v>
      </c>
      <c r="N19" t="s">
        <v>289</v>
      </c>
      <c r="O19">
        <v>7</v>
      </c>
      <c r="P19">
        <v>1</v>
      </c>
      <c r="Q19">
        <v>22</v>
      </c>
      <c r="R19" t="s">
        <v>287</v>
      </c>
      <c r="S19" t="s">
        <v>287</v>
      </c>
      <c r="T19" t="s">
        <v>291</v>
      </c>
      <c r="U19">
        <v>6</v>
      </c>
      <c r="V19" t="s">
        <v>718</v>
      </c>
      <c r="W19" t="s">
        <v>513</v>
      </c>
      <c r="X19" t="s">
        <v>287</v>
      </c>
      <c r="Y19" t="s">
        <v>293</v>
      </c>
      <c r="Z19" t="s">
        <v>287</v>
      </c>
      <c r="AA19" t="s">
        <v>287</v>
      </c>
      <c r="AB19" t="s">
        <v>377</v>
      </c>
      <c r="AC19" t="s">
        <v>291</v>
      </c>
      <c r="AD19" t="s">
        <v>288</v>
      </c>
      <c r="AE19" s="84">
        <v>43627</v>
      </c>
      <c r="AF19" s="84">
        <v>43627</v>
      </c>
      <c r="AH19" s="84">
        <v>43628</v>
      </c>
      <c r="AI19" s="84">
        <v>43628</v>
      </c>
      <c r="AJ19" t="b">
        <v>0</v>
      </c>
      <c r="AK19" t="s">
        <v>288</v>
      </c>
      <c r="AL19" t="s">
        <v>288</v>
      </c>
      <c r="AM19" t="s">
        <v>288</v>
      </c>
      <c r="AN19" t="s">
        <v>288</v>
      </c>
      <c r="AO19" t="s">
        <v>292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dimension ref="A1:AO1"/>
  <sheetViews>
    <sheetView workbookViewId="0">
      <selection activeCell="A2" sqref="A2:XFD6"/>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dimension ref="A2:W80"/>
  <sheetViews>
    <sheetView zoomScale="70" zoomScaleNormal="70" workbookViewId="0">
      <selection activeCell="A5" sqref="A5"/>
    </sheetView>
  </sheetViews>
  <sheetFormatPr defaultRowHeight="12.75"/>
  <cols>
    <col min="1" max="1" width="19.7109375" customWidth="1"/>
    <col min="2" max="2" width="11.7109375" customWidth="1"/>
    <col min="3" max="3" width="4.5703125" customWidth="1"/>
    <col min="4" max="19" width="22.140625" customWidth="1"/>
    <col min="20" max="23" width="22.140625" style="48" customWidth="1"/>
    <col min="24" max="24" width="4.5703125" customWidth="1"/>
    <col min="25" max="27" width="3.7109375" customWidth="1"/>
  </cols>
  <sheetData>
    <row r="2" spans="1:23">
      <c r="C2">
        <v>1</v>
      </c>
      <c r="D2">
        <v>1</v>
      </c>
    </row>
    <row r="3" spans="1:23">
      <c r="A3" s="79" t="s">
        <v>298</v>
      </c>
      <c r="T3"/>
      <c r="U3"/>
      <c r="V3"/>
      <c r="W3"/>
    </row>
    <row r="4" spans="1:23" ht="55.5">
      <c r="B4" s="153" t="s">
        <v>2175</v>
      </c>
      <c r="C4" s="83" t="s">
        <v>900</v>
      </c>
      <c r="T4"/>
      <c r="U4"/>
      <c r="V4"/>
      <c r="W4"/>
    </row>
    <row r="5" spans="1:23">
      <c r="A5" s="80" t="s">
        <v>26</v>
      </c>
      <c r="B5" s="60">
        <v>1</v>
      </c>
      <c r="C5" s="60">
        <v>1</v>
      </c>
      <c r="T5"/>
      <c r="U5"/>
      <c r="V5"/>
      <c r="W5"/>
    </row>
    <row r="6" spans="1:23">
      <c r="A6" s="81" t="s">
        <v>522</v>
      </c>
      <c r="B6" s="60">
        <v>1</v>
      </c>
      <c r="C6" s="60">
        <v>1</v>
      </c>
      <c r="T6"/>
      <c r="U6"/>
      <c r="V6"/>
      <c r="W6"/>
    </row>
    <row r="7" spans="1:23">
      <c r="A7" s="82" t="s">
        <v>633</v>
      </c>
      <c r="B7" s="60">
        <v>1</v>
      </c>
      <c r="C7" s="60">
        <v>1</v>
      </c>
      <c r="T7"/>
      <c r="U7"/>
      <c r="V7"/>
      <c r="W7"/>
    </row>
    <row r="8" spans="1:23">
      <c r="A8" s="80" t="s">
        <v>20</v>
      </c>
      <c r="B8" s="60">
        <v>10</v>
      </c>
      <c r="C8" s="60">
        <v>10</v>
      </c>
      <c r="T8"/>
      <c r="U8"/>
      <c r="V8"/>
      <c r="W8"/>
    </row>
    <row r="9" spans="1:23">
      <c r="A9" s="81" t="s">
        <v>376</v>
      </c>
      <c r="B9" s="60">
        <v>2</v>
      </c>
      <c r="C9" s="60">
        <v>2</v>
      </c>
      <c r="T9"/>
      <c r="U9"/>
      <c r="V9"/>
      <c r="W9"/>
    </row>
    <row r="10" spans="1:23">
      <c r="A10" s="82" t="s">
        <v>699</v>
      </c>
      <c r="B10" s="60">
        <v>2</v>
      </c>
      <c r="C10" s="60">
        <v>2</v>
      </c>
      <c r="T10"/>
      <c r="U10"/>
      <c r="V10"/>
      <c r="W10"/>
    </row>
    <row r="11" spans="1:23">
      <c r="A11" s="81" t="s">
        <v>713</v>
      </c>
      <c r="B11" s="60">
        <v>1</v>
      </c>
      <c r="C11" s="60">
        <v>1</v>
      </c>
      <c r="T11"/>
      <c r="U11"/>
      <c r="V11"/>
      <c r="W11"/>
    </row>
    <row r="12" spans="1:23">
      <c r="A12" s="82" t="s">
        <v>2069</v>
      </c>
      <c r="B12" s="60">
        <v>1</v>
      </c>
      <c r="C12" s="60">
        <v>1</v>
      </c>
      <c r="T12"/>
      <c r="U12"/>
      <c r="V12"/>
      <c r="W12"/>
    </row>
    <row r="13" spans="1:23">
      <c r="A13" s="81" t="s">
        <v>429</v>
      </c>
      <c r="B13" s="60">
        <v>2</v>
      </c>
      <c r="C13" s="60">
        <v>2</v>
      </c>
      <c r="T13"/>
      <c r="U13"/>
      <c r="V13"/>
      <c r="W13"/>
    </row>
    <row r="14" spans="1:23">
      <c r="A14" s="82" t="s">
        <v>2047</v>
      </c>
      <c r="B14" s="60">
        <v>1</v>
      </c>
      <c r="C14" s="60">
        <v>1</v>
      </c>
      <c r="T14"/>
      <c r="U14"/>
      <c r="V14"/>
      <c r="W14"/>
    </row>
    <row r="15" spans="1:23">
      <c r="A15" s="82" t="s">
        <v>2076</v>
      </c>
      <c r="B15" s="60">
        <v>1</v>
      </c>
      <c r="C15" s="60">
        <v>1</v>
      </c>
      <c r="T15"/>
      <c r="U15"/>
      <c r="V15"/>
      <c r="W15"/>
    </row>
    <row r="16" spans="1:23">
      <c r="A16" s="81" t="s">
        <v>451</v>
      </c>
      <c r="B16" s="60">
        <v>2</v>
      </c>
      <c r="C16" s="60">
        <v>2</v>
      </c>
      <c r="T16"/>
      <c r="U16"/>
      <c r="V16"/>
      <c r="W16"/>
    </row>
    <row r="17" spans="1:23">
      <c r="A17" s="82" t="s">
        <v>706</v>
      </c>
      <c r="B17" s="60">
        <v>2</v>
      </c>
      <c r="C17" s="60">
        <v>2</v>
      </c>
      <c r="T17"/>
      <c r="U17"/>
      <c r="V17"/>
      <c r="W17"/>
    </row>
    <row r="18" spans="1:23">
      <c r="A18" s="81" t="s">
        <v>704</v>
      </c>
      <c r="B18" s="60">
        <v>1</v>
      </c>
      <c r="C18" s="60">
        <v>1</v>
      </c>
      <c r="T18"/>
      <c r="U18"/>
      <c r="V18"/>
      <c r="W18"/>
    </row>
    <row r="19" spans="1:23">
      <c r="A19" s="82" t="s">
        <v>631</v>
      </c>
      <c r="B19" s="60">
        <v>1</v>
      </c>
      <c r="C19" s="60">
        <v>1</v>
      </c>
      <c r="T19"/>
      <c r="U19"/>
      <c r="V19"/>
      <c r="W19"/>
    </row>
    <row r="20" spans="1:23">
      <c r="A20" s="81" t="s">
        <v>20</v>
      </c>
      <c r="B20" s="60">
        <v>2</v>
      </c>
      <c r="C20" s="60">
        <v>2</v>
      </c>
      <c r="T20"/>
      <c r="U20"/>
      <c r="V20"/>
      <c r="W20"/>
    </row>
    <row r="21" spans="1:23">
      <c r="A21" s="82" t="s">
        <v>20</v>
      </c>
      <c r="B21" s="60">
        <v>1</v>
      </c>
      <c r="C21" s="60">
        <v>1</v>
      </c>
      <c r="T21"/>
      <c r="U21"/>
      <c r="V21"/>
      <c r="W21"/>
    </row>
    <row r="22" spans="1:23">
      <c r="A22" s="82" t="s">
        <v>2051</v>
      </c>
      <c r="B22" s="60">
        <v>1</v>
      </c>
      <c r="C22" s="60">
        <v>1</v>
      </c>
      <c r="T22"/>
      <c r="U22"/>
      <c r="V22"/>
      <c r="W22"/>
    </row>
    <row r="23" spans="1:23">
      <c r="A23" s="80" t="s">
        <v>81</v>
      </c>
      <c r="B23" s="60">
        <v>21</v>
      </c>
      <c r="C23" s="60">
        <v>21</v>
      </c>
      <c r="T23"/>
      <c r="U23"/>
      <c r="V23"/>
      <c r="W23"/>
    </row>
    <row r="24" spans="1:23">
      <c r="A24" s="81" t="s">
        <v>476</v>
      </c>
      <c r="B24" s="60">
        <v>1</v>
      </c>
      <c r="C24" s="60">
        <v>1</v>
      </c>
      <c r="T24"/>
      <c r="U24"/>
      <c r="V24"/>
      <c r="W24"/>
    </row>
    <row r="25" spans="1:23">
      <c r="A25" s="82" t="s">
        <v>396</v>
      </c>
      <c r="B25" s="60">
        <v>1</v>
      </c>
      <c r="C25" s="60">
        <v>1</v>
      </c>
      <c r="T25"/>
      <c r="U25"/>
      <c r="V25"/>
      <c r="W25"/>
    </row>
    <row r="26" spans="1:23">
      <c r="A26" s="81" t="s">
        <v>440</v>
      </c>
      <c r="B26" s="60">
        <v>3</v>
      </c>
      <c r="C26" s="60">
        <v>3</v>
      </c>
      <c r="T26"/>
      <c r="U26"/>
      <c r="V26"/>
      <c r="W26"/>
    </row>
    <row r="27" spans="1:23">
      <c r="A27" s="82" t="s">
        <v>441</v>
      </c>
      <c r="B27" s="60">
        <v>2</v>
      </c>
      <c r="C27" s="60">
        <v>2</v>
      </c>
      <c r="T27"/>
      <c r="U27"/>
      <c r="V27"/>
      <c r="W27"/>
    </row>
    <row r="28" spans="1:23">
      <c r="A28" s="82" t="s">
        <v>2126</v>
      </c>
      <c r="B28" s="60">
        <v>1</v>
      </c>
      <c r="C28" s="60">
        <v>1</v>
      </c>
      <c r="T28"/>
      <c r="U28"/>
      <c r="V28"/>
      <c r="W28"/>
    </row>
    <row r="29" spans="1:23">
      <c r="A29" s="81" t="s">
        <v>2089</v>
      </c>
      <c r="B29" s="60">
        <v>2</v>
      </c>
      <c r="C29" s="60">
        <v>2</v>
      </c>
      <c r="T29"/>
      <c r="U29"/>
      <c r="V29"/>
      <c r="W29"/>
    </row>
    <row r="30" spans="1:23">
      <c r="A30" s="82" t="s">
        <v>2090</v>
      </c>
      <c r="B30" s="60">
        <v>2</v>
      </c>
      <c r="C30" s="60">
        <v>2</v>
      </c>
      <c r="T30"/>
      <c r="U30"/>
      <c r="V30"/>
      <c r="W30"/>
    </row>
    <row r="31" spans="1:23">
      <c r="A31" s="81" t="s">
        <v>732</v>
      </c>
      <c r="B31" s="60">
        <v>3</v>
      </c>
      <c r="C31" s="60">
        <v>3</v>
      </c>
      <c r="T31"/>
      <c r="U31"/>
      <c r="V31"/>
      <c r="W31"/>
    </row>
    <row r="32" spans="1:23">
      <c r="A32" s="82" t="s">
        <v>733</v>
      </c>
      <c r="B32" s="60">
        <v>2</v>
      </c>
      <c r="C32" s="60">
        <v>2</v>
      </c>
      <c r="T32"/>
      <c r="U32"/>
      <c r="V32"/>
      <c r="W32"/>
    </row>
    <row r="33" spans="1:23">
      <c r="A33" s="82" t="s">
        <v>2098</v>
      </c>
      <c r="B33" s="60">
        <v>1</v>
      </c>
      <c r="C33" s="60">
        <v>1</v>
      </c>
      <c r="T33"/>
      <c r="U33"/>
      <c r="V33"/>
      <c r="W33"/>
    </row>
    <row r="34" spans="1:23">
      <c r="A34" s="81" t="s">
        <v>2144</v>
      </c>
      <c r="B34" s="60">
        <v>2</v>
      </c>
      <c r="C34" s="60">
        <v>2</v>
      </c>
      <c r="T34"/>
      <c r="U34"/>
      <c r="V34"/>
      <c r="W34"/>
    </row>
    <row r="35" spans="1:23">
      <c r="A35" s="82" t="s">
        <v>2144</v>
      </c>
      <c r="B35" s="60">
        <v>2</v>
      </c>
      <c r="C35" s="60">
        <v>2</v>
      </c>
      <c r="T35"/>
      <c r="U35"/>
      <c r="V35"/>
      <c r="W35"/>
    </row>
    <row r="36" spans="1:23">
      <c r="A36" s="81" t="s">
        <v>764</v>
      </c>
      <c r="B36" s="60">
        <v>2</v>
      </c>
      <c r="C36" s="60">
        <v>2</v>
      </c>
      <c r="T36"/>
      <c r="U36"/>
      <c r="V36"/>
      <c r="W36"/>
    </row>
    <row r="37" spans="1:23">
      <c r="A37" s="82" t="s">
        <v>2122</v>
      </c>
      <c r="B37" s="60">
        <v>2</v>
      </c>
      <c r="C37" s="60">
        <v>2</v>
      </c>
      <c r="T37"/>
      <c r="U37"/>
      <c r="V37"/>
      <c r="W37"/>
    </row>
    <row r="38" spans="1:23">
      <c r="A38" s="81" t="s">
        <v>760</v>
      </c>
      <c r="B38" s="60">
        <v>2</v>
      </c>
      <c r="C38" s="60">
        <v>2</v>
      </c>
      <c r="T38"/>
      <c r="U38"/>
      <c r="V38"/>
      <c r="W38"/>
    </row>
    <row r="39" spans="1:23">
      <c r="A39" s="82" t="s">
        <v>619</v>
      </c>
      <c r="B39" s="60">
        <v>1</v>
      </c>
      <c r="C39" s="60">
        <v>1</v>
      </c>
      <c r="T39"/>
      <c r="U39"/>
      <c r="V39"/>
      <c r="W39"/>
    </row>
    <row r="40" spans="1:23">
      <c r="A40" s="82" t="s">
        <v>2080</v>
      </c>
      <c r="B40" s="60">
        <v>1</v>
      </c>
      <c r="C40" s="60">
        <v>1</v>
      </c>
      <c r="T40"/>
      <c r="U40"/>
      <c r="V40"/>
      <c r="W40"/>
    </row>
    <row r="41" spans="1:23">
      <c r="A41" s="81" t="s">
        <v>446</v>
      </c>
      <c r="B41" s="60">
        <v>3</v>
      </c>
      <c r="C41" s="60">
        <v>3</v>
      </c>
      <c r="T41"/>
      <c r="U41"/>
      <c r="V41"/>
      <c r="W41"/>
    </row>
    <row r="42" spans="1:23">
      <c r="A42" s="82" t="s">
        <v>2151</v>
      </c>
      <c r="B42" s="60">
        <v>1</v>
      </c>
      <c r="C42" s="60">
        <v>1</v>
      </c>
      <c r="T42"/>
      <c r="U42"/>
      <c r="V42"/>
      <c r="W42"/>
    </row>
    <row r="43" spans="1:23">
      <c r="A43" s="82" t="s">
        <v>2114</v>
      </c>
      <c r="B43" s="60">
        <v>1</v>
      </c>
      <c r="C43" s="60">
        <v>1</v>
      </c>
      <c r="T43"/>
      <c r="U43"/>
      <c r="V43"/>
      <c r="W43"/>
    </row>
    <row r="44" spans="1:23">
      <c r="A44" s="82" t="s">
        <v>446</v>
      </c>
      <c r="B44" s="60">
        <v>1</v>
      </c>
      <c r="C44" s="60">
        <v>1</v>
      </c>
      <c r="T44"/>
      <c r="U44"/>
      <c r="V44"/>
      <c r="W44"/>
    </row>
    <row r="45" spans="1:23">
      <c r="A45" s="81" t="s">
        <v>524</v>
      </c>
      <c r="B45" s="60">
        <v>1</v>
      </c>
      <c r="C45" s="60">
        <v>1</v>
      </c>
      <c r="T45"/>
      <c r="U45"/>
      <c r="V45"/>
      <c r="W45"/>
    </row>
    <row r="46" spans="1:23">
      <c r="A46" s="82" t="s">
        <v>2085</v>
      </c>
      <c r="B46" s="60">
        <v>1</v>
      </c>
      <c r="C46" s="60">
        <v>1</v>
      </c>
      <c r="T46"/>
      <c r="U46"/>
      <c r="V46"/>
      <c r="W46"/>
    </row>
    <row r="47" spans="1:23">
      <c r="A47" s="81" t="s">
        <v>428</v>
      </c>
      <c r="B47" s="60">
        <v>1</v>
      </c>
      <c r="C47" s="60">
        <v>1</v>
      </c>
      <c r="T47"/>
      <c r="U47"/>
      <c r="V47"/>
      <c r="W47"/>
    </row>
    <row r="48" spans="1:23">
      <c r="A48" s="82" t="s">
        <v>428</v>
      </c>
      <c r="B48" s="60">
        <v>1</v>
      </c>
      <c r="C48" s="60">
        <v>1</v>
      </c>
      <c r="T48"/>
      <c r="U48"/>
      <c r="V48"/>
      <c r="W48"/>
    </row>
    <row r="49" spans="1:23">
      <c r="A49" s="81" t="s">
        <v>530</v>
      </c>
      <c r="B49" s="60">
        <v>1</v>
      </c>
      <c r="C49" s="60">
        <v>1</v>
      </c>
      <c r="T49"/>
      <c r="U49"/>
      <c r="V49"/>
      <c r="W49"/>
    </row>
    <row r="50" spans="1:23">
      <c r="A50" s="82" t="s">
        <v>2103</v>
      </c>
      <c r="B50" s="60">
        <v>1</v>
      </c>
      <c r="C50" s="60">
        <v>1</v>
      </c>
      <c r="T50"/>
      <c r="U50"/>
      <c r="V50"/>
      <c r="W50"/>
    </row>
    <row r="51" spans="1:23">
      <c r="A51" s="80" t="s">
        <v>900</v>
      </c>
      <c r="B51" s="60">
        <v>32</v>
      </c>
      <c r="C51" s="60">
        <v>32</v>
      </c>
      <c r="T51"/>
      <c r="U51"/>
      <c r="V51"/>
      <c r="W51"/>
    </row>
    <row r="52" spans="1:23">
      <c r="T52"/>
      <c r="U52"/>
      <c r="V52"/>
      <c r="W52"/>
    </row>
    <row r="53" spans="1:23">
      <c r="T53"/>
      <c r="U53"/>
      <c r="V53"/>
      <c r="W53"/>
    </row>
    <row r="54" spans="1:23">
      <c r="T54"/>
      <c r="U54"/>
      <c r="V54"/>
      <c r="W54"/>
    </row>
    <row r="55" spans="1:23">
      <c r="T55"/>
      <c r="U55"/>
      <c r="V55"/>
      <c r="W55"/>
    </row>
    <row r="56" spans="1:23">
      <c r="T56"/>
      <c r="U56"/>
      <c r="V56"/>
      <c r="W56"/>
    </row>
    <row r="57" spans="1:23">
      <c r="T57"/>
      <c r="U57"/>
      <c r="V57"/>
      <c r="W57"/>
    </row>
    <row r="58" spans="1:23">
      <c r="T58"/>
      <c r="U58"/>
      <c r="V58"/>
      <c r="W58"/>
    </row>
    <row r="59" spans="1:23">
      <c r="T59"/>
      <c r="U59"/>
      <c r="V59"/>
      <c r="W59"/>
    </row>
    <row r="60" spans="1:23">
      <c r="T60"/>
      <c r="U60"/>
      <c r="V60"/>
      <c r="W60"/>
    </row>
    <row r="61" spans="1:23">
      <c r="T61"/>
      <c r="U61"/>
      <c r="V61"/>
      <c r="W61"/>
    </row>
    <row r="62" spans="1:23">
      <c r="T62"/>
      <c r="U62"/>
      <c r="V62"/>
      <c r="W62"/>
    </row>
    <row r="63" spans="1:23">
      <c r="T63"/>
      <c r="U63"/>
      <c r="V63"/>
      <c r="W63"/>
    </row>
    <row r="64" spans="1:23">
      <c r="T64"/>
      <c r="U64"/>
      <c r="V64"/>
      <c r="W64"/>
    </row>
    <row r="65" spans="20:23">
      <c r="T65"/>
      <c r="U65"/>
      <c r="V65"/>
      <c r="W65"/>
    </row>
    <row r="66" spans="20:23">
      <c r="T66"/>
      <c r="U66"/>
      <c r="V66"/>
      <c r="W66"/>
    </row>
    <row r="67" spans="20:23">
      <c r="T67"/>
      <c r="U67"/>
      <c r="V67"/>
      <c r="W67"/>
    </row>
    <row r="68" spans="20:23">
      <c r="T68"/>
      <c r="U68"/>
      <c r="V68"/>
      <c r="W68"/>
    </row>
    <row r="69" spans="20:23">
      <c r="T69"/>
      <c r="U69"/>
      <c r="V69"/>
      <c r="W69"/>
    </row>
    <row r="70" spans="20:23">
      <c r="T70"/>
      <c r="U70"/>
      <c r="V70"/>
      <c r="W70"/>
    </row>
    <row r="71" spans="20:23">
      <c r="T71"/>
      <c r="U71"/>
      <c r="V71"/>
      <c r="W71"/>
    </row>
    <row r="72" spans="20:23">
      <c r="T72"/>
      <c r="U72"/>
      <c r="V72"/>
      <c r="W72"/>
    </row>
    <row r="73" spans="20:23">
      <c r="T73"/>
      <c r="U73"/>
      <c r="V73"/>
      <c r="W73"/>
    </row>
    <row r="74" spans="20:23">
      <c r="T74"/>
      <c r="U74"/>
      <c r="V74"/>
      <c r="W74"/>
    </row>
    <row r="75" spans="20:23">
      <c r="T75"/>
      <c r="U75"/>
      <c r="V75"/>
      <c r="W75"/>
    </row>
    <row r="76" spans="20:23">
      <c r="T76"/>
      <c r="U76"/>
      <c r="V76"/>
      <c r="W76"/>
    </row>
    <row r="77" spans="20:23">
      <c r="T77"/>
      <c r="U77"/>
      <c r="V77"/>
      <c r="W77"/>
    </row>
    <row r="78" spans="20:23">
      <c r="T78"/>
      <c r="U78"/>
      <c r="V78"/>
      <c r="W78"/>
    </row>
    <row r="79" spans="20:23">
      <c r="T79"/>
      <c r="U79"/>
      <c r="V79"/>
      <c r="W79"/>
    </row>
    <row r="80" spans="20:23">
      <c r="T80"/>
      <c r="U80"/>
      <c r="V80"/>
      <c r="W80"/>
    </row>
  </sheetData>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dimension ref="A1:BD26"/>
  <sheetViews>
    <sheetView tabSelected="1" workbookViewId="0">
      <selection activeCell="O21" sqref="O21"/>
    </sheetView>
  </sheetViews>
  <sheetFormatPr defaultRowHeight="14.25"/>
  <cols>
    <col min="1" max="1" width="11.5703125" style="22" customWidth="1"/>
    <col min="2" max="55" width="4.140625" style="22" customWidth="1"/>
    <col min="56" max="56" width="10.28515625" style="22" customWidth="1"/>
    <col min="57" max="16384" width="9.140625" style="22"/>
  </cols>
  <sheetData>
    <row r="1" spans="1:56">
      <c r="A1" s="97" t="s">
        <v>808</v>
      </c>
    </row>
    <row r="3" spans="1:56">
      <c r="A3" s="23" t="str">
        <f>[1]รอวางป่วบรายสัปดาห์!B1</f>
        <v>Addname</v>
      </c>
      <c r="B3" s="24" t="s">
        <v>144</v>
      </c>
      <c r="C3" s="24" t="str">
        <f>[1]รอวางป่วบรายสัปดาห์!D1</f>
        <v>W2</v>
      </c>
      <c r="D3" s="24" t="str">
        <f>[1]รอวางป่วบรายสัปดาห์!E1</f>
        <v>W3</v>
      </c>
      <c r="E3" s="24" t="str">
        <f>[1]รอวางป่วบรายสัปดาห์!F1</f>
        <v>W4</v>
      </c>
      <c r="F3" s="24" t="str">
        <f>[1]รอวางป่วบรายสัปดาห์!G1</f>
        <v>W5</v>
      </c>
      <c r="G3" s="24" t="str">
        <f>[1]รอวางป่วบรายสัปดาห์!H1</f>
        <v>W6</v>
      </c>
      <c r="H3" s="24" t="str">
        <f>[1]รอวางป่วบรายสัปดาห์!I1</f>
        <v>W7</v>
      </c>
      <c r="I3" s="24" t="str">
        <f>[1]รอวางป่วบรายสัปดาห์!J1</f>
        <v>W8</v>
      </c>
      <c r="J3" s="24" t="str">
        <f>[1]รอวางป่วบรายสัปดาห์!K1</f>
        <v>W9</v>
      </c>
      <c r="K3" s="24" t="str">
        <f>[1]รอวางป่วบรายสัปดาห์!L1</f>
        <v>W10</v>
      </c>
      <c r="L3" s="24" t="str">
        <f>[1]รอวางป่วบรายสัปดาห์!M1</f>
        <v>W11</v>
      </c>
      <c r="M3" s="24" t="str">
        <f>[1]รอวางป่วบรายสัปดาห์!N1</f>
        <v>W12</v>
      </c>
      <c r="N3" s="24" t="str">
        <f>[1]รอวางป่วบรายสัปดาห์!O1</f>
        <v>W13</v>
      </c>
      <c r="O3" s="24" t="str">
        <f>[1]รอวางป่วบรายสัปดาห์!P1</f>
        <v>W14</v>
      </c>
      <c r="P3" s="24" t="str">
        <f>[1]รอวางป่วบรายสัปดาห์!Q1</f>
        <v>W15</v>
      </c>
      <c r="Q3" s="24" t="str">
        <f>[1]รอวางป่วบรายสัปดาห์!R1</f>
        <v>W16</v>
      </c>
      <c r="R3" s="24" t="str">
        <f>[1]รอวางป่วบรายสัปดาห์!S1</f>
        <v>W17</v>
      </c>
      <c r="S3" s="24" t="str">
        <f>[1]รอวางป่วบรายสัปดาห์!T1</f>
        <v>W18</v>
      </c>
      <c r="T3" s="24" t="str">
        <f>[1]รอวางป่วบรายสัปดาห์!U1</f>
        <v>W19</v>
      </c>
      <c r="U3" s="24" t="str">
        <f>[1]รอวางป่วบรายสัปดาห์!V1</f>
        <v>W20</v>
      </c>
      <c r="V3" s="24" t="str">
        <f>[1]รอวางป่วบรายสัปดาห์!W1</f>
        <v>W21</v>
      </c>
      <c r="W3" s="24" t="str">
        <f>[1]รอวางป่วบรายสัปดาห์!X1</f>
        <v>W22</v>
      </c>
      <c r="X3" s="24" t="str">
        <f>[1]รอวางป่วบรายสัปดาห์!Y1</f>
        <v>W23</v>
      </c>
      <c r="Y3" s="24" t="str">
        <f>[1]รอวางป่วบรายสัปดาห์!Z1</f>
        <v>W24</v>
      </c>
      <c r="Z3" s="24" t="str">
        <f>[1]รอวางป่วบรายสัปดาห์!AA1</f>
        <v>W25</v>
      </c>
      <c r="AA3" s="24" t="str">
        <f>[1]รอวางป่วบรายสัปดาห์!AB1</f>
        <v>W26</v>
      </c>
      <c r="AB3" s="24" t="str">
        <f>[1]รอวางป่วบรายสัปดาห์!AC1</f>
        <v>W27</v>
      </c>
      <c r="AC3" s="24" t="str">
        <f>[1]รอวางป่วบรายสัปดาห์!AD1</f>
        <v>W28</v>
      </c>
      <c r="AD3" s="24" t="str">
        <f>[1]รอวางป่วบรายสัปดาห์!AE1</f>
        <v>W29</v>
      </c>
      <c r="AE3" s="24" t="str">
        <f>[1]รอวางป่วบรายสัปดาห์!AF1</f>
        <v>W30</v>
      </c>
      <c r="AF3" s="24" t="str">
        <f>[1]รอวางป่วบรายสัปดาห์!AG1</f>
        <v>W31</v>
      </c>
      <c r="AG3" s="24" t="str">
        <f>[1]รอวางป่วบรายสัปดาห์!AH1</f>
        <v>W32</v>
      </c>
      <c r="AH3" s="24" t="str">
        <f>[1]รอวางป่วบรายสัปดาห์!AI1</f>
        <v>W33</v>
      </c>
      <c r="AI3" s="24" t="str">
        <f>[1]รอวางป่วบรายสัปดาห์!AJ1</f>
        <v>W34</v>
      </c>
      <c r="AJ3" s="24" t="str">
        <f>[1]รอวางป่วบรายสัปดาห์!AK1</f>
        <v>W35</v>
      </c>
      <c r="AK3" s="24" t="str">
        <f>[1]รอวางป่วบรายสัปดาห์!AL1</f>
        <v>W36</v>
      </c>
      <c r="AL3" s="24" t="str">
        <f>[1]รอวางป่วบรายสัปดาห์!AM1</f>
        <v>W37</v>
      </c>
      <c r="AM3" s="24" t="str">
        <f>[1]รอวางป่วบรายสัปดาห์!AN1</f>
        <v>W38</v>
      </c>
      <c r="AN3" s="24" t="str">
        <f>[1]รอวางป่วบรายสัปดาห์!AO1</f>
        <v>W39</v>
      </c>
      <c r="AO3" s="24" t="str">
        <f>[1]รอวางป่วบรายสัปดาห์!AP1</f>
        <v>W40</v>
      </c>
      <c r="AP3" s="24" t="str">
        <f>[1]รอวางป่วบรายสัปดาห์!AQ1</f>
        <v>W41</v>
      </c>
      <c r="AQ3" s="24" t="str">
        <f>[1]รอวางป่วบรายสัปดาห์!AR1</f>
        <v>W42</v>
      </c>
      <c r="AR3" s="24" t="str">
        <f>[1]รอวางป่วบรายสัปดาห์!AS1</f>
        <v>W43</v>
      </c>
      <c r="AS3" s="24" t="str">
        <f>[1]รอวางป่วบรายสัปดาห์!AT1</f>
        <v>W44</v>
      </c>
      <c r="AT3" s="24" t="str">
        <f>[1]รอวางป่วบรายสัปดาห์!AU1</f>
        <v>W45</v>
      </c>
      <c r="AU3" s="24" t="str">
        <f>[1]รอวางป่วบรายสัปดาห์!AV1</f>
        <v>W46</v>
      </c>
      <c r="AV3" s="24" t="str">
        <f>[1]รอวางป่วบรายสัปดาห์!AW1</f>
        <v>W47</v>
      </c>
      <c r="AW3" s="24" t="str">
        <f>[1]รอวางป่วบรายสัปดาห์!AX1</f>
        <v>W48</v>
      </c>
      <c r="AX3" s="24" t="str">
        <f>[1]รอวางป่วบรายสัปดาห์!AY1</f>
        <v>W49</v>
      </c>
      <c r="AY3" s="24" t="str">
        <f>[1]รอวางป่วบรายสัปดาห์!AZ1</f>
        <v>W50</v>
      </c>
      <c r="AZ3" s="24" t="str">
        <f>[1]รอวางป่วบรายสัปดาห์!BA1</f>
        <v>W51</v>
      </c>
      <c r="BA3" s="24" t="str">
        <f>[1]รอวางป่วบรายสัปดาห์!BB1</f>
        <v>W52</v>
      </c>
      <c r="BB3" s="24" t="str">
        <f>[1]รอวางป่วบรายสัปดาห์!BC1</f>
        <v>W53</v>
      </c>
      <c r="BC3" s="24" t="str">
        <f>[1]รอวางป่วบรายสัปดาห์!BD1</f>
        <v>totalds</v>
      </c>
      <c r="BD3" s="23" t="str">
        <f>[1]รอวางป่วบรายสัปดาห์!BE1</f>
        <v>totaldeath</v>
      </c>
    </row>
    <row r="4" spans="1:56">
      <c r="A4" s="23" t="str">
        <f>รอวางป่วยรายเดือน!A3</f>
        <v>เมือง</v>
      </c>
      <c r="B4" s="23">
        <f>รอวางป่วบรายสัปดาห์!B5</f>
        <v>1</v>
      </c>
      <c r="C4" s="23">
        <f>รอวางป่วบรายสัปดาห์!C5</f>
        <v>1</v>
      </c>
      <c r="D4" s="23">
        <f>รอวางป่วบรายสัปดาห์!D5</f>
        <v>2</v>
      </c>
      <c r="E4" s="23">
        <f>รอวางป่วบรายสัปดาห์!E5</f>
        <v>0</v>
      </c>
      <c r="F4" s="23">
        <f>รอวางป่วบรายสัปดาห์!F5</f>
        <v>0</v>
      </c>
      <c r="G4" s="23">
        <f>รอวางป่วบรายสัปดาห์!G5</f>
        <v>0</v>
      </c>
      <c r="H4" s="23">
        <f>รอวางป่วบรายสัปดาห์!H5</f>
        <v>0</v>
      </c>
      <c r="I4" s="23">
        <f>รอวางป่วบรายสัปดาห์!I5</f>
        <v>1</v>
      </c>
      <c r="J4" s="23">
        <f>รอวางป่วบรายสัปดาห์!J5</f>
        <v>0</v>
      </c>
      <c r="K4" s="23">
        <f>รอวางป่วบรายสัปดาห์!K5</f>
        <v>0</v>
      </c>
      <c r="L4" s="23">
        <f>รอวางป่วบรายสัปดาห์!L5</f>
        <v>0</v>
      </c>
      <c r="M4" s="23">
        <f>รอวางป่วบรายสัปดาห์!M5</f>
        <v>0</v>
      </c>
      <c r="N4" s="23">
        <f>รอวางป่วบรายสัปดาห์!N5</f>
        <v>0</v>
      </c>
      <c r="O4" s="23">
        <f>รอวางป่วบรายสัปดาห์!O5</f>
        <v>0</v>
      </c>
      <c r="P4" s="23">
        <f>รอวางป่วบรายสัปดาห์!P5</f>
        <v>0</v>
      </c>
      <c r="Q4" s="23">
        <f>รอวางป่วบรายสัปดาห์!Q5</f>
        <v>0</v>
      </c>
      <c r="R4" s="23">
        <f>รอวางป่วบรายสัปดาห์!R5</f>
        <v>1</v>
      </c>
      <c r="S4" s="23">
        <f>รอวางป่วบรายสัปดาห์!S5</f>
        <v>1</v>
      </c>
      <c r="T4" s="23">
        <f>รอวางป่วบรายสัปดาห์!T5</f>
        <v>0</v>
      </c>
      <c r="U4" s="23">
        <f>รอวางป่วบรายสัปดาห์!U5</f>
        <v>0</v>
      </c>
      <c r="V4" s="23">
        <f>รอวางป่วบรายสัปดาห์!V5</f>
        <v>0</v>
      </c>
      <c r="W4" s="23">
        <f>รอวางป่วบรายสัปดาห์!W5</f>
        <v>0</v>
      </c>
      <c r="X4" s="23">
        <f>รอวางป่วบรายสัปดาห์!X5</f>
        <v>1</v>
      </c>
      <c r="Y4" s="23">
        <f>รอวางป่วบรายสัปดาห์!Y5</f>
        <v>2</v>
      </c>
      <c r="Z4" s="23">
        <f>รอวางป่วบรายสัปดาห์!Z5</f>
        <v>2</v>
      </c>
      <c r="AA4" s="23">
        <f>รอวางป่วบรายสัปดาห์!AA5</f>
        <v>1</v>
      </c>
      <c r="AB4" s="23">
        <f>รอวางป่วบรายสัปดาห์!AB5</f>
        <v>4</v>
      </c>
      <c r="AC4" s="23">
        <f>รอวางป่วบรายสัปดาห์!AC5</f>
        <v>3</v>
      </c>
      <c r="AD4" s="23">
        <f>รอวางป่วบรายสัปดาห์!AD5</f>
        <v>4</v>
      </c>
      <c r="AE4" s="23">
        <f>รอวางป่วบรายสัปดาห์!AE5</f>
        <v>3</v>
      </c>
      <c r="AF4" s="23">
        <f>รอวางป่วบรายสัปดาห์!AF5</f>
        <v>2</v>
      </c>
      <c r="AG4" s="23">
        <f>รอวางป่วบรายสัปดาห์!AG5</f>
        <v>6</v>
      </c>
      <c r="AH4" s="23">
        <f>รอวางป่วบรายสัปดาห์!AH5</f>
        <v>2</v>
      </c>
      <c r="AI4" s="23">
        <f>รอวางป่วบรายสัปดาห์!AI5</f>
        <v>10</v>
      </c>
      <c r="AJ4" s="23">
        <f>รอวางป่วบรายสัปดาห์!AJ5</f>
        <v>12</v>
      </c>
      <c r="AK4" s="23">
        <f>รอวางป่วบรายสัปดาห์!AK5</f>
        <v>13</v>
      </c>
      <c r="AL4" s="23">
        <f>รอวางป่วบรายสัปดาห์!AL5</f>
        <v>6</v>
      </c>
      <c r="AM4" s="23">
        <f>รอวางป่วบรายสัปดาห์!AM5</f>
        <v>1</v>
      </c>
      <c r="AN4" s="23">
        <f>รอวางป่วบรายสัปดาห์!AN5</f>
        <v>5</v>
      </c>
      <c r="AO4" s="23">
        <f>รอวางป่วบรายสัปดาห์!AO5</f>
        <v>1</v>
      </c>
      <c r="AP4" s="23">
        <f>รอวางป่วบรายสัปดาห์!AP5</f>
        <v>0</v>
      </c>
      <c r="AQ4" s="23">
        <f>รอวางป่วบรายสัปดาห์!AQ5</f>
        <v>0</v>
      </c>
      <c r="AR4" s="23">
        <f>รอวางป่วบรายสัปดาห์!AR5</f>
        <v>0</v>
      </c>
      <c r="AS4" s="23">
        <f>รอวางป่วบรายสัปดาห์!AS5</f>
        <v>0</v>
      </c>
      <c r="AT4" s="23">
        <f>รอวางป่วบรายสัปดาห์!AT5</f>
        <v>0</v>
      </c>
      <c r="AU4" s="23">
        <f>รอวางป่วบรายสัปดาห์!AU5</f>
        <v>0</v>
      </c>
      <c r="AV4" s="23">
        <f>รอวางป่วบรายสัปดาห์!AV5</f>
        <v>0</v>
      </c>
      <c r="AW4" s="23">
        <f>รอวางป่วบรายสัปดาห์!AW5</f>
        <v>0</v>
      </c>
      <c r="AX4" s="23">
        <f>รอวางป่วบรายสัปดาห์!AX5</f>
        <v>0</v>
      </c>
      <c r="AY4" s="23">
        <f>รอวางป่วบรายสัปดาห์!AY5</f>
        <v>0</v>
      </c>
      <c r="AZ4" s="23">
        <f>รอวางป่วบรายสัปดาห์!AZ5</f>
        <v>0</v>
      </c>
      <c r="BA4" s="23">
        <f>รอวางป่วบรายสัปดาห์!BA5</f>
        <v>0</v>
      </c>
      <c r="BB4" s="23">
        <f>รอวางป่วบรายสัปดาห์!BB5</f>
        <v>0</v>
      </c>
      <c r="BC4" s="23">
        <f>รอวางป่วบรายสัปดาห์!BC5</f>
        <v>86</v>
      </c>
      <c r="BD4" s="23">
        <f>รอวางป่วบรายสัปดาห์!BD5</f>
        <v>0</v>
      </c>
    </row>
    <row r="5" spans="1:56">
      <c r="A5" s="23" t="str">
        <f>รอวางป่วยรายเดือน!A4</f>
        <v>ยางชุมน้อย</v>
      </c>
      <c r="B5" s="23">
        <f>รอวางป่วบรายสัปดาห์!B6</f>
        <v>0</v>
      </c>
      <c r="C5" s="23">
        <f>รอวางป่วบรายสัปดาห์!C6</f>
        <v>0</v>
      </c>
      <c r="D5" s="23">
        <f>รอวางป่วบรายสัปดาห์!D6</f>
        <v>0</v>
      </c>
      <c r="E5" s="23">
        <f>รอวางป่วบรายสัปดาห์!E6</f>
        <v>0</v>
      </c>
      <c r="F5" s="23">
        <f>รอวางป่วบรายสัปดาห์!F6</f>
        <v>0</v>
      </c>
      <c r="G5" s="23">
        <f>รอวางป่วบรายสัปดาห์!G6</f>
        <v>0</v>
      </c>
      <c r="H5" s="23">
        <f>รอวางป่วบรายสัปดาห์!H6</f>
        <v>0</v>
      </c>
      <c r="I5" s="23">
        <f>รอวางป่วบรายสัปดาห์!I6</f>
        <v>0</v>
      </c>
      <c r="J5" s="23">
        <f>รอวางป่วบรายสัปดาห์!J6</f>
        <v>2</v>
      </c>
      <c r="K5" s="23">
        <f>รอวางป่วบรายสัปดาห์!K6</f>
        <v>0</v>
      </c>
      <c r="L5" s="23">
        <f>รอวางป่วบรายสัปดาห์!L6</f>
        <v>0</v>
      </c>
      <c r="M5" s="23">
        <f>รอวางป่วบรายสัปดาห์!M6</f>
        <v>2</v>
      </c>
      <c r="N5" s="23">
        <f>รอวางป่วบรายสัปดาห์!N6</f>
        <v>1</v>
      </c>
      <c r="O5" s="23">
        <f>รอวางป่วบรายสัปดาห์!O6</f>
        <v>0</v>
      </c>
      <c r="P5" s="23">
        <f>รอวางป่วบรายสัปดาห์!P6</f>
        <v>0</v>
      </c>
      <c r="Q5" s="23">
        <f>รอวางป่วบรายสัปดาห์!Q6</f>
        <v>0</v>
      </c>
      <c r="R5" s="23">
        <f>รอวางป่วบรายสัปดาห์!R6</f>
        <v>0</v>
      </c>
      <c r="S5" s="23">
        <f>รอวางป่วบรายสัปดาห์!S6</f>
        <v>0</v>
      </c>
      <c r="T5" s="23">
        <f>รอวางป่วบรายสัปดาห์!T6</f>
        <v>0</v>
      </c>
      <c r="U5" s="23">
        <f>รอวางป่วบรายสัปดาห์!U6</f>
        <v>0</v>
      </c>
      <c r="V5" s="23">
        <f>รอวางป่วบรายสัปดาห์!V6</f>
        <v>0</v>
      </c>
      <c r="W5" s="23">
        <f>รอวางป่วบรายสัปดาห์!W6</f>
        <v>1</v>
      </c>
      <c r="X5" s="23">
        <f>รอวางป่วบรายสัปดาห์!X6</f>
        <v>1</v>
      </c>
      <c r="Y5" s="23">
        <f>รอวางป่วบรายสัปดาห์!Y6</f>
        <v>1</v>
      </c>
      <c r="Z5" s="23">
        <f>รอวางป่วบรายสัปดาห์!Z6</f>
        <v>0</v>
      </c>
      <c r="AA5" s="23">
        <f>รอวางป่วบรายสัปดาห์!AA6</f>
        <v>2</v>
      </c>
      <c r="AB5" s="23">
        <f>รอวางป่วบรายสัปดาห์!AB6</f>
        <v>4</v>
      </c>
      <c r="AC5" s="23">
        <f>รอวางป่วบรายสัปดาห์!AC6</f>
        <v>3</v>
      </c>
      <c r="AD5" s="23">
        <f>รอวางป่วบรายสัปดาห์!AD6</f>
        <v>2</v>
      </c>
      <c r="AE5" s="23">
        <f>รอวางป่วบรายสัปดาห์!AE6</f>
        <v>1</v>
      </c>
      <c r="AF5" s="23">
        <f>รอวางป่วบรายสัปดาห์!AF6</f>
        <v>4</v>
      </c>
      <c r="AG5" s="23">
        <f>รอวางป่วบรายสัปดาห์!AG6</f>
        <v>1</v>
      </c>
      <c r="AH5" s="23">
        <f>รอวางป่วบรายสัปดาห์!AH6</f>
        <v>1</v>
      </c>
      <c r="AI5" s="23">
        <f>รอวางป่วบรายสัปดาห์!AI6</f>
        <v>2</v>
      </c>
      <c r="AJ5" s="23">
        <f>รอวางป่วบรายสัปดาห์!AJ6</f>
        <v>1</v>
      </c>
      <c r="AK5" s="23">
        <f>รอวางป่วบรายสัปดาห์!AK6</f>
        <v>3</v>
      </c>
      <c r="AL5" s="23">
        <f>รอวางป่วบรายสัปดาห์!AL6</f>
        <v>3</v>
      </c>
      <c r="AM5" s="23">
        <f>รอวางป่วบรายสัปดาห์!AM6</f>
        <v>2</v>
      </c>
      <c r="AN5" s="23">
        <f>รอวางป่วบรายสัปดาห์!AN6</f>
        <v>2</v>
      </c>
      <c r="AO5" s="23">
        <f>รอวางป่วบรายสัปดาห์!AO6</f>
        <v>0</v>
      </c>
      <c r="AP5" s="23">
        <f>รอวางป่วบรายสัปดาห์!AP6</f>
        <v>0</v>
      </c>
      <c r="AQ5" s="23">
        <f>รอวางป่วบรายสัปดาห์!AQ6</f>
        <v>0</v>
      </c>
      <c r="AR5" s="23">
        <f>รอวางป่วบรายสัปดาห์!AR6</f>
        <v>0</v>
      </c>
      <c r="AS5" s="23">
        <f>รอวางป่วบรายสัปดาห์!AS6</f>
        <v>0</v>
      </c>
      <c r="AT5" s="23">
        <f>รอวางป่วบรายสัปดาห์!AT6</f>
        <v>0</v>
      </c>
      <c r="AU5" s="23">
        <f>รอวางป่วบรายสัปดาห์!AU6</f>
        <v>0</v>
      </c>
      <c r="AV5" s="23">
        <f>รอวางป่วบรายสัปดาห์!AV6</f>
        <v>0</v>
      </c>
      <c r="AW5" s="23">
        <f>รอวางป่วบรายสัปดาห์!AW6</f>
        <v>0</v>
      </c>
      <c r="AX5" s="23">
        <f>รอวางป่วบรายสัปดาห์!AX6</f>
        <v>0</v>
      </c>
      <c r="AY5" s="23">
        <f>รอวางป่วบรายสัปดาห์!AY6</f>
        <v>0</v>
      </c>
      <c r="AZ5" s="23">
        <f>รอวางป่วบรายสัปดาห์!AZ6</f>
        <v>0</v>
      </c>
      <c r="BA5" s="23">
        <f>รอวางป่วบรายสัปดาห์!BA6</f>
        <v>0</v>
      </c>
      <c r="BB5" s="23">
        <f>รอวางป่วบรายสัปดาห์!BB6</f>
        <v>0</v>
      </c>
      <c r="BC5" s="23">
        <f>รอวางป่วบรายสัปดาห์!BC6</f>
        <v>39</v>
      </c>
      <c r="BD5" s="23">
        <f>รอวางป่วบรายสัปดาห์!BD6</f>
        <v>0</v>
      </c>
    </row>
    <row r="6" spans="1:56">
      <c r="A6" s="23" t="str">
        <f>รอวางป่วยรายเดือน!A5</f>
        <v>กันทรารมย์</v>
      </c>
      <c r="B6" s="23">
        <f>รอวางป่วบรายสัปดาห์!B7</f>
        <v>2</v>
      </c>
      <c r="C6" s="23">
        <f>รอวางป่วบรายสัปดาห์!C7</f>
        <v>2</v>
      </c>
      <c r="D6" s="23">
        <f>รอวางป่วบรายสัปดาห์!D7</f>
        <v>2</v>
      </c>
      <c r="E6" s="23">
        <f>รอวางป่วบรายสัปดาห์!E7</f>
        <v>1</v>
      </c>
      <c r="F6" s="23">
        <f>รอวางป่วบรายสัปดาห์!F7</f>
        <v>0</v>
      </c>
      <c r="G6" s="23">
        <f>รอวางป่วบรายสัปดาห์!G7</f>
        <v>1</v>
      </c>
      <c r="H6" s="23">
        <f>รอวางป่วบรายสัปดาห์!H7</f>
        <v>2</v>
      </c>
      <c r="I6" s="23">
        <f>รอวางป่วบรายสัปดาห์!I7</f>
        <v>1</v>
      </c>
      <c r="J6" s="23">
        <f>รอวางป่วบรายสัปดาห์!J7</f>
        <v>0</v>
      </c>
      <c r="K6" s="23">
        <f>รอวางป่วบรายสัปดาห์!K7</f>
        <v>4</v>
      </c>
      <c r="L6" s="23">
        <f>รอวางป่วบรายสัปดาห์!L7</f>
        <v>3</v>
      </c>
      <c r="M6" s="23">
        <f>รอวางป่วบรายสัปดาห์!M7</f>
        <v>1</v>
      </c>
      <c r="N6" s="23">
        <f>รอวางป่วบรายสัปดาห์!N7</f>
        <v>1</v>
      </c>
      <c r="O6" s="23">
        <f>รอวางป่วบรายสัปดาห์!O7</f>
        <v>2</v>
      </c>
      <c r="P6" s="23">
        <f>รอวางป่วบรายสัปดาห์!P7</f>
        <v>1</v>
      </c>
      <c r="Q6" s="23">
        <f>รอวางป่วบรายสัปดาห์!Q7</f>
        <v>0</v>
      </c>
      <c r="R6" s="23">
        <f>รอวางป่วบรายสัปดาห์!R7</f>
        <v>0</v>
      </c>
      <c r="S6" s="23">
        <f>รอวางป่วบรายสัปดาห์!S7</f>
        <v>7</v>
      </c>
      <c r="T6" s="23">
        <f>รอวางป่วบรายสัปดาห์!T7</f>
        <v>3</v>
      </c>
      <c r="U6" s="23">
        <f>รอวางป่วบรายสัปดาห์!U7</f>
        <v>4</v>
      </c>
      <c r="V6" s="23">
        <f>รอวางป่วบรายสัปดาห์!V7</f>
        <v>3</v>
      </c>
      <c r="W6" s="23">
        <f>รอวางป่วบรายสัปดาห์!W7</f>
        <v>5</v>
      </c>
      <c r="X6" s="23">
        <f>รอวางป่วบรายสัปดาห์!X7</f>
        <v>9</v>
      </c>
      <c r="Y6" s="23">
        <f>รอวางป่วบรายสัปดาห์!Y7</f>
        <v>10</v>
      </c>
      <c r="Z6" s="23">
        <f>รอวางป่วบรายสัปดาห์!Z7</f>
        <v>1</v>
      </c>
      <c r="AA6" s="23">
        <f>รอวางป่วบรายสัปดาห์!AA7</f>
        <v>2</v>
      </c>
      <c r="AB6" s="23">
        <f>รอวางป่วบรายสัปดาห์!AB7</f>
        <v>5</v>
      </c>
      <c r="AC6" s="23">
        <f>รอวางป่วบรายสัปดาห์!AC7</f>
        <v>2</v>
      </c>
      <c r="AD6" s="23">
        <f>รอวางป่วบรายสัปดาห์!AD7</f>
        <v>0</v>
      </c>
      <c r="AE6" s="23">
        <f>รอวางป่วบรายสัปดาห์!AE7</f>
        <v>1</v>
      </c>
      <c r="AF6" s="23">
        <f>รอวางป่วบรายสัปดาห์!AF7</f>
        <v>0</v>
      </c>
      <c r="AG6" s="23">
        <f>รอวางป่วบรายสัปดาห์!AG7</f>
        <v>0</v>
      </c>
      <c r="AH6" s="23">
        <f>รอวางป่วบรายสัปดาห์!AH7</f>
        <v>1</v>
      </c>
      <c r="AI6" s="23">
        <f>รอวางป่วบรายสัปดาห์!AI7</f>
        <v>1</v>
      </c>
      <c r="AJ6" s="23">
        <f>รอวางป่วบรายสัปดาห์!AJ7</f>
        <v>3</v>
      </c>
      <c r="AK6" s="23">
        <f>รอวางป่วบรายสัปดาห์!AK7</f>
        <v>1</v>
      </c>
      <c r="AL6" s="23">
        <f>รอวางป่วบรายสัปดาห์!AL7</f>
        <v>1</v>
      </c>
      <c r="AM6" s="23">
        <f>รอวางป่วบรายสัปดาห์!AM7</f>
        <v>3</v>
      </c>
      <c r="AN6" s="23">
        <f>รอวางป่วบรายสัปดาห์!AN7</f>
        <v>1</v>
      </c>
      <c r="AO6" s="23">
        <f>รอวางป่วบรายสัปดาห์!AO7</f>
        <v>0</v>
      </c>
      <c r="AP6" s="23">
        <f>รอวางป่วบรายสัปดาห์!AP7</f>
        <v>0</v>
      </c>
      <c r="AQ6" s="23">
        <f>รอวางป่วบรายสัปดาห์!AQ7</f>
        <v>0</v>
      </c>
      <c r="AR6" s="23">
        <f>รอวางป่วบรายสัปดาห์!AR7</f>
        <v>0</v>
      </c>
      <c r="AS6" s="23">
        <f>รอวางป่วบรายสัปดาห์!AS7</f>
        <v>0</v>
      </c>
      <c r="AT6" s="23">
        <f>รอวางป่วบรายสัปดาห์!AT7</f>
        <v>0</v>
      </c>
      <c r="AU6" s="23">
        <f>รอวางป่วบรายสัปดาห์!AU7</f>
        <v>0</v>
      </c>
      <c r="AV6" s="23">
        <f>รอวางป่วบรายสัปดาห์!AV7</f>
        <v>0</v>
      </c>
      <c r="AW6" s="23">
        <f>รอวางป่วบรายสัปดาห์!AW7</f>
        <v>0</v>
      </c>
      <c r="AX6" s="23">
        <f>รอวางป่วบรายสัปดาห์!AX7</f>
        <v>0</v>
      </c>
      <c r="AY6" s="23">
        <f>รอวางป่วบรายสัปดาห์!AY7</f>
        <v>0</v>
      </c>
      <c r="AZ6" s="23">
        <f>รอวางป่วบรายสัปดาห์!AZ7</f>
        <v>0</v>
      </c>
      <c r="BA6" s="23">
        <f>รอวางป่วบรายสัปดาห์!BA7</f>
        <v>0</v>
      </c>
      <c r="BB6" s="23">
        <f>รอวางป่วบรายสัปดาห์!BB7</f>
        <v>0</v>
      </c>
      <c r="BC6" s="23">
        <f>รอวางป่วบรายสัปดาห์!BC7</f>
        <v>86</v>
      </c>
      <c r="BD6" s="23">
        <f>รอวางป่วบรายสัปดาห์!BD7</f>
        <v>0</v>
      </c>
    </row>
    <row r="7" spans="1:56">
      <c r="A7" s="23" t="str">
        <f>รอวางป่วยรายเดือน!A6</f>
        <v>กันทรลักษ์</v>
      </c>
      <c r="B7" s="23">
        <f>รอวางป่วบรายสัปดาห์!B8</f>
        <v>0</v>
      </c>
      <c r="C7" s="23">
        <f>รอวางป่วบรายสัปดาห์!C8</f>
        <v>0</v>
      </c>
      <c r="D7" s="23">
        <f>รอวางป่วบรายสัปดาห์!D8</f>
        <v>0</v>
      </c>
      <c r="E7" s="23">
        <f>รอวางป่วบรายสัปดาห์!E8</f>
        <v>1</v>
      </c>
      <c r="F7" s="23">
        <f>รอวางป่วบรายสัปดาห์!F8</f>
        <v>0</v>
      </c>
      <c r="G7" s="23">
        <f>รอวางป่วบรายสัปดาห์!G8</f>
        <v>0</v>
      </c>
      <c r="H7" s="23">
        <f>รอวางป่วบรายสัปดาห์!H8</f>
        <v>0</v>
      </c>
      <c r="I7" s="23">
        <f>รอวางป่วบรายสัปดาห์!I8</f>
        <v>0</v>
      </c>
      <c r="J7" s="23">
        <f>รอวางป่วบรายสัปดาห์!J8</f>
        <v>1</v>
      </c>
      <c r="K7" s="23">
        <f>รอวางป่วบรายสัปดาห์!K8</f>
        <v>0</v>
      </c>
      <c r="L7" s="23">
        <f>รอวางป่วบรายสัปดาห์!L8</f>
        <v>0</v>
      </c>
      <c r="M7" s="23">
        <f>รอวางป่วบรายสัปดาห์!M8</f>
        <v>0</v>
      </c>
      <c r="N7" s="23">
        <f>รอวางป่วบรายสัปดาห์!N8</f>
        <v>0</v>
      </c>
      <c r="O7" s="23">
        <f>รอวางป่วบรายสัปดาห์!O8</f>
        <v>0</v>
      </c>
      <c r="P7" s="23">
        <f>รอวางป่วบรายสัปดาห์!P8</f>
        <v>1</v>
      </c>
      <c r="Q7" s="23">
        <f>รอวางป่วบรายสัปดาห์!Q8</f>
        <v>0</v>
      </c>
      <c r="R7" s="23">
        <f>รอวางป่วบรายสัปดาห์!R8</f>
        <v>2</v>
      </c>
      <c r="S7" s="23">
        <f>รอวางป่วบรายสัปดาห์!S8</f>
        <v>0</v>
      </c>
      <c r="T7" s="23">
        <f>รอวางป่วบรายสัปดาห์!T8</f>
        <v>1</v>
      </c>
      <c r="U7" s="23">
        <f>รอวางป่วบรายสัปดาห์!U8</f>
        <v>2</v>
      </c>
      <c r="V7" s="23">
        <f>รอวางป่วบรายสัปดาห์!V8</f>
        <v>1</v>
      </c>
      <c r="W7" s="23">
        <f>รอวางป่วบรายสัปดาห์!W8</f>
        <v>2</v>
      </c>
      <c r="X7" s="23">
        <f>รอวางป่วบรายสัปดาห์!X8</f>
        <v>2</v>
      </c>
      <c r="Y7" s="23">
        <f>รอวางป่วบรายสัปดาห์!Y8</f>
        <v>3</v>
      </c>
      <c r="Z7" s="23">
        <f>รอวางป่วบรายสัปดาห์!Z8</f>
        <v>3</v>
      </c>
      <c r="AA7" s="23">
        <f>รอวางป่วบรายสัปดาห์!AA8</f>
        <v>6</v>
      </c>
      <c r="AB7" s="23">
        <f>รอวางป่วบรายสัปดาห์!AB8</f>
        <v>6</v>
      </c>
      <c r="AC7" s="23">
        <f>รอวางป่วบรายสัปดาห์!AC8</f>
        <v>7</v>
      </c>
      <c r="AD7" s="23">
        <f>รอวางป่วบรายสัปดาห์!AD8</f>
        <v>1</v>
      </c>
      <c r="AE7" s="23">
        <f>รอวางป่วบรายสัปดาห์!AE8</f>
        <v>2</v>
      </c>
      <c r="AF7" s="23">
        <f>รอวางป่วบรายสัปดาห์!AF8</f>
        <v>1</v>
      </c>
      <c r="AG7" s="23">
        <f>รอวางป่วบรายสัปดาห์!AG8</f>
        <v>9</v>
      </c>
      <c r="AH7" s="23">
        <f>รอวางป่วบรายสัปดาห์!AH8</f>
        <v>3</v>
      </c>
      <c r="AI7" s="23">
        <f>รอวางป่วบรายสัปดาห์!AI8</f>
        <v>2</v>
      </c>
      <c r="AJ7" s="23">
        <f>รอวางป่วบรายสัปดาห์!AJ8</f>
        <v>2</v>
      </c>
      <c r="AK7" s="23">
        <f>รอวางป่วบรายสัปดาห์!AK8</f>
        <v>0</v>
      </c>
      <c r="AL7" s="23">
        <f>รอวางป่วบรายสัปดาห์!AL8</f>
        <v>3</v>
      </c>
      <c r="AM7" s="23">
        <f>รอวางป่วบรายสัปดาห์!AM8</f>
        <v>3</v>
      </c>
      <c r="AN7" s="23">
        <f>รอวางป่วบรายสัปดาห์!AN8</f>
        <v>1</v>
      </c>
      <c r="AO7" s="23">
        <f>รอวางป่วบรายสัปดาห์!AO8</f>
        <v>2</v>
      </c>
      <c r="AP7" s="23">
        <f>รอวางป่วบรายสัปดาห์!AP8</f>
        <v>4</v>
      </c>
      <c r="AQ7" s="23">
        <f>รอวางป่วบรายสัปดาห์!AQ8</f>
        <v>0</v>
      </c>
      <c r="AR7" s="23">
        <f>รอวางป่วบรายสัปดาห์!AR8</f>
        <v>0</v>
      </c>
      <c r="AS7" s="23">
        <f>รอวางป่วบรายสัปดาห์!AS8</f>
        <v>0</v>
      </c>
      <c r="AT7" s="23">
        <f>รอวางป่วบรายสัปดาห์!AT8</f>
        <v>0</v>
      </c>
      <c r="AU7" s="23">
        <f>รอวางป่วบรายสัปดาห์!AU8</f>
        <v>0</v>
      </c>
      <c r="AV7" s="23">
        <f>รอวางป่วบรายสัปดาห์!AV8</f>
        <v>0</v>
      </c>
      <c r="AW7" s="23">
        <f>รอวางป่วบรายสัปดาห์!AW8</f>
        <v>0</v>
      </c>
      <c r="AX7" s="23">
        <f>รอวางป่วบรายสัปดาห์!AX8</f>
        <v>0</v>
      </c>
      <c r="AY7" s="23">
        <f>รอวางป่วบรายสัปดาห์!AY8</f>
        <v>0</v>
      </c>
      <c r="AZ7" s="23">
        <f>รอวางป่วบรายสัปดาห์!AZ8</f>
        <v>0</v>
      </c>
      <c r="BA7" s="23">
        <f>รอวางป่วบรายสัปดาห์!BA8</f>
        <v>0</v>
      </c>
      <c r="BB7" s="23">
        <f>รอวางป่วบรายสัปดาห์!BB8</f>
        <v>0</v>
      </c>
      <c r="BC7" s="23">
        <f>รอวางป่วบรายสัปดาห์!BC8</f>
        <v>72</v>
      </c>
      <c r="BD7" s="23">
        <f>รอวางป่วบรายสัปดาห์!BD8</f>
        <v>0</v>
      </c>
    </row>
    <row r="8" spans="1:56">
      <c r="A8" s="23" t="str">
        <f>รอวางป่วยรายเดือน!A7</f>
        <v>ขุขันธ์</v>
      </c>
      <c r="B8" s="23">
        <f>รอวางป่วบรายสัปดาห์!B9</f>
        <v>1</v>
      </c>
      <c r="C8" s="23">
        <f>รอวางป่วบรายสัปดาห์!C9</f>
        <v>0</v>
      </c>
      <c r="D8" s="23">
        <f>รอวางป่วบรายสัปดาห์!D9</f>
        <v>0</v>
      </c>
      <c r="E8" s="23">
        <f>รอวางป่วบรายสัปดาห์!E9</f>
        <v>0</v>
      </c>
      <c r="F8" s="23">
        <f>รอวางป่วบรายสัปดาห์!F9</f>
        <v>0</v>
      </c>
      <c r="G8" s="23">
        <f>รอวางป่วบรายสัปดาห์!G9</f>
        <v>0</v>
      </c>
      <c r="H8" s="23">
        <f>รอวางป่วบรายสัปดาห์!H9</f>
        <v>1</v>
      </c>
      <c r="I8" s="23">
        <f>รอวางป่วบรายสัปดาห์!I9</f>
        <v>0</v>
      </c>
      <c r="J8" s="23">
        <f>รอวางป่วบรายสัปดาห์!J9</f>
        <v>2</v>
      </c>
      <c r="K8" s="23">
        <f>รอวางป่วบรายสัปดาห์!K9</f>
        <v>3</v>
      </c>
      <c r="L8" s="23">
        <f>รอวางป่วบรายสัปดาห์!L9</f>
        <v>6</v>
      </c>
      <c r="M8" s="23">
        <f>รอวางป่วบรายสัปดาห์!M9</f>
        <v>4</v>
      </c>
      <c r="N8" s="23">
        <f>รอวางป่วบรายสัปดาห์!N9</f>
        <v>2</v>
      </c>
      <c r="O8" s="23">
        <f>รอวางป่วบรายสัปดาห์!O9</f>
        <v>0</v>
      </c>
      <c r="P8" s="23">
        <f>รอวางป่วบรายสัปดาห์!P9</f>
        <v>0</v>
      </c>
      <c r="Q8" s="23">
        <f>รอวางป่วบรายสัปดาห์!Q9</f>
        <v>1</v>
      </c>
      <c r="R8" s="23">
        <f>รอวางป่วบรายสัปดาห์!R9</f>
        <v>1</v>
      </c>
      <c r="S8" s="23">
        <f>รอวางป่วบรายสัปดาห์!S9</f>
        <v>0</v>
      </c>
      <c r="T8" s="23">
        <f>รอวางป่วบรายสัปดาห์!T9</f>
        <v>0</v>
      </c>
      <c r="U8" s="23">
        <f>รอวางป่วบรายสัปดาห์!U9</f>
        <v>0</v>
      </c>
      <c r="V8" s="23">
        <f>รอวางป่วบรายสัปดาห์!V9</f>
        <v>0</v>
      </c>
      <c r="W8" s="23">
        <f>รอวางป่วบรายสัปดาห์!W9</f>
        <v>0</v>
      </c>
      <c r="X8" s="23">
        <f>รอวางป่วบรายสัปดาห์!X9</f>
        <v>2</v>
      </c>
      <c r="Y8" s="23">
        <f>รอวางป่วบรายสัปดาห์!Y9</f>
        <v>1</v>
      </c>
      <c r="Z8" s="23">
        <f>รอวางป่วบรายสัปดาห์!Z9</f>
        <v>4</v>
      </c>
      <c r="AA8" s="23">
        <f>รอวางป่วบรายสัปดาห์!AA9</f>
        <v>6</v>
      </c>
      <c r="AB8" s="23">
        <f>รอวางป่วบรายสัปดาห์!AB9</f>
        <v>4</v>
      </c>
      <c r="AC8" s="23">
        <f>รอวางป่วบรายสัปดาห์!AC9</f>
        <v>5</v>
      </c>
      <c r="AD8" s="23">
        <f>รอวางป่วบรายสัปดาห์!AD9</f>
        <v>11</v>
      </c>
      <c r="AE8" s="23">
        <f>รอวางป่วบรายสัปดาห์!AE9</f>
        <v>5</v>
      </c>
      <c r="AF8" s="23">
        <f>รอวางป่วบรายสัปดาห์!AF9</f>
        <v>6</v>
      </c>
      <c r="AG8" s="23">
        <f>รอวางป่วบรายสัปดาห์!AG9</f>
        <v>4</v>
      </c>
      <c r="AH8" s="23">
        <f>รอวางป่วบรายสัปดาห์!AH9</f>
        <v>6</v>
      </c>
      <c r="AI8" s="23">
        <f>รอวางป่วบรายสัปดาห์!AI9</f>
        <v>8</v>
      </c>
      <c r="AJ8" s="23">
        <f>รอวางป่วบรายสัปดาห์!AJ9</f>
        <v>2</v>
      </c>
      <c r="AK8" s="23">
        <f>รอวางป่วบรายสัปดาห์!AK9</f>
        <v>8</v>
      </c>
      <c r="AL8" s="23">
        <f>รอวางป่วบรายสัปดาห์!AL9</f>
        <v>6</v>
      </c>
      <c r="AM8" s="23">
        <f>รอวางป่วบรายสัปดาห์!AM9</f>
        <v>6</v>
      </c>
      <c r="AN8" s="23">
        <f>รอวางป่วบรายสัปดาห์!AN9</f>
        <v>5</v>
      </c>
      <c r="AO8" s="23">
        <f>รอวางป่วบรายสัปดาห์!AO9</f>
        <v>3</v>
      </c>
      <c r="AP8" s="23">
        <f>รอวางป่วบรายสัปดาห์!AP9</f>
        <v>0</v>
      </c>
      <c r="AQ8" s="23">
        <f>รอวางป่วบรายสัปดาห์!AQ9</f>
        <v>1</v>
      </c>
      <c r="AR8" s="23">
        <f>รอวางป่วบรายสัปดาห์!AR9</f>
        <v>0</v>
      </c>
      <c r="AS8" s="23">
        <f>รอวางป่วบรายสัปดาห์!AS9</f>
        <v>0</v>
      </c>
      <c r="AT8" s="23">
        <f>รอวางป่วบรายสัปดาห์!AT9</f>
        <v>0</v>
      </c>
      <c r="AU8" s="23">
        <f>รอวางป่วบรายสัปดาห์!AU9</f>
        <v>0</v>
      </c>
      <c r="AV8" s="23">
        <f>รอวางป่วบรายสัปดาห์!AV9</f>
        <v>0</v>
      </c>
      <c r="AW8" s="23">
        <f>รอวางป่วบรายสัปดาห์!AW9</f>
        <v>0</v>
      </c>
      <c r="AX8" s="23">
        <f>รอวางป่วบรายสัปดาห์!AX9</f>
        <v>0</v>
      </c>
      <c r="AY8" s="23">
        <f>รอวางป่วบรายสัปดาห์!AY9</f>
        <v>0</v>
      </c>
      <c r="AZ8" s="23">
        <f>รอวางป่วบรายสัปดาห์!AZ9</f>
        <v>0</v>
      </c>
      <c r="BA8" s="23">
        <f>รอวางป่วบรายสัปดาห์!BA9</f>
        <v>0</v>
      </c>
      <c r="BB8" s="23">
        <f>รอวางป่วบรายสัปดาห์!BB9</f>
        <v>0</v>
      </c>
      <c r="BC8" s="23">
        <f>รอวางป่วบรายสัปดาห์!BC9</f>
        <v>114</v>
      </c>
      <c r="BD8" s="23">
        <f>รอวางป่วบรายสัปดาห์!BD9</f>
        <v>0</v>
      </c>
    </row>
    <row r="9" spans="1:56">
      <c r="A9" s="23" t="str">
        <f>รอวางป่วยรายเดือน!A8</f>
        <v>ไพรบึง</v>
      </c>
      <c r="B9" s="23">
        <f>รอวางป่วบรายสัปดาห์!B10</f>
        <v>0</v>
      </c>
      <c r="C9" s="23">
        <f>รอวางป่วบรายสัปดาห์!C10</f>
        <v>0</v>
      </c>
      <c r="D9" s="23">
        <f>รอวางป่วบรายสัปดาห์!D10</f>
        <v>1</v>
      </c>
      <c r="E9" s="23">
        <f>รอวางป่วบรายสัปดาห์!E10</f>
        <v>1</v>
      </c>
      <c r="F9" s="23">
        <f>รอวางป่วบรายสัปดาห์!F10</f>
        <v>1</v>
      </c>
      <c r="G9" s="23">
        <f>รอวางป่วบรายสัปดาห์!G10</f>
        <v>1</v>
      </c>
      <c r="H9" s="23">
        <f>รอวางป่วบรายสัปดาห์!H10</f>
        <v>0</v>
      </c>
      <c r="I9" s="23">
        <f>รอวางป่วบรายสัปดาห์!I10</f>
        <v>0</v>
      </c>
      <c r="J9" s="23">
        <f>รอวางป่วบรายสัปดาห์!J10</f>
        <v>0</v>
      </c>
      <c r="K9" s="23">
        <f>รอวางป่วบรายสัปดาห์!K10</f>
        <v>0</v>
      </c>
      <c r="L9" s="23">
        <f>รอวางป่วบรายสัปดาห์!L10</f>
        <v>0</v>
      </c>
      <c r="M9" s="23">
        <f>รอวางป่วบรายสัปดาห์!M10</f>
        <v>0</v>
      </c>
      <c r="N9" s="23">
        <f>รอวางป่วบรายสัปดาห์!N10</f>
        <v>0</v>
      </c>
      <c r="O9" s="23">
        <f>รอวางป่วบรายสัปดาห์!O10</f>
        <v>0</v>
      </c>
      <c r="P9" s="23">
        <f>รอวางป่วบรายสัปดาห์!P10</f>
        <v>0</v>
      </c>
      <c r="Q9" s="23">
        <f>รอวางป่วบรายสัปดาห์!Q10</f>
        <v>0</v>
      </c>
      <c r="R9" s="23">
        <f>รอวางป่วบรายสัปดาห์!R10</f>
        <v>1</v>
      </c>
      <c r="S9" s="23">
        <f>รอวางป่วบรายสัปดาห์!S10</f>
        <v>0</v>
      </c>
      <c r="T9" s="23">
        <f>รอวางป่วบรายสัปดาห์!T10</f>
        <v>0</v>
      </c>
      <c r="U9" s="23">
        <f>รอวางป่วบรายสัปดาห์!U10</f>
        <v>0</v>
      </c>
      <c r="V9" s="23">
        <f>รอวางป่วบรายสัปดาห์!V10</f>
        <v>0</v>
      </c>
      <c r="W9" s="23">
        <f>รอวางป่วบรายสัปดาห์!W10</f>
        <v>0</v>
      </c>
      <c r="X9" s="23">
        <f>รอวางป่วบรายสัปดาห์!X10</f>
        <v>1</v>
      </c>
      <c r="Y9" s="23">
        <f>รอวางป่วบรายสัปดาห์!Y10</f>
        <v>1</v>
      </c>
      <c r="Z9" s="23">
        <f>รอวางป่วบรายสัปดาห์!Z10</f>
        <v>0</v>
      </c>
      <c r="AA9" s="23">
        <f>รอวางป่วบรายสัปดาห์!AA10</f>
        <v>0</v>
      </c>
      <c r="AB9" s="23">
        <f>รอวางป่วบรายสัปดาห์!AB10</f>
        <v>1</v>
      </c>
      <c r="AC9" s="23">
        <f>รอวางป่วบรายสัปดาห์!AC10</f>
        <v>1</v>
      </c>
      <c r="AD9" s="23">
        <f>รอวางป่วบรายสัปดาห์!AD10</f>
        <v>0</v>
      </c>
      <c r="AE9" s="23">
        <f>รอวางป่วบรายสัปดาห์!AE10</f>
        <v>0</v>
      </c>
      <c r="AF9" s="23">
        <f>รอวางป่วบรายสัปดาห์!AF10</f>
        <v>0</v>
      </c>
      <c r="AG9" s="23">
        <f>รอวางป่วบรายสัปดาห์!AG10</f>
        <v>0</v>
      </c>
      <c r="AH9" s="23">
        <f>รอวางป่วบรายสัปดาห์!AH10</f>
        <v>1</v>
      </c>
      <c r="AI9" s="23">
        <f>รอวางป่วบรายสัปดาห์!AI10</f>
        <v>2</v>
      </c>
      <c r="AJ9" s="23">
        <f>รอวางป่วบรายสัปดาห์!AJ10</f>
        <v>1</v>
      </c>
      <c r="AK9" s="23">
        <f>รอวางป่วบรายสัปดาห์!AK10</f>
        <v>2</v>
      </c>
      <c r="AL9" s="23">
        <f>รอวางป่วบรายสัปดาห์!AL10</f>
        <v>1</v>
      </c>
      <c r="AM9" s="23">
        <f>รอวางป่วบรายสัปดาห์!AM10</f>
        <v>0</v>
      </c>
      <c r="AN9" s="23">
        <f>รอวางป่วบรายสัปดาห์!AN10</f>
        <v>0</v>
      </c>
      <c r="AO9" s="23">
        <f>รอวางป่วบรายสัปดาห์!AO10</f>
        <v>1</v>
      </c>
      <c r="AP9" s="23">
        <f>รอวางป่วบรายสัปดาห์!AP10</f>
        <v>0</v>
      </c>
      <c r="AQ9" s="23">
        <f>รอวางป่วบรายสัปดาห์!AQ10</f>
        <v>0</v>
      </c>
      <c r="AR9" s="23">
        <f>รอวางป่วบรายสัปดาห์!AR10</f>
        <v>0</v>
      </c>
      <c r="AS9" s="23">
        <f>รอวางป่วบรายสัปดาห์!AS10</f>
        <v>0</v>
      </c>
      <c r="AT9" s="23">
        <f>รอวางป่วบรายสัปดาห์!AT10</f>
        <v>0</v>
      </c>
      <c r="AU9" s="23">
        <f>รอวางป่วบรายสัปดาห์!AU10</f>
        <v>0</v>
      </c>
      <c r="AV9" s="23">
        <f>รอวางป่วบรายสัปดาห์!AV10</f>
        <v>0</v>
      </c>
      <c r="AW9" s="23">
        <f>รอวางป่วบรายสัปดาห์!AW10</f>
        <v>0</v>
      </c>
      <c r="AX9" s="23">
        <f>รอวางป่วบรายสัปดาห์!AX10</f>
        <v>0</v>
      </c>
      <c r="AY9" s="23">
        <f>รอวางป่วบรายสัปดาห์!AY10</f>
        <v>0</v>
      </c>
      <c r="AZ9" s="23">
        <f>รอวางป่วบรายสัปดาห์!AZ10</f>
        <v>0</v>
      </c>
      <c r="BA9" s="23">
        <f>รอวางป่วบรายสัปดาห์!BA10</f>
        <v>0</v>
      </c>
      <c r="BB9" s="23">
        <f>รอวางป่วบรายสัปดาห์!BB10</f>
        <v>0</v>
      </c>
      <c r="BC9" s="23">
        <f>รอวางป่วบรายสัปดาห์!BC10</f>
        <v>18</v>
      </c>
      <c r="BD9" s="23">
        <f>รอวางป่วบรายสัปดาห์!BD10</f>
        <v>0</v>
      </c>
    </row>
    <row r="10" spans="1:56">
      <c r="A10" s="23" t="str">
        <f>รอวางป่วยรายเดือน!A9</f>
        <v>ปรางค์กู่</v>
      </c>
      <c r="B10" s="23">
        <f>รอวางป่วบรายสัปดาห์!B11</f>
        <v>0</v>
      </c>
      <c r="C10" s="23">
        <f>รอวางป่วบรายสัปดาห์!C11</f>
        <v>0</v>
      </c>
      <c r="D10" s="23">
        <f>รอวางป่วบรายสัปดาห์!D11</f>
        <v>0</v>
      </c>
      <c r="E10" s="23">
        <f>รอวางป่วบรายสัปดาห์!E11</f>
        <v>0</v>
      </c>
      <c r="F10" s="23">
        <f>รอวางป่วบรายสัปดาห์!F11</f>
        <v>0</v>
      </c>
      <c r="G10" s="23">
        <f>รอวางป่วบรายสัปดาห์!G11</f>
        <v>0</v>
      </c>
      <c r="H10" s="23">
        <f>รอวางป่วบรายสัปดาห์!H11</f>
        <v>1</v>
      </c>
      <c r="I10" s="23">
        <f>รอวางป่วบรายสัปดาห์!I11</f>
        <v>0</v>
      </c>
      <c r="J10" s="23">
        <f>รอวางป่วบรายสัปดาห์!J11</f>
        <v>0</v>
      </c>
      <c r="K10" s="23">
        <f>รอวางป่วบรายสัปดาห์!K11</f>
        <v>0</v>
      </c>
      <c r="L10" s="23">
        <f>รอวางป่วบรายสัปดาห์!L11</f>
        <v>0</v>
      </c>
      <c r="M10" s="23">
        <f>รอวางป่วบรายสัปดาห์!M11</f>
        <v>1</v>
      </c>
      <c r="N10" s="23">
        <f>รอวางป่วบรายสัปดาห์!N11</f>
        <v>0</v>
      </c>
      <c r="O10" s="23">
        <f>รอวางป่วบรายสัปดาห์!O11</f>
        <v>0</v>
      </c>
      <c r="P10" s="23">
        <f>รอวางป่วบรายสัปดาห์!P11</f>
        <v>1</v>
      </c>
      <c r="Q10" s="23">
        <f>รอวางป่วบรายสัปดาห์!Q11</f>
        <v>2</v>
      </c>
      <c r="R10" s="23">
        <f>รอวางป่วบรายสัปดาห์!R11</f>
        <v>0</v>
      </c>
      <c r="S10" s="23">
        <f>รอวางป่วบรายสัปดาห์!S11</f>
        <v>0</v>
      </c>
      <c r="T10" s="23">
        <f>รอวางป่วบรายสัปดาห์!T11</f>
        <v>1</v>
      </c>
      <c r="U10" s="23">
        <f>รอวางป่วบรายสัปดาห์!U11</f>
        <v>0</v>
      </c>
      <c r="V10" s="23">
        <f>รอวางป่วบรายสัปดาห์!V11</f>
        <v>1</v>
      </c>
      <c r="W10" s="23">
        <f>รอวางป่วบรายสัปดาห์!W11</f>
        <v>1</v>
      </c>
      <c r="X10" s="23">
        <f>รอวางป่วบรายสัปดาห์!X11</f>
        <v>0</v>
      </c>
      <c r="Y10" s="23">
        <f>รอวางป่วบรายสัปดาห์!Y11</f>
        <v>2</v>
      </c>
      <c r="Z10" s="23">
        <f>รอวางป่วบรายสัปดาห์!Z11</f>
        <v>0</v>
      </c>
      <c r="AA10" s="23">
        <f>รอวางป่วบรายสัปดาห์!AA11</f>
        <v>3</v>
      </c>
      <c r="AB10" s="23">
        <f>รอวางป่วบรายสัปดาห์!AB11</f>
        <v>2</v>
      </c>
      <c r="AC10" s="23">
        <f>รอวางป่วบรายสัปดาห์!AC11</f>
        <v>4</v>
      </c>
      <c r="AD10" s="23">
        <f>รอวางป่วบรายสัปดาห์!AD11</f>
        <v>2</v>
      </c>
      <c r="AE10" s="23">
        <f>รอวางป่วบรายสัปดาห์!AE11</f>
        <v>2</v>
      </c>
      <c r="AF10" s="23">
        <f>รอวางป่วบรายสัปดาห์!AF11</f>
        <v>1</v>
      </c>
      <c r="AG10" s="23">
        <f>รอวางป่วบรายสัปดาห์!AG11</f>
        <v>0</v>
      </c>
      <c r="AH10" s="23">
        <f>รอวางป่วบรายสัปดาห์!AH11</f>
        <v>0</v>
      </c>
      <c r="AI10" s="23">
        <f>รอวางป่วบรายสัปดาห์!AI11</f>
        <v>2</v>
      </c>
      <c r="AJ10" s="23">
        <f>รอวางป่วบรายสัปดาห์!AJ11</f>
        <v>0</v>
      </c>
      <c r="AK10" s="23">
        <f>รอวางป่วบรายสัปดาห์!AK11</f>
        <v>5</v>
      </c>
      <c r="AL10" s="23">
        <f>รอวางป่วบรายสัปดาห์!AL11</f>
        <v>4</v>
      </c>
      <c r="AM10" s="23">
        <f>รอวางป่วบรายสัปดาห์!AM11</f>
        <v>2</v>
      </c>
      <c r="AN10" s="23">
        <f>รอวางป่วบรายสัปดาห์!AN11</f>
        <v>2</v>
      </c>
      <c r="AO10" s="23">
        <f>รอวางป่วบรายสัปดาห์!AO11</f>
        <v>1</v>
      </c>
      <c r="AP10" s="23">
        <f>รอวางป่วบรายสัปดาห์!AP11</f>
        <v>2</v>
      </c>
      <c r="AQ10" s="23">
        <f>รอวางป่วบรายสัปดาห์!AQ11</f>
        <v>0</v>
      </c>
      <c r="AR10" s="23">
        <f>รอวางป่วบรายสัปดาห์!AR11</f>
        <v>0</v>
      </c>
      <c r="AS10" s="23">
        <f>รอวางป่วบรายสัปดาห์!AS11</f>
        <v>0</v>
      </c>
      <c r="AT10" s="23">
        <f>รอวางป่วบรายสัปดาห์!AT11</f>
        <v>0</v>
      </c>
      <c r="AU10" s="23">
        <f>รอวางป่วบรายสัปดาห์!AU11</f>
        <v>0</v>
      </c>
      <c r="AV10" s="23">
        <f>รอวางป่วบรายสัปดาห์!AV11</f>
        <v>0</v>
      </c>
      <c r="AW10" s="23">
        <f>รอวางป่วบรายสัปดาห์!AW11</f>
        <v>0</v>
      </c>
      <c r="AX10" s="23">
        <f>รอวางป่วบรายสัปดาห์!AX11</f>
        <v>0</v>
      </c>
      <c r="AY10" s="23">
        <f>รอวางป่วบรายสัปดาห์!AY11</f>
        <v>0</v>
      </c>
      <c r="AZ10" s="23">
        <f>รอวางป่วบรายสัปดาห์!AZ11</f>
        <v>0</v>
      </c>
      <c r="BA10" s="23">
        <f>รอวางป่วบรายสัปดาห์!BA11</f>
        <v>0</v>
      </c>
      <c r="BB10" s="23">
        <f>รอวางป่วบรายสัปดาห์!BB11</f>
        <v>0</v>
      </c>
      <c r="BC10" s="23">
        <f>รอวางป่วบรายสัปดาห์!BC11</f>
        <v>42</v>
      </c>
      <c r="BD10" s="23">
        <f>รอวางป่วบรายสัปดาห์!BD11</f>
        <v>0</v>
      </c>
    </row>
    <row r="11" spans="1:56">
      <c r="A11" s="23" t="str">
        <f>รอวางป่วยรายเดือน!A10</f>
        <v>ขุนหาญ</v>
      </c>
      <c r="B11" s="23">
        <f>รอวางป่วบรายสัปดาห์!B12</f>
        <v>3</v>
      </c>
      <c r="C11" s="23">
        <f>รอวางป่วบรายสัปดาห์!C12</f>
        <v>0</v>
      </c>
      <c r="D11" s="23">
        <f>รอวางป่วบรายสัปดาห์!D12</f>
        <v>1</v>
      </c>
      <c r="E11" s="23">
        <f>รอวางป่วบรายสัปดาห์!E12</f>
        <v>0</v>
      </c>
      <c r="F11" s="23">
        <f>รอวางป่วบรายสัปดาห์!F12</f>
        <v>0</v>
      </c>
      <c r="G11" s="23">
        <f>รอวางป่วบรายสัปดาห์!G12</f>
        <v>1</v>
      </c>
      <c r="H11" s="23">
        <f>รอวางป่วบรายสัปดาห์!H12</f>
        <v>0</v>
      </c>
      <c r="I11" s="23">
        <f>รอวางป่วบรายสัปดาห์!I12</f>
        <v>0</v>
      </c>
      <c r="J11" s="23">
        <f>รอวางป่วบรายสัปดาห์!J12</f>
        <v>0</v>
      </c>
      <c r="K11" s="23">
        <f>รอวางป่วบรายสัปดาห์!K12</f>
        <v>0</v>
      </c>
      <c r="L11" s="23">
        <f>รอวางป่วบรายสัปดาห์!L12</f>
        <v>0</v>
      </c>
      <c r="M11" s="23">
        <f>รอวางป่วบรายสัปดาห์!M12</f>
        <v>1</v>
      </c>
      <c r="N11" s="23">
        <f>รอวางป่วบรายสัปดาห์!N12</f>
        <v>0</v>
      </c>
      <c r="O11" s="23">
        <f>รอวางป่วบรายสัปดาห์!O12</f>
        <v>0</v>
      </c>
      <c r="P11" s="23">
        <f>รอวางป่วบรายสัปดาห์!P12</f>
        <v>0</v>
      </c>
      <c r="Q11" s="23">
        <f>รอวางป่วบรายสัปดาห์!Q12</f>
        <v>0</v>
      </c>
      <c r="R11" s="23">
        <f>รอวางป่วบรายสัปดาห์!R12</f>
        <v>1</v>
      </c>
      <c r="S11" s="23">
        <f>รอวางป่วบรายสัปดาห์!S12</f>
        <v>1</v>
      </c>
      <c r="T11" s="23">
        <f>รอวางป่วบรายสัปดาห์!T12</f>
        <v>3</v>
      </c>
      <c r="U11" s="23">
        <f>รอวางป่วบรายสัปดาห์!U12</f>
        <v>1</v>
      </c>
      <c r="V11" s="23">
        <f>รอวางป่วบรายสัปดาห์!V12</f>
        <v>1</v>
      </c>
      <c r="W11" s="23">
        <f>รอวางป่วบรายสัปดาห์!W12</f>
        <v>0</v>
      </c>
      <c r="X11" s="23">
        <f>รอวางป่วบรายสัปดาห์!X12</f>
        <v>2</v>
      </c>
      <c r="Y11" s="23">
        <f>รอวางป่วบรายสัปดาห์!Y12</f>
        <v>4</v>
      </c>
      <c r="Z11" s="23">
        <f>รอวางป่วบรายสัปดาห์!Z12</f>
        <v>6</v>
      </c>
      <c r="AA11" s="23">
        <f>รอวางป่วบรายสัปดาห์!AA12</f>
        <v>6</v>
      </c>
      <c r="AB11" s="23">
        <f>รอวางป่วบรายสัปดาห์!AB12</f>
        <v>5</v>
      </c>
      <c r="AC11" s="23">
        <f>รอวางป่วบรายสัปดาห์!AC12</f>
        <v>6</v>
      </c>
      <c r="AD11" s="23">
        <f>รอวางป่วบรายสัปดาห์!AD12</f>
        <v>1</v>
      </c>
      <c r="AE11" s="23">
        <f>รอวางป่วบรายสัปดาห์!AE12</f>
        <v>2</v>
      </c>
      <c r="AF11" s="23">
        <f>รอวางป่วบรายสัปดาห์!AF12</f>
        <v>1</v>
      </c>
      <c r="AG11" s="23">
        <f>รอวางป่วบรายสัปดาห์!AG12</f>
        <v>1</v>
      </c>
      <c r="AH11" s="23">
        <f>รอวางป่วบรายสัปดาห์!AH12</f>
        <v>1</v>
      </c>
      <c r="AI11" s="23">
        <f>รอวางป่วบรายสัปดาห์!AI12</f>
        <v>0</v>
      </c>
      <c r="AJ11" s="23">
        <f>รอวางป่วบรายสัปดาห์!AJ12</f>
        <v>1</v>
      </c>
      <c r="AK11" s="23">
        <f>รอวางป่วบรายสัปดาห์!AK12</f>
        <v>1</v>
      </c>
      <c r="AL11" s="23">
        <f>รอวางป่วบรายสัปดาห์!AL12</f>
        <v>2</v>
      </c>
      <c r="AM11" s="23">
        <f>รอวางป่วบรายสัปดาห์!AM12</f>
        <v>0</v>
      </c>
      <c r="AN11" s="23">
        <f>รอวางป่วบรายสัปดาห์!AN12</f>
        <v>0</v>
      </c>
      <c r="AO11" s="23">
        <f>รอวางป่วบรายสัปดาห์!AO12</f>
        <v>0</v>
      </c>
      <c r="AP11" s="23">
        <f>รอวางป่วบรายสัปดาห์!AP12</f>
        <v>3</v>
      </c>
      <c r="AQ11" s="23">
        <f>รอวางป่วบรายสัปดาห์!AQ12</f>
        <v>0</v>
      </c>
      <c r="AR11" s="23">
        <f>รอวางป่วบรายสัปดาห์!AR12</f>
        <v>0</v>
      </c>
      <c r="AS11" s="23">
        <f>รอวางป่วบรายสัปดาห์!AS12</f>
        <v>0</v>
      </c>
      <c r="AT11" s="23">
        <f>รอวางป่วบรายสัปดาห์!AT12</f>
        <v>0</v>
      </c>
      <c r="AU11" s="23">
        <f>รอวางป่วบรายสัปดาห์!AU12</f>
        <v>0</v>
      </c>
      <c r="AV11" s="23">
        <f>รอวางป่วบรายสัปดาห์!AV12</f>
        <v>0</v>
      </c>
      <c r="AW11" s="23">
        <f>รอวางป่วบรายสัปดาห์!AW12</f>
        <v>0</v>
      </c>
      <c r="AX11" s="23">
        <f>รอวางป่วบรายสัปดาห์!AX12</f>
        <v>0</v>
      </c>
      <c r="AY11" s="23">
        <f>รอวางป่วบรายสัปดาห์!AY12</f>
        <v>0</v>
      </c>
      <c r="AZ11" s="23">
        <f>รอวางป่วบรายสัปดาห์!AZ12</f>
        <v>0</v>
      </c>
      <c r="BA11" s="23">
        <f>รอวางป่วบรายสัปดาห์!BA12</f>
        <v>0</v>
      </c>
      <c r="BB11" s="23">
        <f>รอวางป่วบรายสัปดาห์!BB12</f>
        <v>0</v>
      </c>
      <c r="BC11" s="23">
        <f>รอวางป่วบรายสัปดาห์!BC12</f>
        <v>55</v>
      </c>
      <c r="BD11" s="23">
        <f>รอวางป่วบรายสัปดาห์!BD12</f>
        <v>0</v>
      </c>
    </row>
    <row r="12" spans="1:56">
      <c r="A12" s="23" t="str">
        <f>รอวางป่วยรายเดือน!A11</f>
        <v>ราษีไศล</v>
      </c>
      <c r="B12" s="23">
        <f>รอวางป่วบรายสัปดาห์!B13</f>
        <v>0</v>
      </c>
      <c r="C12" s="23">
        <f>รอวางป่วบรายสัปดาห์!C13</f>
        <v>0</v>
      </c>
      <c r="D12" s="23">
        <f>รอวางป่วบรายสัปดาห์!D13</f>
        <v>2</v>
      </c>
      <c r="E12" s="23">
        <f>รอวางป่วบรายสัปดาห์!E13</f>
        <v>1</v>
      </c>
      <c r="F12" s="23">
        <f>รอวางป่วบรายสัปดาห์!F13</f>
        <v>0</v>
      </c>
      <c r="G12" s="23">
        <f>รอวางป่วบรายสัปดาห์!G13</f>
        <v>0</v>
      </c>
      <c r="H12" s="23">
        <f>รอวางป่วบรายสัปดาห์!H13</f>
        <v>3</v>
      </c>
      <c r="I12" s="23">
        <f>รอวางป่วบรายสัปดาห์!I13</f>
        <v>0</v>
      </c>
      <c r="J12" s="23">
        <f>รอวางป่วบรายสัปดาห์!J13</f>
        <v>1</v>
      </c>
      <c r="K12" s="23">
        <f>รอวางป่วบรายสัปดาห์!K13</f>
        <v>2</v>
      </c>
      <c r="L12" s="23">
        <f>รอวางป่วบรายสัปดาห์!L13</f>
        <v>1</v>
      </c>
      <c r="M12" s="23">
        <f>รอวางป่วบรายสัปดาห์!M13</f>
        <v>0</v>
      </c>
      <c r="N12" s="23">
        <f>รอวางป่วบรายสัปดาห์!N13</f>
        <v>1</v>
      </c>
      <c r="O12" s="23">
        <f>รอวางป่วบรายสัปดาห์!O13</f>
        <v>0</v>
      </c>
      <c r="P12" s="23">
        <f>รอวางป่วบรายสัปดาห์!P13</f>
        <v>0</v>
      </c>
      <c r="Q12" s="23">
        <f>รอวางป่วบรายสัปดาห์!Q13</f>
        <v>3</v>
      </c>
      <c r="R12" s="23">
        <f>รอวางป่วบรายสัปดาห์!R13</f>
        <v>0</v>
      </c>
      <c r="S12" s="23">
        <f>รอวางป่วบรายสัปดาห์!S13</f>
        <v>2</v>
      </c>
      <c r="T12" s="23">
        <f>รอวางป่วบรายสัปดาห์!T13</f>
        <v>3</v>
      </c>
      <c r="U12" s="23">
        <f>รอวางป่วบรายสัปดาห์!U13</f>
        <v>4</v>
      </c>
      <c r="V12" s="23">
        <f>รอวางป่วบรายสัปดาห์!V13</f>
        <v>3</v>
      </c>
      <c r="W12" s="23">
        <f>รอวางป่วบรายสัปดาห์!W13</f>
        <v>0</v>
      </c>
      <c r="X12" s="23">
        <f>รอวางป่วบรายสัปดาห์!X13</f>
        <v>3</v>
      </c>
      <c r="Y12" s="23">
        <f>รอวางป่วบรายสัปดาห์!Y13</f>
        <v>9</v>
      </c>
      <c r="Z12" s="23">
        <f>รอวางป่วบรายสัปดาห์!Z13</f>
        <v>5</v>
      </c>
      <c r="AA12" s="23">
        <f>รอวางป่วบรายสัปดาห์!AA13</f>
        <v>7</v>
      </c>
      <c r="AB12" s="23">
        <f>รอวางป่วบรายสัปดาห์!AB13</f>
        <v>2</v>
      </c>
      <c r="AC12" s="23">
        <f>รอวางป่วบรายสัปดาห์!AC13</f>
        <v>7</v>
      </c>
      <c r="AD12" s="23">
        <f>รอวางป่วบรายสัปดาห์!AD13</f>
        <v>2</v>
      </c>
      <c r="AE12" s="23">
        <f>รอวางป่วบรายสัปดาห์!AE13</f>
        <v>4</v>
      </c>
      <c r="AF12" s="23">
        <f>รอวางป่วบรายสัปดาห์!AF13</f>
        <v>7</v>
      </c>
      <c r="AG12" s="23">
        <f>รอวางป่วบรายสัปดาห์!AG13</f>
        <v>7</v>
      </c>
      <c r="AH12" s="23">
        <f>รอวางป่วบรายสัปดาห์!AH13</f>
        <v>5</v>
      </c>
      <c r="AI12" s="23">
        <f>รอวางป่วบรายสัปดาห์!AI13</f>
        <v>4</v>
      </c>
      <c r="AJ12" s="23">
        <f>รอวางป่วบรายสัปดาห์!AJ13</f>
        <v>6</v>
      </c>
      <c r="AK12" s="23">
        <f>รอวางป่วบรายสัปดาห์!AK13</f>
        <v>1</v>
      </c>
      <c r="AL12" s="23">
        <f>รอวางป่วบรายสัปดาห์!AL13</f>
        <v>2</v>
      </c>
      <c r="AM12" s="23">
        <f>รอวางป่วบรายสัปดาห์!AM13</f>
        <v>1</v>
      </c>
      <c r="AN12" s="23">
        <f>รอวางป่วบรายสัปดาห์!AN13</f>
        <v>0</v>
      </c>
      <c r="AO12" s="23">
        <f>รอวางป่วบรายสัปดาห์!AO13</f>
        <v>0</v>
      </c>
      <c r="AP12" s="23">
        <f>รอวางป่วบรายสัปดาห์!AP13</f>
        <v>0</v>
      </c>
      <c r="AQ12" s="23">
        <f>รอวางป่วบรายสัปดาห์!AQ13</f>
        <v>0</v>
      </c>
      <c r="AR12" s="23">
        <f>รอวางป่วบรายสัปดาห์!AR13</f>
        <v>0</v>
      </c>
      <c r="AS12" s="23">
        <f>รอวางป่วบรายสัปดาห์!AS13</f>
        <v>0</v>
      </c>
      <c r="AT12" s="23">
        <f>รอวางป่วบรายสัปดาห์!AT13</f>
        <v>0</v>
      </c>
      <c r="AU12" s="23">
        <f>รอวางป่วบรายสัปดาห์!AU13</f>
        <v>0</v>
      </c>
      <c r="AV12" s="23">
        <f>รอวางป่วบรายสัปดาห์!AV13</f>
        <v>0</v>
      </c>
      <c r="AW12" s="23">
        <f>รอวางป่วบรายสัปดาห์!AW13</f>
        <v>0</v>
      </c>
      <c r="AX12" s="23">
        <f>รอวางป่วบรายสัปดาห์!AX13</f>
        <v>0</v>
      </c>
      <c r="AY12" s="23">
        <f>รอวางป่วบรายสัปดาห์!AY13</f>
        <v>0</v>
      </c>
      <c r="AZ12" s="23">
        <f>รอวางป่วบรายสัปดาห์!AZ13</f>
        <v>0</v>
      </c>
      <c r="BA12" s="23">
        <f>รอวางป่วบรายสัปดาห์!BA13</f>
        <v>0</v>
      </c>
      <c r="BB12" s="23">
        <f>รอวางป่วบรายสัปดาห์!BB13</f>
        <v>0</v>
      </c>
      <c r="BC12" s="23">
        <f>รอวางป่วบรายสัปดาห์!BC13</f>
        <v>98</v>
      </c>
      <c r="BD12" s="23">
        <f>รอวางป่วบรายสัปดาห์!BD13</f>
        <v>0</v>
      </c>
    </row>
    <row r="13" spans="1:56">
      <c r="A13" s="23" t="str">
        <f>รอวางป่วยรายเดือน!A12</f>
        <v>อุทุมพรพิสัย</v>
      </c>
      <c r="B13" s="23">
        <f>รอวางป่วบรายสัปดาห์!B14</f>
        <v>0</v>
      </c>
      <c r="C13" s="23">
        <f>รอวางป่วบรายสัปดาห์!C14</f>
        <v>0</v>
      </c>
      <c r="D13" s="23">
        <f>รอวางป่วบรายสัปดาห์!D14</f>
        <v>1</v>
      </c>
      <c r="E13" s="23">
        <f>รอวางป่วบรายสัปดาห์!E14</f>
        <v>0</v>
      </c>
      <c r="F13" s="23">
        <f>รอวางป่วบรายสัปดาห์!F14</f>
        <v>0</v>
      </c>
      <c r="G13" s="23">
        <f>รอวางป่วบรายสัปดาห์!G14</f>
        <v>0</v>
      </c>
      <c r="H13" s="23">
        <f>รอวางป่วบรายสัปดาห์!H14</f>
        <v>0</v>
      </c>
      <c r="I13" s="23">
        <f>รอวางป่วบรายสัปดาห์!I14</f>
        <v>0</v>
      </c>
      <c r="J13" s="23">
        <f>รอวางป่วบรายสัปดาห์!J14</f>
        <v>1</v>
      </c>
      <c r="K13" s="23">
        <f>รอวางป่วบรายสัปดาห์!K14</f>
        <v>0</v>
      </c>
      <c r="L13" s="23">
        <f>รอวางป่วบรายสัปดาห์!L14</f>
        <v>1</v>
      </c>
      <c r="M13" s="23">
        <f>รอวางป่วบรายสัปดาห์!M14</f>
        <v>3</v>
      </c>
      <c r="N13" s="23">
        <f>รอวางป่วบรายสัปดาห์!N14</f>
        <v>0</v>
      </c>
      <c r="O13" s="23">
        <f>รอวางป่วบรายสัปดาห์!O14</f>
        <v>1</v>
      </c>
      <c r="P13" s="23">
        <f>รอวางป่วบรายสัปดาห์!P14</f>
        <v>0</v>
      </c>
      <c r="Q13" s="23">
        <f>รอวางป่วบรายสัปดาห์!Q14</f>
        <v>1</v>
      </c>
      <c r="R13" s="23">
        <f>รอวางป่วบรายสัปดาห์!R14</f>
        <v>0</v>
      </c>
      <c r="S13" s="23">
        <f>รอวางป่วบรายสัปดาห์!S14</f>
        <v>1</v>
      </c>
      <c r="T13" s="23">
        <f>รอวางป่วบรายสัปดาห์!T14</f>
        <v>0</v>
      </c>
      <c r="U13" s="23">
        <f>รอวางป่วบรายสัปดาห์!U14</f>
        <v>0</v>
      </c>
      <c r="V13" s="23">
        <f>รอวางป่วบรายสัปดาห์!V14</f>
        <v>4</v>
      </c>
      <c r="W13" s="23">
        <f>รอวางป่วบรายสัปดาห์!W14</f>
        <v>1</v>
      </c>
      <c r="X13" s="23">
        <f>รอวางป่วบรายสัปดาห์!X14</f>
        <v>1</v>
      </c>
      <c r="Y13" s="23">
        <f>รอวางป่วบรายสัปดาห์!Y14</f>
        <v>2</v>
      </c>
      <c r="Z13" s="23">
        <f>รอวางป่วบรายสัปดาห์!Z14</f>
        <v>3</v>
      </c>
      <c r="AA13" s="23">
        <f>รอวางป่วบรายสัปดาห์!AA14</f>
        <v>0</v>
      </c>
      <c r="AB13" s="23">
        <f>รอวางป่วบรายสัปดาห์!AB14</f>
        <v>5</v>
      </c>
      <c r="AC13" s="23">
        <f>รอวางป่วบรายสัปดาห์!AC14</f>
        <v>4</v>
      </c>
      <c r="AD13" s="23">
        <f>รอวางป่วบรายสัปดาห์!AD14</f>
        <v>2</v>
      </c>
      <c r="AE13" s="23">
        <f>รอวางป่วบรายสัปดาห์!AE14</f>
        <v>1</v>
      </c>
      <c r="AF13" s="23">
        <f>รอวางป่วบรายสัปดาห์!AF14</f>
        <v>9</v>
      </c>
      <c r="AG13" s="23">
        <f>รอวางป่วบรายสัปดาห์!AG14</f>
        <v>2</v>
      </c>
      <c r="AH13" s="23">
        <f>รอวางป่วบรายสัปดาห์!AH14</f>
        <v>1</v>
      </c>
      <c r="AI13" s="23">
        <f>รอวางป่วบรายสัปดาห์!AI14</f>
        <v>5</v>
      </c>
      <c r="AJ13" s="23">
        <f>รอวางป่วบรายสัปดาห์!AJ14</f>
        <v>2</v>
      </c>
      <c r="AK13" s="23">
        <f>รอวางป่วบรายสัปดาห์!AK14</f>
        <v>0</v>
      </c>
      <c r="AL13" s="23">
        <f>รอวางป่วบรายสัปดาห์!AL14</f>
        <v>0</v>
      </c>
      <c r="AM13" s="23">
        <f>รอวางป่วบรายสัปดาห์!AM14</f>
        <v>1</v>
      </c>
      <c r="AN13" s="23">
        <f>รอวางป่วบรายสัปดาห์!AN14</f>
        <v>1</v>
      </c>
      <c r="AO13" s="23">
        <f>รอวางป่วบรายสัปดาห์!AO14</f>
        <v>1</v>
      </c>
      <c r="AP13" s="23">
        <f>รอวางป่วบรายสัปดาห์!AP14</f>
        <v>2</v>
      </c>
      <c r="AQ13" s="23">
        <f>รอวางป่วบรายสัปดาห์!AQ14</f>
        <v>0</v>
      </c>
      <c r="AR13" s="23">
        <f>รอวางป่วบรายสัปดาห์!AR14</f>
        <v>0</v>
      </c>
      <c r="AS13" s="23">
        <f>รอวางป่วบรายสัปดาห์!AS14</f>
        <v>0</v>
      </c>
      <c r="AT13" s="23">
        <f>รอวางป่วบรายสัปดาห์!AT14</f>
        <v>0</v>
      </c>
      <c r="AU13" s="23">
        <f>รอวางป่วบรายสัปดาห์!AU14</f>
        <v>0</v>
      </c>
      <c r="AV13" s="23">
        <f>รอวางป่วบรายสัปดาห์!AV14</f>
        <v>0</v>
      </c>
      <c r="AW13" s="23">
        <f>รอวางป่วบรายสัปดาห์!AW14</f>
        <v>0</v>
      </c>
      <c r="AX13" s="23">
        <f>รอวางป่วบรายสัปดาห์!AX14</f>
        <v>0</v>
      </c>
      <c r="AY13" s="23">
        <f>รอวางป่วบรายสัปดาห์!AY14</f>
        <v>0</v>
      </c>
      <c r="AZ13" s="23">
        <f>รอวางป่วบรายสัปดาห์!AZ14</f>
        <v>0</v>
      </c>
      <c r="BA13" s="23">
        <f>รอวางป่วบรายสัปดาห์!BA14</f>
        <v>0</v>
      </c>
      <c r="BB13" s="23">
        <f>รอวางป่วบรายสัปดาห์!BB14</f>
        <v>0</v>
      </c>
      <c r="BC13" s="23">
        <f>รอวางป่วบรายสัปดาห์!BC14</f>
        <v>56</v>
      </c>
      <c r="BD13" s="23">
        <f>รอวางป่วบรายสัปดาห์!BD14</f>
        <v>0</v>
      </c>
    </row>
    <row r="14" spans="1:56">
      <c r="A14" s="23" t="str">
        <f>รอวางป่วยรายเดือน!A13</f>
        <v>บึงบูรพ์</v>
      </c>
      <c r="B14" s="23">
        <f>รอวางป่วบรายสัปดาห์!B15</f>
        <v>0</v>
      </c>
      <c r="C14" s="23">
        <f>รอวางป่วบรายสัปดาห์!C15</f>
        <v>0</v>
      </c>
      <c r="D14" s="23">
        <f>รอวางป่วบรายสัปดาห์!D15</f>
        <v>0</v>
      </c>
      <c r="E14" s="23">
        <f>รอวางป่วบรายสัปดาห์!E15</f>
        <v>0</v>
      </c>
      <c r="F14" s="23">
        <f>รอวางป่วบรายสัปดาห์!F15</f>
        <v>0</v>
      </c>
      <c r="G14" s="23">
        <f>รอวางป่วบรายสัปดาห์!G15</f>
        <v>0</v>
      </c>
      <c r="H14" s="23">
        <f>รอวางป่วบรายสัปดาห์!H15</f>
        <v>0</v>
      </c>
      <c r="I14" s="23">
        <f>รอวางป่วบรายสัปดาห์!I15</f>
        <v>0</v>
      </c>
      <c r="J14" s="23">
        <f>รอวางป่วบรายสัปดาห์!J15</f>
        <v>0</v>
      </c>
      <c r="K14" s="23">
        <f>รอวางป่วบรายสัปดาห์!K15</f>
        <v>0</v>
      </c>
      <c r="L14" s="23">
        <f>รอวางป่วบรายสัปดาห์!L15</f>
        <v>0</v>
      </c>
      <c r="M14" s="23">
        <f>รอวางป่วบรายสัปดาห์!M15</f>
        <v>0</v>
      </c>
      <c r="N14" s="23">
        <f>รอวางป่วบรายสัปดาห์!N15</f>
        <v>0</v>
      </c>
      <c r="O14" s="23">
        <f>รอวางป่วบรายสัปดาห์!O15</f>
        <v>0</v>
      </c>
      <c r="P14" s="23">
        <f>รอวางป่วบรายสัปดาห์!P15</f>
        <v>0</v>
      </c>
      <c r="Q14" s="23">
        <f>รอวางป่วบรายสัปดาห์!Q15</f>
        <v>0</v>
      </c>
      <c r="R14" s="23">
        <f>รอวางป่วบรายสัปดาห์!R15</f>
        <v>0</v>
      </c>
      <c r="S14" s="23">
        <f>รอวางป่วบรายสัปดาห์!S15</f>
        <v>0</v>
      </c>
      <c r="T14" s="23">
        <f>รอวางป่วบรายสัปดาห์!T15</f>
        <v>0</v>
      </c>
      <c r="U14" s="23">
        <f>รอวางป่วบรายสัปดาห์!U15</f>
        <v>0</v>
      </c>
      <c r="V14" s="23">
        <f>รอวางป่วบรายสัปดาห์!V15</f>
        <v>0</v>
      </c>
      <c r="W14" s="23">
        <f>รอวางป่วบรายสัปดาห์!W15</f>
        <v>0</v>
      </c>
      <c r="X14" s="23">
        <f>รอวางป่วบรายสัปดาห์!X15</f>
        <v>0</v>
      </c>
      <c r="Y14" s="23">
        <f>รอวางป่วบรายสัปดาห์!Y15</f>
        <v>0</v>
      </c>
      <c r="Z14" s="23">
        <f>รอวางป่วบรายสัปดาห์!Z15</f>
        <v>0</v>
      </c>
      <c r="AA14" s="23">
        <f>รอวางป่วบรายสัปดาห์!AA15</f>
        <v>0</v>
      </c>
      <c r="AB14" s="23">
        <f>รอวางป่วบรายสัปดาห์!AB15</f>
        <v>0</v>
      </c>
      <c r="AC14" s="23">
        <f>รอวางป่วบรายสัปดาห์!AC15</f>
        <v>0</v>
      </c>
      <c r="AD14" s="23">
        <f>รอวางป่วบรายสัปดาห์!AD15</f>
        <v>0</v>
      </c>
      <c r="AE14" s="23">
        <f>รอวางป่วบรายสัปดาห์!AE15</f>
        <v>0</v>
      </c>
      <c r="AF14" s="23">
        <f>รอวางป่วบรายสัปดาห์!AF15</f>
        <v>0</v>
      </c>
      <c r="AG14" s="23">
        <f>รอวางป่วบรายสัปดาห์!AG15</f>
        <v>0</v>
      </c>
      <c r="AH14" s="23">
        <f>รอวางป่วบรายสัปดาห์!AH15</f>
        <v>0</v>
      </c>
      <c r="AI14" s="23">
        <f>รอวางป่วบรายสัปดาห์!AI15</f>
        <v>0</v>
      </c>
      <c r="AJ14" s="23">
        <f>รอวางป่วบรายสัปดาห์!AJ15</f>
        <v>0</v>
      </c>
      <c r="AK14" s="23">
        <f>รอวางป่วบรายสัปดาห์!AK15</f>
        <v>1</v>
      </c>
      <c r="AL14" s="23">
        <f>รอวางป่วบรายสัปดาห์!AL15</f>
        <v>0</v>
      </c>
      <c r="AM14" s="23">
        <f>รอวางป่วบรายสัปดาห์!AM15</f>
        <v>0</v>
      </c>
      <c r="AN14" s="23">
        <f>รอวางป่วบรายสัปดาห์!AN15</f>
        <v>1</v>
      </c>
      <c r="AO14" s="23">
        <f>รอวางป่วบรายสัปดาห์!AO15</f>
        <v>0</v>
      </c>
      <c r="AP14" s="23">
        <f>รอวางป่วบรายสัปดาห์!AP15</f>
        <v>0</v>
      </c>
      <c r="AQ14" s="23">
        <f>รอวางป่วบรายสัปดาห์!AQ15</f>
        <v>0</v>
      </c>
      <c r="AR14" s="23">
        <f>รอวางป่วบรายสัปดาห์!AR15</f>
        <v>0</v>
      </c>
      <c r="AS14" s="23">
        <f>รอวางป่วบรายสัปดาห์!AS15</f>
        <v>0</v>
      </c>
      <c r="AT14" s="23">
        <f>รอวางป่วบรายสัปดาห์!AT15</f>
        <v>0</v>
      </c>
      <c r="AU14" s="23">
        <f>รอวางป่วบรายสัปดาห์!AU15</f>
        <v>0</v>
      </c>
      <c r="AV14" s="23">
        <f>รอวางป่วบรายสัปดาห์!AV15</f>
        <v>0</v>
      </c>
      <c r="AW14" s="23">
        <f>รอวางป่วบรายสัปดาห์!AW15</f>
        <v>0</v>
      </c>
      <c r="AX14" s="23">
        <f>รอวางป่วบรายสัปดาห์!AX15</f>
        <v>0</v>
      </c>
      <c r="AY14" s="23">
        <f>รอวางป่วบรายสัปดาห์!AY15</f>
        <v>0</v>
      </c>
      <c r="AZ14" s="23">
        <f>รอวางป่วบรายสัปดาห์!AZ15</f>
        <v>0</v>
      </c>
      <c r="BA14" s="23">
        <f>รอวางป่วบรายสัปดาห์!BA15</f>
        <v>0</v>
      </c>
      <c r="BB14" s="23">
        <f>รอวางป่วบรายสัปดาห์!BB15</f>
        <v>0</v>
      </c>
      <c r="BC14" s="23">
        <f>รอวางป่วบรายสัปดาห์!BC15</f>
        <v>2</v>
      </c>
      <c r="BD14" s="23">
        <f>รอวางป่วบรายสัปดาห์!BD15</f>
        <v>0</v>
      </c>
    </row>
    <row r="15" spans="1:56">
      <c r="A15" s="23" t="str">
        <f>รอวางป่วยรายเดือน!A14</f>
        <v>ห้วยทับทัน</v>
      </c>
      <c r="B15" s="23">
        <f>รอวางป่วบรายสัปดาห์!B16</f>
        <v>0</v>
      </c>
      <c r="C15" s="23">
        <f>รอวางป่วบรายสัปดาห์!C16</f>
        <v>0</v>
      </c>
      <c r="D15" s="23">
        <f>รอวางป่วบรายสัปดาห์!D16</f>
        <v>3</v>
      </c>
      <c r="E15" s="23">
        <f>รอวางป่วบรายสัปดาห์!E16</f>
        <v>1</v>
      </c>
      <c r="F15" s="23">
        <f>รอวางป่วบรายสัปดาห์!F16</f>
        <v>0</v>
      </c>
      <c r="G15" s="23">
        <f>รอวางป่วบรายสัปดาห์!G16</f>
        <v>0</v>
      </c>
      <c r="H15" s="23">
        <f>รอวางป่วบรายสัปดาห์!H16</f>
        <v>0</v>
      </c>
      <c r="I15" s="23">
        <f>รอวางป่วบรายสัปดาห์!I16</f>
        <v>0</v>
      </c>
      <c r="J15" s="23">
        <f>รอวางป่วบรายสัปดาห์!J16</f>
        <v>1</v>
      </c>
      <c r="K15" s="23">
        <f>รอวางป่วบรายสัปดาห์!K16</f>
        <v>0</v>
      </c>
      <c r="L15" s="23">
        <f>รอวางป่วบรายสัปดาห์!L16</f>
        <v>0</v>
      </c>
      <c r="M15" s="23">
        <f>รอวางป่วบรายสัปดาห์!M16</f>
        <v>0</v>
      </c>
      <c r="N15" s="23">
        <f>รอวางป่วบรายสัปดาห์!N16</f>
        <v>0</v>
      </c>
      <c r="O15" s="23">
        <f>รอวางป่วบรายสัปดาห์!O16</f>
        <v>0</v>
      </c>
      <c r="P15" s="23">
        <f>รอวางป่วบรายสัปดาห์!P16</f>
        <v>0</v>
      </c>
      <c r="Q15" s="23">
        <f>รอวางป่วบรายสัปดาห์!Q16</f>
        <v>0</v>
      </c>
      <c r="R15" s="23">
        <f>รอวางป่วบรายสัปดาห์!R16</f>
        <v>0</v>
      </c>
      <c r="S15" s="23">
        <f>รอวางป่วบรายสัปดาห์!S16</f>
        <v>0</v>
      </c>
      <c r="T15" s="23">
        <f>รอวางป่วบรายสัปดาห์!T16</f>
        <v>0</v>
      </c>
      <c r="U15" s="23">
        <f>รอวางป่วบรายสัปดาห์!U16</f>
        <v>0</v>
      </c>
      <c r="V15" s="23">
        <f>รอวางป่วบรายสัปดาห์!V16</f>
        <v>2</v>
      </c>
      <c r="W15" s="23">
        <f>รอวางป่วบรายสัปดาห์!W16</f>
        <v>1</v>
      </c>
      <c r="X15" s="23">
        <f>รอวางป่วบรายสัปดาห์!X16</f>
        <v>3</v>
      </c>
      <c r="Y15" s="23">
        <f>รอวางป่วบรายสัปดาห์!Y16</f>
        <v>3</v>
      </c>
      <c r="Z15" s="23">
        <f>รอวางป่วบรายสัปดาห์!Z16</f>
        <v>0</v>
      </c>
      <c r="AA15" s="23">
        <f>รอวางป่วบรายสัปดาห์!AA16</f>
        <v>1</v>
      </c>
      <c r="AB15" s="23">
        <f>รอวางป่วบรายสัปดาห์!AB16</f>
        <v>2</v>
      </c>
      <c r="AC15" s="23">
        <f>รอวางป่วบรายสัปดาห์!AC16</f>
        <v>1</v>
      </c>
      <c r="AD15" s="23">
        <f>รอวางป่วบรายสัปดาห์!AD16</f>
        <v>0</v>
      </c>
      <c r="AE15" s="23">
        <f>รอวางป่วบรายสัปดาห์!AE16</f>
        <v>1</v>
      </c>
      <c r="AF15" s="23">
        <f>รอวางป่วบรายสัปดาห์!AF16</f>
        <v>1</v>
      </c>
      <c r="AG15" s="23">
        <f>รอวางป่วบรายสัปดาห์!AG16</f>
        <v>0</v>
      </c>
      <c r="AH15" s="23">
        <f>รอวางป่วบรายสัปดาห์!AH16</f>
        <v>0</v>
      </c>
      <c r="AI15" s="23">
        <f>รอวางป่วบรายสัปดาห์!AI16</f>
        <v>0</v>
      </c>
      <c r="AJ15" s="23">
        <f>รอวางป่วบรายสัปดาห์!AJ16</f>
        <v>0</v>
      </c>
      <c r="AK15" s="23">
        <f>รอวางป่วบรายสัปดาห์!AK16</f>
        <v>0</v>
      </c>
      <c r="AL15" s="23">
        <f>รอวางป่วบรายสัปดาห์!AL16</f>
        <v>0</v>
      </c>
      <c r="AM15" s="23">
        <f>รอวางป่วบรายสัปดาห์!AM16</f>
        <v>0</v>
      </c>
      <c r="AN15" s="23">
        <f>รอวางป่วบรายสัปดาห์!AN16</f>
        <v>0</v>
      </c>
      <c r="AO15" s="23">
        <f>รอวางป่วบรายสัปดาห์!AO16</f>
        <v>0</v>
      </c>
      <c r="AP15" s="23">
        <f>รอวางป่วบรายสัปดาห์!AP16</f>
        <v>0</v>
      </c>
      <c r="AQ15" s="23">
        <f>รอวางป่วบรายสัปดาห์!AQ16</f>
        <v>0</v>
      </c>
      <c r="AR15" s="23">
        <f>รอวางป่วบรายสัปดาห์!AR16</f>
        <v>0</v>
      </c>
      <c r="AS15" s="23">
        <f>รอวางป่วบรายสัปดาห์!AS16</f>
        <v>0</v>
      </c>
      <c r="AT15" s="23">
        <f>รอวางป่วบรายสัปดาห์!AT16</f>
        <v>0</v>
      </c>
      <c r="AU15" s="23">
        <f>รอวางป่วบรายสัปดาห์!AU16</f>
        <v>0</v>
      </c>
      <c r="AV15" s="23">
        <f>รอวางป่วบรายสัปดาห์!AV16</f>
        <v>0</v>
      </c>
      <c r="AW15" s="23">
        <f>รอวางป่วบรายสัปดาห์!AW16</f>
        <v>0</v>
      </c>
      <c r="AX15" s="23">
        <f>รอวางป่วบรายสัปดาห์!AX16</f>
        <v>0</v>
      </c>
      <c r="AY15" s="23">
        <f>รอวางป่วบรายสัปดาห์!AY16</f>
        <v>0</v>
      </c>
      <c r="AZ15" s="23">
        <f>รอวางป่วบรายสัปดาห์!AZ16</f>
        <v>0</v>
      </c>
      <c r="BA15" s="23">
        <f>รอวางป่วบรายสัปดาห์!BA16</f>
        <v>0</v>
      </c>
      <c r="BB15" s="23">
        <f>รอวางป่วบรายสัปดาห์!BB16</f>
        <v>0</v>
      </c>
      <c r="BC15" s="23">
        <f>รอวางป่วบรายสัปดาห์!BC16</f>
        <v>20</v>
      </c>
      <c r="BD15" s="23">
        <f>รอวางป่วบรายสัปดาห์!BD16</f>
        <v>0</v>
      </c>
    </row>
    <row r="16" spans="1:56">
      <c r="A16" s="23" t="str">
        <f>รอวางป่วยรายเดือน!A15</f>
        <v>โนนคูณ</v>
      </c>
      <c r="B16" s="23">
        <f>รอวางป่วบรายสัปดาห์!B17</f>
        <v>0</v>
      </c>
      <c r="C16" s="23">
        <f>รอวางป่วบรายสัปดาห์!C17</f>
        <v>0</v>
      </c>
      <c r="D16" s="23">
        <f>รอวางป่วบรายสัปดาห์!D17</f>
        <v>0</v>
      </c>
      <c r="E16" s="23">
        <f>รอวางป่วบรายสัปดาห์!E17</f>
        <v>0</v>
      </c>
      <c r="F16" s="23">
        <f>รอวางป่วบรายสัปดาห์!F17</f>
        <v>0</v>
      </c>
      <c r="G16" s="23">
        <f>รอวางป่วบรายสัปดาห์!G17</f>
        <v>0</v>
      </c>
      <c r="H16" s="23">
        <f>รอวางป่วบรายสัปดาห์!H17</f>
        <v>0</v>
      </c>
      <c r="I16" s="23">
        <f>รอวางป่วบรายสัปดาห์!I17</f>
        <v>2</v>
      </c>
      <c r="J16" s="23">
        <f>รอวางป่วบรายสัปดาห์!J17</f>
        <v>1</v>
      </c>
      <c r="K16" s="23">
        <f>รอวางป่วบรายสัปดาห์!K17</f>
        <v>1</v>
      </c>
      <c r="L16" s="23">
        <f>รอวางป่วบรายสัปดาห์!L17</f>
        <v>0</v>
      </c>
      <c r="M16" s="23">
        <f>รอวางป่วบรายสัปดาห์!M17</f>
        <v>0</v>
      </c>
      <c r="N16" s="23">
        <f>รอวางป่วบรายสัปดาห์!N17</f>
        <v>0</v>
      </c>
      <c r="O16" s="23">
        <f>รอวางป่วบรายสัปดาห์!O17</f>
        <v>1</v>
      </c>
      <c r="P16" s="23">
        <f>รอวางป่วบรายสัปดาห์!P17</f>
        <v>0</v>
      </c>
      <c r="Q16" s="23">
        <f>รอวางป่วบรายสัปดาห์!Q17</f>
        <v>0</v>
      </c>
      <c r="R16" s="23">
        <f>รอวางป่วบรายสัปดาห์!R17</f>
        <v>2</v>
      </c>
      <c r="S16" s="23">
        <f>รอวางป่วบรายสัปดาห์!S17</f>
        <v>5</v>
      </c>
      <c r="T16" s="23">
        <f>รอวางป่วบรายสัปดาห์!T17</f>
        <v>6</v>
      </c>
      <c r="U16" s="23">
        <f>รอวางป่วบรายสัปดาห์!U17</f>
        <v>1</v>
      </c>
      <c r="V16" s="23">
        <f>รอวางป่วบรายสัปดาห์!V17</f>
        <v>1</v>
      </c>
      <c r="W16" s="23">
        <f>รอวางป่วบรายสัปดาห์!W17</f>
        <v>0</v>
      </c>
      <c r="X16" s="23">
        <f>รอวางป่วบรายสัปดาห์!X17</f>
        <v>2</v>
      </c>
      <c r="Y16" s="23">
        <f>รอวางป่วบรายสัปดาห์!Y17</f>
        <v>1</v>
      </c>
      <c r="Z16" s="23">
        <f>รอวางป่วบรายสัปดาห์!Z17</f>
        <v>0</v>
      </c>
      <c r="AA16" s="23">
        <f>รอวางป่วบรายสัปดาห์!AA17</f>
        <v>2</v>
      </c>
      <c r="AB16" s="23">
        <f>รอวางป่วบรายสัปดาห์!AB17</f>
        <v>0</v>
      </c>
      <c r="AC16" s="23">
        <f>รอวางป่วบรายสัปดาห์!AC17</f>
        <v>1</v>
      </c>
      <c r="AD16" s="23">
        <f>รอวางป่วบรายสัปดาห์!AD17</f>
        <v>1</v>
      </c>
      <c r="AE16" s="23">
        <f>รอวางป่วบรายสัปดาห์!AE17</f>
        <v>2</v>
      </c>
      <c r="AF16" s="23">
        <f>รอวางป่วบรายสัปดาห์!AF17</f>
        <v>2</v>
      </c>
      <c r="AG16" s="23">
        <f>รอวางป่วบรายสัปดาห์!AG17</f>
        <v>0</v>
      </c>
      <c r="AH16" s="23">
        <f>รอวางป่วบรายสัปดาห์!AH17</f>
        <v>2</v>
      </c>
      <c r="AI16" s="23">
        <f>รอวางป่วบรายสัปดาห์!AI17</f>
        <v>1</v>
      </c>
      <c r="AJ16" s="23">
        <f>รอวางป่วบรายสัปดาห์!AJ17</f>
        <v>0</v>
      </c>
      <c r="AK16" s="23">
        <f>รอวางป่วบรายสัปดาห์!AK17</f>
        <v>1</v>
      </c>
      <c r="AL16" s="23">
        <f>รอวางป่วบรายสัปดาห์!AL17</f>
        <v>3</v>
      </c>
      <c r="AM16" s="23">
        <f>รอวางป่วบรายสัปดาห์!AM17</f>
        <v>0</v>
      </c>
      <c r="AN16" s="23">
        <f>รอวางป่วบรายสัปดาห์!AN17</f>
        <v>0</v>
      </c>
      <c r="AO16" s="23">
        <f>รอวางป่วบรายสัปดาห์!AO17</f>
        <v>0</v>
      </c>
      <c r="AP16" s="23">
        <f>รอวางป่วบรายสัปดาห์!AP17</f>
        <v>0</v>
      </c>
      <c r="AQ16" s="23">
        <f>รอวางป่วบรายสัปดาห์!AQ17</f>
        <v>0</v>
      </c>
      <c r="AR16" s="23">
        <f>รอวางป่วบรายสัปดาห์!AR17</f>
        <v>0</v>
      </c>
      <c r="AS16" s="23">
        <f>รอวางป่วบรายสัปดาห์!AS17</f>
        <v>0</v>
      </c>
      <c r="AT16" s="23">
        <f>รอวางป่วบรายสัปดาห์!AT17</f>
        <v>0</v>
      </c>
      <c r="AU16" s="23">
        <f>รอวางป่วบรายสัปดาห์!AU17</f>
        <v>0</v>
      </c>
      <c r="AV16" s="23">
        <f>รอวางป่วบรายสัปดาห์!AV17</f>
        <v>0</v>
      </c>
      <c r="AW16" s="23">
        <f>รอวางป่วบรายสัปดาห์!AW17</f>
        <v>0</v>
      </c>
      <c r="AX16" s="23">
        <f>รอวางป่วบรายสัปดาห์!AX17</f>
        <v>0</v>
      </c>
      <c r="AY16" s="23">
        <f>รอวางป่วบรายสัปดาห์!AY17</f>
        <v>0</v>
      </c>
      <c r="AZ16" s="23">
        <f>รอวางป่วบรายสัปดาห์!AZ17</f>
        <v>0</v>
      </c>
      <c r="BA16" s="23">
        <f>รอวางป่วบรายสัปดาห์!BA17</f>
        <v>0</v>
      </c>
      <c r="BB16" s="23">
        <f>รอวางป่วบรายสัปดาห์!BB17</f>
        <v>0</v>
      </c>
      <c r="BC16" s="23">
        <f>รอวางป่วบรายสัปดาห์!BC17</f>
        <v>38</v>
      </c>
      <c r="BD16" s="23">
        <f>รอวางป่วบรายสัปดาห์!BD17</f>
        <v>0</v>
      </c>
    </row>
    <row r="17" spans="1:56">
      <c r="A17" s="23" t="str">
        <f>รอวางป่วยรายเดือน!A16</f>
        <v>ศรีรัตนะ</v>
      </c>
      <c r="B17" s="23">
        <f>รอวางป่วบรายสัปดาห์!B18</f>
        <v>0</v>
      </c>
      <c r="C17" s="23">
        <f>รอวางป่วบรายสัปดาห์!C18</f>
        <v>2</v>
      </c>
      <c r="D17" s="23">
        <f>รอวางป่วบรายสัปดาห์!D18</f>
        <v>0</v>
      </c>
      <c r="E17" s="23">
        <f>รอวางป่วบรายสัปดาห์!E18</f>
        <v>0</v>
      </c>
      <c r="F17" s="23">
        <f>รอวางป่วบรายสัปดาห์!F18</f>
        <v>2</v>
      </c>
      <c r="G17" s="23">
        <f>รอวางป่วบรายสัปดาห์!G18</f>
        <v>0</v>
      </c>
      <c r="H17" s="23">
        <f>รอวางป่วบรายสัปดาห์!H18</f>
        <v>3</v>
      </c>
      <c r="I17" s="23">
        <f>รอวางป่วบรายสัปดาห์!I18</f>
        <v>2</v>
      </c>
      <c r="J17" s="23">
        <f>รอวางป่วบรายสัปดาห์!J18</f>
        <v>1</v>
      </c>
      <c r="K17" s="23">
        <f>รอวางป่วบรายสัปดาห์!K18</f>
        <v>0</v>
      </c>
      <c r="L17" s="23">
        <f>รอวางป่วบรายสัปดาห์!L18</f>
        <v>0</v>
      </c>
      <c r="M17" s="23">
        <f>รอวางป่วบรายสัปดาห์!M18</f>
        <v>1</v>
      </c>
      <c r="N17" s="23">
        <f>รอวางป่วบรายสัปดาห์!N18</f>
        <v>1</v>
      </c>
      <c r="O17" s="23">
        <f>รอวางป่วบรายสัปดาห์!O18</f>
        <v>0</v>
      </c>
      <c r="P17" s="23">
        <f>รอวางป่วบรายสัปดาห์!P18</f>
        <v>0</v>
      </c>
      <c r="Q17" s="23">
        <f>รอวางป่วบรายสัปดาห์!Q18</f>
        <v>0</v>
      </c>
      <c r="R17" s="23">
        <f>รอวางป่วบรายสัปดาห์!R18</f>
        <v>0</v>
      </c>
      <c r="S17" s="23">
        <f>รอวางป่วบรายสัปดาห์!S18</f>
        <v>1</v>
      </c>
      <c r="T17" s="23">
        <f>รอวางป่วบรายสัปดาห์!T18</f>
        <v>0</v>
      </c>
      <c r="U17" s="23">
        <f>รอวางป่วบรายสัปดาห์!U18</f>
        <v>0</v>
      </c>
      <c r="V17" s="23">
        <f>รอวางป่วบรายสัปดาห์!V18</f>
        <v>0</v>
      </c>
      <c r="W17" s="23">
        <f>รอวางป่วบรายสัปดาห์!W18</f>
        <v>1</v>
      </c>
      <c r="X17" s="23">
        <f>รอวางป่วบรายสัปดาห์!X18</f>
        <v>0</v>
      </c>
      <c r="Y17" s="23">
        <f>รอวางป่วบรายสัปดาห์!Y18</f>
        <v>0</v>
      </c>
      <c r="Z17" s="23">
        <f>รอวางป่วบรายสัปดาห์!Z18</f>
        <v>1</v>
      </c>
      <c r="AA17" s="23">
        <f>รอวางป่วบรายสัปดาห์!AA18</f>
        <v>2</v>
      </c>
      <c r="AB17" s="23">
        <f>รอวางป่วบรายสัปดาห์!AB18</f>
        <v>1</v>
      </c>
      <c r="AC17" s="23">
        <f>รอวางป่วบรายสัปดาห์!AC18</f>
        <v>2</v>
      </c>
      <c r="AD17" s="23">
        <f>รอวางป่วบรายสัปดาห์!AD18</f>
        <v>1</v>
      </c>
      <c r="AE17" s="23">
        <f>รอวางป่วบรายสัปดาห์!AE18</f>
        <v>1</v>
      </c>
      <c r="AF17" s="23">
        <f>รอวางป่วบรายสัปดาห์!AF18</f>
        <v>0</v>
      </c>
      <c r="AG17" s="23">
        <f>รอวางป่วบรายสัปดาห์!AG18</f>
        <v>0</v>
      </c>
      <c r="AH17" s="23">
        <f>รอวางป่วบรายสัปดาห์!AH18</f>
        <v>0</v>
      </c>
      <c r="AI17" s="23">
        <f>รอวางป่วบรายสัปดาห์!AI18</f>
        <v>0</v>
      </c>
      <c r="AJ17" s="23">
        <f>รอวางป่วบรายสัปดาห์!AJ18</f>
        <v>0</v>
      </c>
      <c r="AK17" s="23">
        <f>รอวางป่วบรายสัปดาห์!AK18</f>
        <v>2</v>
      </c>
      <c r="AL17" s="23">
        <f>รอวางป่วบรายสัปดาห์!AL18</f>
        <v>0</v>
      </c>
      <c r="AM17" s="23">
        <f>รอวางป่วบรายสัปดาห์!AM18</f>
        <v>0</v>
      </c>
      <c r="AN17" s="23">
        <f>รอวางป่วบรายสัปดาห์!AN18</f>
        <v>0</v>
      </c>
      <c r="AO17" s="23">
        <f>รอวางป่วบรายสัปดาห์!AO18</f>
        <v>0</v>
      </c>
      <c r="AP17" s="23">
        <f>รอวางป่วบรายสัปดาห์!AP18</f>
        <v>0</v>
      </c>
      <c r="AQ17" s="23">
        <f>รอวางป่วบรายสัปดาห์!AQ18</f>
        <v>0</v>
      </c>
      <c r="AR17" s="23">
        <f>รอวางป่วบรายสัปดาห์!AR18</f>
        <v>0</v>
      </c>
      <c r="AS17" s="23">
        <f>รอวางป่วบรายสัปดาห์!AS18</f>
        <v>0</v>
      </c>
      <c r="AT17" s="23">
        <f>รอวางป่วบรายสัปดาห์!AT18</f>
        <v>0</v>
      </c>
      <c r="AU17" s="23">
        <f>รอวางป่วบรายสัปดาห์!AU18</f>
        <v>0</v>
      </c>
      <c r="AV17" s="23">
        <f>รอวางป่วบรายสัปดาห์!AV18</f>
        <v>0</v>
      </c>
      <c r="AW17" s="23">
        <f>รอวางป่วบรายสัปดาห์!AW18</f>
        <v>0</v>
      </c>
      <c r="AX17" s="23">
        <f>รอวางป่วบรายสัปดาห์!AX18</f>
        <v>0</v>
      </c>
      <c r="AY17" s="23">
        <f>รอวางป่วบรายสัปดาห์!AY18</f>
        <v>0</v>
      </c>
      <c r="AZ17" s="23">
        <f>รอวางป่วบรายสัปดาห์!AZ18</f>
        <v>0</v>
      </c>
      <c r="BA17" s="23">
        <f>รอวางป่วบรายสัปดาห์!BA18</f>
        <v>0</v>
      </c>
      <c r="BB17" s="23">
        <f>รอวางป่วบรายสัปดาห์!BB18</f>
        <v>0</v>
      </c>
      <c r="BC17" s="23">
        <f>รอวางป่วบรายสัปดาห์!BC18</f>
        <v>24</v>
      </c>
      <c r="BD17" s="23">
        <f>รอวางป่วบรายสัปดาห์!BD18</f>
        <v>0</v>
      </c>
    </row>
    <row r="18" spans="1:56">
      <c r="A18" s="23" t="str">
        <f>รอวางป่วยรายเดือน!A17</f>
        <v>น้ำเกลี้ยง</v>
      </c>
      <c r="B18" s="23">
        <f>รอวางป่วบรายสัปดาห์!B19</f>
        <v>0</v>
      </c>
      <c r="C18" s="23">
        <f>รอวางป่วบรายสัปดาห์!C19</f>
        <v>0</v>
      </c>
      <c r="D18" s="23">
        <f>รอวางป่วบรายสัปดาห์!D19</f>
        <v>0</v>
      </c>
      <c r="E18" s="23">
        <f>รอวางป่วบรายสัปดาห์!E19</f>
        <v>1</v>
      </c>
      <c r="F18" s="23">
        <f>รอวางป่วบรายสัปดาห์!F19</f>
        <v>1</v>
      </c>
      <c r="G18" s="23">
        <f>รอวางป่วบรายสัปดาห์!G19</f>
        <v>1</v>
      </c>
      <c r="H18" s="23">
        <f>รอวางป่วบรายสัปดาห์!H19</f>
        <v>0</v>
      </c>
      <c r="I18" s="23">
        <f>รอวางป่วบรายสัปดาห์!I19</f>
        <v>0</v>
      </c>
      <c r="J18" s="23">
        <f>รอวางป่วบรายสัปดาห์!J19</f>
        <v>0</v>
      </c>
      <c r="K18" s="23">
        <f>รอวางป่วบรายสัปดาห์!K19</f>
        <v>0</v>
      </c>
      <c r="L18" s="23">
        <f>รอวางป่วบรายสัปดาห์!L19</f>
        <v>0</v>
      </c>
      <c r="M18" s="23">
        <f>รอวางป่วบรายสัปดาห์!M19</f>
        <v>0</v>
      </c>
      <c r="N18" s="23">
        <f>รอวางป่วบรายสัปดาห์!N19</f>
        <v>0</v>
      </c>
      <c r="O18" s="23">
        <f>รอวางป่วบรายสัปดาห์!O19</f>
        <v>0</v>
      </c>
      <c r="P18" s="23">
        <f>รอวางป่วบรายสัปดาห์!P19</f>
        <v>0</v>
      </c>
      <c r="Q18" s="23">
        <f>รอวางป่วบรายสัปดาห์!Q19</f>
        <v>0</v>
      </c>
      <c r="R18" s="23">
        <f>รอวางป่วบรายสัปดาห์!R19</f>
        <v>0</v>
      </c>
      <c r="S18" s="23">
        <f>รอวางป่วบรายสัปดาห์!S19</f>
        <v>0</v>
      </c>
      <c r="T18" s="23">
        <f>รอวางป่วบรายสัปดาห์!T19</f>
        <v>0</v>
      </c>
      <c r="U18" s="23">
        <f>รอวางป่วบรายสัปดาห์!U19</f>
        <v>1</v>
      </c>
      <c r="V18" s="23">
        <f>รอวางป่วบรายสัปดาห์!V19</f>
        <v>1</v>
      </c>
      <c r="W18" s="23">
        <f>รอวางป่วบรายสัปดาห์!W19</f>
        <v>1</v>
      </c>
      <c r="X18" s="23">
        <f>รอวางป่วบรายสัปดาห์!X19</f>
        <v>1</v>
      </c>
      <c r="Y18" s="23">
        <f>รอวางป่วบรายสัปดาห์!Y19</f>
        <v>1</v>
      </c>
      <c r="Z18" s="23">
        <f>รอวางป่วบรายสัปดาห์!Z19</f>
        <v>2</v>
      </c>
      <c r="AA18" s="23">
        <f>รอวางป่วบรายสัปดาห์!AA19</f>
        <v>2</v>
      </c>
      <c r="AB18" s="23">
        <f>รอวางป่วบรายสัปดาห์!AB19</f>
        <v>1</v>
      </c>
      <c r="AC18" s="23">
        <f>รอวางป่วบรายสัปดาห์!AC19</f>
        <v>1</v>
      </c>
      <c r="AD18" s="23">
        <f>รอวางป่วบรายสัปดาห์!AD19</f>
        <v>0</v>
      </c>
      <c r="AE18" s="23">
        <f>รอวางป่วบรายสัปดาห์!AE19</f>
        <v>2</v>
      </c>
      <c r="AF18" s="23">
        <f>รอวางป่วบรายสัปดาห์!AF19</f>
        <v>0</v>
      </c>
      <c r="AG18" s="23">
        <f>รอวางป่วบรายสัปดาห์!AG19</f>
        <v>0</v>
      </c>
      <c r="AH18" s="23">
        <f>รอวางป่วบรายสัปดาห์!AH19</f>
        <v>0</v>
      </c>
      <c r="AI18" s="23">
        <f>รอวางป่วบรายสัปดาห์!AI19</f>
        <v>0</v>
      </c>
      <c r="AJ18" s="23">
        <f>รอวางป่วบรายสัปดาห์!AJ19</f>
        <v>1</v>
      </c>
      <c r="AK18" s="23">
        <f>รอวางป่วบรายสัปดาห์!AK19</f>
        <v>2</v>
      </c>
      <c r="AL18" s="23">
        <f>รอวางป่วบรายสัปดาห์!AL19</f>
        <v>0</v>
      </c>
      <c r="AM18" s="23">
        <f>รอวางป่วบรายสัปดาห์!AM19</f>
        <v>0</v>
      </c>
      <c r="AN18" s="23">
        <f>รอวางป่วบรายสัปดาห์!AN19</f>
        <v>1</v>
      </c>
      <c r="AO18" s="23">
        <f>รอวางป่วบรายสัปดาห์!AO19</f>
        <v>0</v>
      </c>
      <c r="AP18" s="23">
        <f>รอวางป่วบรายสัปดาห์!AP19</f>
        <v>0</v>
      </c>
      <c r="AQ18" s="23">
        <f>รอวางป่วบรายสัปดาห์!AQ19</f>
        <v>0</v>
      </c>
      <c r="AR18" s="23">
        <f>รอวางป่วบรายสัปดาห์!AR19</f>
        <v>0</v>
      </c>
      <c r="AS18" s="23">
        <f>รอวางป่วบรายสัปดาห์!AS19</f>
        <v>0</v>
      </c>
      <c r="AT18" s="23">
        <f>รอวางป่วบรายสัปดาห์!AT19</f>
        <v>0</v>
      </c>
      <c r="AU18" s="23">
        <f>รอวางป่วบรายสัปดาห์!AU19</f>
        <v>0</v>
      </c>
      <c r="AV18" s="23">
        <f>รอวางป่วบรายสัปดาห์!AV19</f>
        <v>0</v>
      </c>
      <c r="AW18" s="23">
        <f>รอวางป่วบรายสัปดาห์!AW19</f>
        <v>0</v>
      </c>
      <c r="AX18" s="23">
        <f>รอวางป่วบรายสัปดาห์!AX19</f>
        <v>0</v>
      </c>
      <c r="AY18" s="23">
        <f>รอวางป่วบรายสัปดาห์!AY19</f>
        <v>0</v>
      </c>
      <c r="AZ18" s="23">
        <f>รอวางป่วบรายสัปดาห์!AZ19</f>
        <v>0</v>
      </c>
      <c r="BA18" s="23">
        <f>รอวางป่วบรายสัปดาห์!BA19</f>
        <v>0</v>
      </c>
      <c r="BB18" s="23">
        <f>รอวางป่วบรายสัปดาห์!BB19</f>
        <v>0</v>
      </c>
      <c r="BC18" s="23">
        <f>รอวางป่วบรายสัปดาห์!BC19</f>
        <v>20</v>
      </c>
      <c r="BD18" s="23">
        <f>รอวางป่วบรายสัปดาห์!BD19</f>
        <v>0</v>
      </c>
    </row>
    <row r="19" spans="1:56">
      <c r="A19" s="23" t="str">
        <f>รอวางป่วยรายเดือน!A18</f>
        <v>วังหิน</v>
      </c>
      <c r="B19" s="23">
        <f>รอวางป่วบรายสัปดาห์!B20</f>
        <v>0</v>
      </c>
      <c r="C19" s="23">
        <f>รอวางป่วบรายสัปดาห์!C20</f>
        <v>0</v>
      </c>
      <c r="D19" s="23">
        <f>รอวางป่วบรายสัปดาห์!D20</f>
        <v>0</v>
      </c>
      <c r="E19" s="23">
        <f>รอวางป่วบรายสัปดาห์!E20</f>
        <v>0</v>
      </c>
      <c r="F19" s="23">
        <f>รอวางป่วบรายสัปดาห์!F20</f>
        <v>0</v>
      </c>
      <c r="G19" s="23">
        <f>รอวางป่วบรายสัปดาห์!G20</f>
        <v>0</v>
      </c>
      <c r="H19" s="23">
        <f>รอวางป่วบรายสัปดาห์!H20</f>
        <v>0</v>
      </c>
      <c r="I19" s="23">
        <f>รอวางป่วบรายสัปดาห์!I20</f>
        <v>0</v>
      </c>
      <c r="J19" s="23">
        <f>รอวางป่วบรายสัปดาห์!J20</f>
        <v>0</v>
      </c>
      <c r="K19" s="23">
        <f>รอวางป่วบรายสัปดาห์!K20</f>
        <v>0</v>
      </c>
      <c r="L19" s="23">
        <f>รอวางป่วบรายสัปดาห์!L20</f>
        <v>0</v>
      </c>
      <c r="M19" s="23">
        <f>รอวางป่วบรายสัปดาห์!M20</f>
        <v>0</v>
      </c>
      <c r="N19" s="23">
        <f>รอวางป่วบรายสัปดาห์!N20</f>
        <v>0</v>
      </c>
      <c r="O19" s="23">
        <f>รอวางป่วบรายสัปดาห์!O20</f>
        <v>0</v>
      </c>
      <c r="P19" s="23">
        <f>รอวางป่วบรายสัปดาห์!P20</f>
        <v>0</v>
      </c>
      <c r="Q19" s="23">
        <f>รอวางป่วบรายสัปดาห์!Q20</f>
        <v>0</v>
      </c>
      <c r="R19" s="23">
        <f>รอวางป่วบรายสัปดาห์!R20</f>
        <v>0</v>
      </c>
      <c r="S19" s="23">
        <f>รอวางป่วบรายสัปดาห์!S20</f>
        <v>0</v>
      </c>
      <c r="T19" s="23">
        <f>รอวางป่วบรายสัปดาห์!T20</f>
        <v>0</v>
      </c>
      <c r="U19" s="23">
        <f>รอวางป่วบรายสัปดาห์!U20</f>
        <v>0</v>
      </c>
      <c r="V19" s="23">
        <f>รอวางป่วบรายสัปดาห์!V20</f>
        <v>0</v>
      </c>
      <c r="W19" s="23">
        <f>รอวางป่วบรายสัปดาห์!W20</f>
        <v>0</v>
      </c>
      <c r="X19" s="23">
        <f>รอวางป่วบรายสัปดาห์!X20</f>
        <v>0</v>
      </c>
      <c r="Y19" s="23">
        <f>รอวางป่วบรายสัปดาห์!Y20</f>
        <v>0</v>
      </c>
      <c r="Z19" s="23">
        <f>รอวางป่วบรายสัปดาห์!Z20</f>
        <v>0</v>
      </c>
      <c r="AA19" s="23">
        <f>รอวางป่วบรายสัปดาห์!AA20</f>
        <v>1</v>
      </c>
      <c r="AB19" s="23">
        <f>รอวางป่วบรายสัปดาห์!AB20</f>
        <v>0</v>
      </c>
      <c r="AC19" s="23">
        <f>รอวางป่วบรายสัปดาห์!AC20</f>
        <v>0</v>
      </c>
      <c r="AD19" s="23">
        <f>รอวางป่วบรายสัปดาห์!AD20</f>
        <v>0</v>
      </c>
      <c r="AE19" s="23">
        <f>รอวางป่วบรายสัปดาห์!AE20</f>
        <v>2</v>
      </c>
      <c r="AF19" s="23">
        <f>รอวางป่วบรายสัปดาห์!AF20</f>
        <v>1</v>
      </c>
      <c r="AG19" s="23">
        <f>รอวางป่วบรายสัปดาห์!AG20</f>
        <v>0</v>
      </c>
      <c r="AH19" s="23">
        <f>รอวางป่วบรายสัปดาห์!AH20</f>
        <v>0</v>
      </c>
      <c r="AI19" s="23">
        <f>รอวางป่วบรายสัปดาห์!AI20</f>
        <v>2</v>
      </c>
      <c r="AJ19" s="23">
        <f>รอวางป่วบรายสัปดาห์!AJ20</f>
        <v>2</v>
      </c>
      <c r="AK19" s="23">
        <f>รอวางป่วบรายสัปดาห์!AK20</f>
        <v>2</v>
      </c>
      <c r="AL19" s="23">
        <f>รอวางป่วบรายสัปดาห์!AL20</f>
        <v>0</v>
      </c>
      <c r="AM19" s="23">
        <f>รอวางป่วบรายสัปดาห์!AM20</f>
        <v>3</v>
      </c>
      <c r="AN19" s="23">
        <f>รอวางป่วบรายสัปดาห์!AN20</f>
        <v>0</v>
      </c>
      <c r="AO19" s="23">
        <f>รอวางป่วบรายสัปดาห์!AO20</f>
        <v>1</v>
      </c>
      <c r="AP19" s="23">
        <f>รอวางป่วบรายสัปดาห์!AP20</f>
        <v>0</v>
      </c>
      <c r="AQ19" s="23">
        <f>รอวางป่วบรายสัปดาห์!AQ20</f>
        <v>0</v>
      </c>
      <c r="AR19" s="23">
        <f>รอวางป่วบรายสัปดาห์!AR20</f>
        <v>0</v>
      </c>
      <c r="AS19" s="23">
        <f>รอวางป่วบรายสัปดาห์!AS20</f>
        <v>0</v>
      </c>
      <c r="AT19" s="23">
        <f>รอวางป่วบรายสัปดาห์!AT20</f>
        <v>0</v>
      </c>
      <c r="AU19" s="23">
        <f>รอวางป่วบรายสัปดาห์!AU20</f>
        <v>0</v>
      </c>
      <c r="AV19" s="23">
        <f>รอวางป่วบรายสัปดาห์!AV20</f>
        <v>0</v>
      </c>
      <c r="AW19" s="23">
        <f>รอวางป่วบรายสัปดาห์!AW20</f>
        <v>0</v>
      </c>
      <c r="AX19" s="23">
        <f>รอวางป่วบรายสัปดาห์!AX20</f>
        <v>0</v>
      </c>
      <c r="AY19" s="23">
        <f>รอวางป่วบรายสัปดาห์!AY20</f>
        <v>0</v>
      </c>
      <c r="AZ19" s="23">
        <f>รอวางป่วบรายสัปดาห์!AZ20</f>
        <v>0</v>
      </c>
      <c r="BA19" s="23">
        <f>รอวางป่วบรายสัปดาห์!BA20</f>
        <v>0</v>
      </c>
      <c r="BB19" s="23">
        <f>รอวางป่วบรายสัปดาห์!BB20</f>
        <v>0</v>
      </c>
      <c r="BC19" s="23">
        <f>รอวางป่วบรายสัปดาห์!BC20</f>
        <v>14</v>
      </c>
      <c r="BD19" s="23">
        <f>รอวางป่วบรายสัปดาห์!BD20</f>
        <v>0</v>
      </c>
    </row>
    <row r="20" spans="1:56">
      <c r="A20" s="23" t="str">
        <f>รอวางป่วยรายเดือน!A19</f>
        <v>ภูสิงห์</v>
      </c>
      <c r="B20" s="23">
        <f>รอวางป่วบรายสัปดาห์!B21</f>
        <v>0</v>
      </c>
      <c r="C20" s="23">
        <f>รอวางป่วบรายสัปดาห์!C21</f>
        <v>0</v>
      </c>
      <c r="D20" s="23">
        <f>รอวางป่วบรายสัปดาห์!D21</f>
        <v>0</v>
      </c>
      <c r="E20" s="23">
        <f>รอวางป่วบรายสัปดาห์!E21</f>
        <v>0</v>
      </c>
      <c r="F20" s="23">
        <f>รอวางป่วบรายสัปดาห์!F21</f>
        <v>0</v>
      </c>
      <c r="G20" s="23">
        <f>รอวางป่วบรายสัปดาห์!G21</f>
        <v>0</v>
      </c>
      <c r="H20" s="23">
        <f>รอวางป่วบรายสัปดาห์!H21</f>
        <v>0</v>
      </c>
      <c r="I20" s="23">
        <f>รอวางป่วบรายสัปดาห์!I21</f>
        <v>0</v>
      </c>
      <c r="J20" s="23">
        <f>รอวางป่วบรายสัปดาห์!J21</f>
        <v>0</v>
      </c>
      <c r="K20" s="23">
        <f>รอวางป่วบรายสัปดาห์!K21</f>
        <v>0</v>
      </c>
      <c r="L20" s="23">
        <f>รอวางป่วบรายสัปดาห์!L21</f>
        <v>0</v>
      </c>
      <c r="M20" s="23">
        <f>รอวางป่วบรายสัปดาห์!M21</f>
        <v>0</v>
      </c>
      <c r="N20" s="23">
        <f>รอวางป่วบรายสัปดาห์!N21</f>
        <v>0</v>
      </c>
      <c r="O20" s="23">
        <f>รอวางป่วบรายสัปดาห์!O21</f>
        <v>0</v>
      </c>
      <c r="P20" s="23">
        <f>รอวางป่วบรายสัปดาห์!P21</f>
        <v>0</v>
      </c>
      <c r="Q20" s="23">
        <f>รอวางป่วบรายสัปดาห์!Q21</f>
        <v>0</v>
      </c>
      <c r="R20" s="23">
        <f>รอวางป่วบรายสัปดาห์!R21</f>
        <v>0</v>
      </c>
      <c r="S20" s="23">
        <f>รอวางป่วบรายสัปดาห์!S21</f>
        <v>0</v>
      </c>
      <c r="T20" s="23">
        <f>รอวางป่วบรายสัปดาห์!T21</f>
        <v>0</v>
      </c>
      <c r="U20" s="23">
        <f>รอวางป่วบรายสัปดาห์!U21</f>
        <v>0</v>
      </c>
      <c r="V20" s="23">
        <f>รอวางป่วบรายสัปดาห์!V21</f>
        <v>0</v>
      </c>
      <c r="W20" s="23">
        <f>รอวางป่วบรายสัปดาห์!W21</f>
        <v>0</v>
      </c>
      <c r="X20" s="23">
        <f>รอวางป่วบรายสัปดาห์!X21</f>
        <v>0</v>
      </c>
      <c r="Y20" s="23">
        <f>รอวางป่วบรายสัปดาห์!Y21</f>
        <v>0</v>
      </c>
      <c r="Z20" s="23">
        <f>รอวางป่วบรายสัปดาห์!Z21</f>
        <v>0</v>
      </c>
      <c r="AA20" s="23">
        <f>รอวางป่วบรายสัปดาห์!AA21</f>
        <v>1</v>
      </c>
      <c r="AB20" s="23">
        <f>รอวางป่วบรายสัปดาห์!AB21</f>
        <v>1</v>
      </c>
      <c r="AC20" s="23">
        <f>รอวางป่วบรายสัปดาห์!AC21</f>
        <v>1</v>
      </c>
      <c r="AD20" s="23">
        <f>รอวางป่วบรายสัปดาห์!AD21</f>
        <v>2</v>
      </c>
      <c r="AE20" s="23">
        <f>รอวางป่วบรายสัปดาห์!AE21</f>
        <v>0</v>
      </c>
      <c r="AF20" s="23">
        <f>รอวางป่วบรายสัปดาห์!AF21</f>
        <v>2</v>
      </c>
      <c r="AG20" s="23">
        <f>รอวางป่วบรายสัปดาห์!AG21</f>
        <v>4</v>
      </c>
      <c r="AH20" s="23">
        <f>รอวางป่วบรายสัปดาห์!AH21</f>
        <v>0</v>
      </c>
      <c r="AI20" s="23">
        <f>รอวางป่วบรายสัปดาห์!AI21</f>
        <v>1</v>
      </c>
      <c r="AJ20" s="23">
        <f>รอวางป่วบรายสัปดาห์!AJ21</f>
        <v>1</v>
      </c>
      <c r="AK20" s="23">
        <f>รอวางป่วบรายสัปดาห์!AK21</f>
        <v>1</v>
      </c>
      <c r="AL20" s="23">
        <f>รอวางป่วบรายสัปดาห์!AL21</f>
        <v>0</v>
      </c>
      <c r="AM20" s="23">
        <f>รอวางป่วบรายสัปดาห์!AM21</f>
        <v>0</v>
      </c>
      <c r="AN20" s="23">
        <f>รอวางป่วบรายสัปดาห์!AN21</f>
        <v>2</v>
      </c>
      <c r="AO20" s="23">
        <f>รอวางป่วบรายสัปดาห์!AO21</f>
        <v>0</v>
      </c>
      <c r="AP20" s="23">
        <f>รอวางป่วบรายสัปดาห์!AP21</f>
        <v>0</v>
      </c>
      <c r="AQ20" s="23">
        <f>รอวางป่วบรายสัปดาห์!AQ21</f>
        <v>0</v>
      </c>
      <c r="AR20" s="23">
        <f>รอวางป่วบรายสัปดาห์!AR21</f>
        <v>0</v>
      </c>
      <c r="AS20" s="23">
        <f>รอวางป่วบรายสัปดาห์!AS21</f>
        <v>0</v>
      </c>
      <c r="AT20" s="23">
        <f>รอวางป่วบรายสัปดาห์!AT21</f>
        <v>0</v>
      </c>
      <c r="AU20" s="23">
        <f>รอวางป่วบรายสัปดาห์!AU21</f>
        <v>0</v>
      </c>
      <c r="AV20" s="23">
        <f>รอวางป่วบรายสัปดาห์!AV21</f>
        <v>0</v>
      </c>
      <c r="AW20" s="23">
        <f>รอวางป่วบรายสัปดาห์!AW21</f>
        <v>0</v>
      </c>
      <c r="AX20" s="23">
        <f>รอวางป่วบรายสัปดาห์!AX21</f>
        <v>0</v>
      </c>
      <c r="AY20" s="23">
        <f>รอวางป่วบรายสัปดาห์!AY21</f>
        <v>0</v>
      </c>
      <c r="AZ20" s="23">
        <f>รอวางป่วบรายสัปดาห์!AZ21</f>
        <v>0</v>
      </c>
      <c r="BA20" s="23">
        <f>รอวางป่วบรายสัปดาห์!BA21</f>
        <v>0</v>
      </c>
      <c r="BB20" s="23">
        <f>รอวางป่วบรายสัปดาห์!BB21</f>
        <v>0</v>
      </c>
      <c r="BC20" s="23">
        <f>รอวางป่วบรายสัปดาห์!BC21</f>
        <v>16</v>
      </c>
      <c r="BD20" s="23">
        <f>รอวางป่วบรายสัปดาห์!BD21</f>
        <v>0</v>
      </c>
    </row>
    <row r="21" spans="1:56">
      <c r="A21" s="23" t="str">
        <f>รอวางป่วยรายเดือน!A20</f>
        <v>เมืองจันทร์</v>
      </c>
      <c r="B21" s="23">
        <f>รอวางป่วบรายสัปดาห์!B22</f>
        <v>0</v>
      </c>
      <c r="C21" s="23">
        <f>รอวางป่วบรายสัปดาห์!C22</f>
        <v>0</v>
      </c>
      <c r="D21" s="23">
        <f>รอวางป่วบรายสัปดาห์!D22</f>
        <v>0</v>
      </c>
      <c r="E21" s="23">
        <f>รอวางป่วบรายสัปดาห์!E22</f>
        <v>0</v>
      </c>
      <c r="F21" s="23">
        <f>รอวางป่วบรายสัปดาห์!F22</f>
        <v>0</v>
      </c>
      <c r="G21" s="23">
        <f>รอวางป่วบรายสัปดาห์!G22</f>
        <v>0</v>
      </c>
      <c r="H21" s="23">
        <f>รอวางป่วบรายสัปดาห์!H22</f>
        <v>0</v>
      </c>
      <c r="I21" s="23">
        <f>รอวางป่วบรายสัปดาห์!I22</f>
        <v>0</v>
      </c>
      <c r="J21" s="23">
        <f>รอวางป่วบรายสัปดาห์!J22</f>
        <v>0</v>
      </c>
      <c r="K21" s="23">
        <f>รอวางป่วบรายสัปดาห์!K22</f>
        <v>0</v>
      </c>
      <c r="L21" s="23">
        <f>รอวางป่วบรายสัปดาห์!L22</f>
        <v>0</v>
      </c>
      <c r="M21" s="23">
        <f>รอวางป่วบรายสัปดาห์!M22</f>
        <v>0</v>
      </c>
      <c r="N21" s="23">
        <f>รอวางป่วบรายสัปดาห์!N22</f>
        <v>0</v>
      </c>
      <c r="O21" s="23">
        <f>รอวางป่วบรายสัปดาห์!O22</f>
        <v>0</v>
      </c>
      <c r="P21" s="23">
        <f>รอวางป่วบรายสัปดาห์!P22</f>
        <v>0</v>
      </c>
      <c r="Q21" s="23">
        <f>รอวางป่วบรายสัปดาห์!Q22</f>
        <v>0</v>
      </c>
      <c r="R21" s="23">
        <f>รอวางป่วบรายสัปดาห์!R22</f>
        <v>0</v>
      </c>
      <c r="S21" s="23">
        <f>รอวางป่วบรายสัปดาห์!S22</f>
        <v>0</v>
      </c>
      <c r="T21" s="23">
        <f>รอวางป่วบรายสัปดาห์!T22</f>
        <v>0</v>
      </c>
      <c r="U21" s="23">
        <f>รอวางป่วบรายสัปดาห์!U22</f>
        <v>0</v>
      </c>
      <c r="V21" s="23">
        <f>รอวางป่วบรายสัปดาห์!V22</f>
        <v>0</v>
      </c>
      <c r="W21" s="23">
        <f>รอวางป่วบรายสัปดาห์!W22</f>
        <v>0</v>
      </c>
      <c r="X21" s="23">
        <f>รอวางป่วบรายสัปดาห์!X22</f>
        <v>0</v>
      </c>
      <c r="Y21" s="23">
        <f>รอวางป่วบรายสัปดาห์!Y22</f>
        <v>0</v>
      </c>
      <c r="Z21" s="23">
        <f>รอวางป่วบรายสัปดาห์!Z22</f>
        <v>0</v>
      </c>
      <c r="AA21" s="23">
        <f>รอวางป่วบรายสัปดาห์!AA22</f>
        <v>0</v>
      </c>
      <c r="AB21" s="23">
        <f>รอวางป่วบรายสัปดาห์!AB22</f>
        <v>0</v>
      </c>
      <c r="AC21" s="23">
        <f>รอวางป่วบรายสัปดาห์!AC22</f>
        <v>0</v>
      </c>
      <c r="AD21" s="23">
        <f>รอวางป่วบรายสัปดาห์!AD22</f>
        <v>0</v>
      </c>
      <c r="AE21" s="23">
        <f>รอวางป่วบรายสัปดาห์!AE22</f>
        <v>0</v>
      </c>
      <c r="AF21" s="23">
        <f>รอวางป่วบรายสัปดาห์!AF22</f>
        <v>0</v>
      </c>
      <c r="AG21" s="23">
        <f>รอวางป่วบรายสัปดาห์!AG22</f>
        <v>0</v>
      </c>
      <c r="AH21" s="23">
        <f>รอวางป่วบรายสัปดาห์!AH22</f>
        <v>0</v>
      </c>
      <c r="AI21" s="23">
        <f>รอวางป่วบรายสัปดาห์!AI22</f>
        <v>0</v>
      </c>
      <c r="AJ21" s="23">
        <f>รอวางป่วบรายสัปดาห์!AJ22</f>
        <v>0</v>
      </c>
      <c r="AK21" s="23">
        <f>รอวางป่วบรายสัปดาห์!AK22</f>
        <v>0</v>
      </c>
      <c r="AL21" s="23">
        <f>รอวางป่วบรายสัปดาห์!AL22</f>
        <v>0</v>
      </c>
      <c r="AM21" s="23">
        <f>รอวางป่วบรายสัปดาห์!AM22</f>
        <v>0</v>
      </c>
      <c r="AN21" s="23">
        <f>รอวางป่วบรายสัปดาห์!AN22</f>
        <v>0</v>
      </c>
      <c r="AO21" s="23">
        <f>รอวางป่วบรายสัปดาห์!AO22</f>
        <v>0</v>
      </c>
      <c r="AP21" s="23">
        <f>รอวางป่วบรายสัปดาห์!AP22</f>
        <v>0</v>
      </c>
      <c r="AQ21" s="23">
        <f>รอวางป่วบรายสัปดาห์!AQ22</f>
        <v>0</v>
      </c>
      <c r="AR21" s="23">
        <f>รอวางป่วบรายสัปดาห์!AR22</f>
        <v>0</v>
      </c>
      <c r="AS21" s="23">
        <f>รอวางป่วบรายสัปดาห์!AS22</f>
        <v>0</v>
      </c>
      <c r="AT21" s="23">
        <f>รอวางป่วบรายสัปดาห์!AT22</f>
        <v>0</v>
      </c>
      <c r="AU21" s="23">
        <f>รอวางป่วบรายสัปดาห์!AU22</f>
        <v>0</v>
      </c>
      <c r="AV21" s="23">
        <f>รอวางป่วบรายสัปดาห์!AV22</f>
        <v>0</v>
      </c>
      <c r="AW21" s="23">
        <f>รอวางป่วบรายสัปดาห์!AW22</f>
        <v>0</v>
      </c>
      <c r="AX21" s="23">
        <f>รอวางป่วบรายสัปดาห์!AX22</f>
        <v>0</v>
      </c>
      <c r="AY21" s="23">
        <f>รอวางป่วบรายสัปดาห์!AY22</f>
        <v>0</v>
      </c>
      <c r="AZ21" s="23">
        <f>รอวางป่วบรายสัปดาห์!AZ22</f>
        <v>0</v>
      </c>
      <c r="BA21" s="23">
        <f>รอวางป่วบรายสัปดาห์!BA22</f>
        <v>0</v>
      </c>
      <c r="BB21" s="23">
        <f>รอวางป่วบรายสัปดาห์!BB22</f>
        <v>0</v>
      </c>
      <c r="BC21" s="23">
        <f>รอวางป่วบรายสัปดาห์!BC22</f>
        <v>0</v>
      </c>
      <c r="BD21" s="23">
        <f>รอวางป่วบรายสัปดาห์!BD22</f>
        <v>0</v>
      </c>
    </row>
    <row r="22" spans="1:56">
      <c r="A22" s="23" t="str">
        <f>รอวางป่วยรายเดือน!A21</f>
        <v>เบญจลักษ์</v>
      </c>
      <c r="B22" s="23">
        <f>รอวางป่วบรายสัปดาห์!B23</f>
        <v>0</v>
      </c>
      <c r="C22" s="23">
        <f>รอวางป่วบรายสัปดาห์!C23</f>
        <v>0</v>
      </c>
      <c r="D22" s="23">
        <f>รอวางป่วบรายสัปดาห์!D23</f>
        <v>0</v>
      </c>
      <c r="E22" s="23">
        <f>รอวางป่วบรายสัปดาห์!E23</f>
        <v>1</v>
      </c>
      <c r="F22" s="23">
        <f>รอวางป่วบรายสัปดาห์!F23</f>
        <v>0</v>
      </c>
      <c r="G22" s="23">
        <f>รอวางป่วบรายสัปดาห์!G23</f>
        <v>0</v>
      </c>
      <c r="H22" s="23">
        <f>รอวางป่วบรายสัปดาห์!H23</f>
        <v>0</v>
      </c>
      <c r="I22" s="23">
        <f>รอวางป่วบรายสัปดาห์!I23</f>
        <v>0</v>
      </c>
      <c r="J22" s="23">
        <f>รอวางป่วบรายสัปดาห์!J23</f>
        <v>1</v>
      </c>
      <c r="K22" s="23">
        <f>รอวางป่วบรายสัปดาห์!K23</f>
        <v>1</v>
      </c>
      <c r="L22" s="23">
        <f>รอวางป่วบรายสัปดาห์!L23</f>
        <v>0</v>
      </c>
      <c r="M22" s="23">
        <f>รอวางป่วบรายสัปดาห์!M23</f>
        <v>0</v>
      </c>
      <c r="N22" s="23">
        <f>รอวางป่วบรายสัปดาห์!N23</f>
        <v>0</v>
      </c>
      <c r="O22" s="23">
        <f>รอวางป่วบรายสัปดาห์!O23</f>
        <v>1</v>
      </c>
      <c r="P22" s="23">
        <f>รอวางป่วบรายสัปดาห์!P23</f>
        <v>0</v>
      </c>
      <c r="Q22" s="23">
        <f>รอวางป่วบรายสัปดาห์!Q23</f>
        <v>0</v>
      </c>
      <c r="R22" s="23">
        <f>รอวางป่วบรายสัปดาห์!R23</f>
        <v>0</v>
      </c>
      <c r="S22" s="23">
        <f>รอวางป่วบรายสัปดาห์!S23</f>
        <v>0</v>
      </c>
      <c r="T22" s="23">
        <f>รอวางป่วบรายสัปดาห์!T23</f>
        <v>0</v>
      </c>
      <c r="U22" s="23">
        <f>รอวางป่วบรายสัปดาห์!U23</f>
        <v>0</v>
      </c>
      <c r="V22" s="23">
        <f>รอวางป่วบรายสัปดาห์!V23</f>
        <v>0</v>
      </c>
      <c r="W22" s="23">
        <f>รอวางป่วบรายสัปดาห์!W23</f>
        <v>1</v>
      </c>
      <c r="X22" s="23">
        <f>รอวางป่วบรายสัปดาห์!X23</f>
        <v>0</v>
      </c>
      <c r="Y22" s="23">
        <f>รอวางป่วบรายสัปดาห์!Y23</f>
        <v>0</v>
      </c>
      <c r="Z22" s="23">
        <f>รอวางป่วบรายสัปดาห์!Z23</f>
        <v>0</v>
      </c>
      <c r="AA22" s="23">
        <f>รอวางป่วบรายสัปดาห์!AA23</f>
        <v>1</v>
      </c>
      <c r="AB22" s="23">
        <f>รอวางป่วบรายสัปดาห์!AB23</f>
        <v>0</v>
      </c>
      <c r="AC22" s="23">
        <f>รอวางป่วบรายสัปดาห์!AC23</f>
        <v>0</v>
      </c>
      <c r="AD22" s="23">
        <f>รอวางป่วบรายสัปดาห์!AD23</f>
        <v>2</v>
      </c>
      <c r="AE22" s="23">
        <f>รอวางป่วบรายสัปดาห์!AE23</f>
        <v>2</v>
      </c>
      <c r="AF22" s="23">
        <f>รอวางป่วบรายสัปดาห์!AF23</f>
        <v>0</v>
      </c>
      <c r="AG22" s="23">
        <f>รอวางป่วบรายสัปดาห์!AG23</f>
        <v>0</v>
      </c>
      <c r="AH22" s="23">
        <f>รอวางป่วบรายสัปดาห์!AH23</f>
        <v>1</v>
      </c>
      <c r="AI22" s="23">
        <f>รอวางป่วบรายสัปดาห์!AI23</f>
        <v>2</v>
      </c>
      <c r="AJ22" s="23">
        <f>รอวางป่วบรายสัปดาห์!AJ23</f>
        <v>5</v>
      </c>
      <c r="AK22" s="23">
        <f>รอวางป่วบรายสัปดาห์!AK23</f>
        <v>0</v>
      </c>
      <c r="AL22" s="23">
        <f>รอวางป่วบรายสัปดาห์!AL23</f>
        <v>0</v>
      </c>
      <c r="AM22" s="23">
        <f>รอวางป่วบรายสัปดาห์!AM23</f>
        <v>0</v>
      </c>
      <c r="AN22" s="23">
        <f>รอวางป่วบรายสัปดาห์!AN23</f>
        <v>0</v>
      </c>
      <c r="AO22" s="23">
        <f>รอวางป่วบรายสัปดาห์!AO23</f>
        <v>0</v>
      </c>
      <c r="AP22" s="23">
        <f>รอวางป่วบรายสัปดาห์!AP23</f>
        <v>1</v>
      </c>
      <c r="AQ22" s="23">
        <f>รอวางป่วบรายสัปดาห์!AQ23</f>
        <v>0</v>
      </c>
      <c r="AR22" s="23">
        <f>รอวางป่วบรายสัปดาห์!AR23</f>
        <v>0</v>
      </c>
      <c r="AS22" s="23">
        <f>รอวางป่วบรายสัปดาห์!AS23</f>
        <v>0</v>
      </c>
      <c r="AT22" s="23">
        <f>รอวางป่วบรายสัปดาห์!AT23</f>
        <v>0</v>
      </c>
      <c r="AU22" s="23">
        <f>รอวางป่วบรายสัปดาห์!AU23</f>
        <v>0</v>
      </c>
      <c r="AV22" s="23">
        <f>รอวางป่วบรายสัปดาห์!AV23</f>
        <v>0</v>
      </c>
      <c r="AW22" s="23">
        <f>รอวางป่วบรายสัปดาห์!AW23</f>
        <v>0</v>
      </c>
      <c r="AX22" s="23">
        <f>รอวางป่วบรายสัปดาห์!AX23</f>
        <v>0</v>
      </c>
      <c r="AY22" s="23">
        <f>รอวางป่วบรายสัปดาห์!AY23</f>
        <v>0</v>
      </c>
      <c r="AZ22" s="23">
        <f>รอวางป่วบรายสัปดาห์!AZ23</f>
        <v>0</v>
      </c>
      <c r="BA22" s="23">
        <f>รอวางป่วบรายสัปดาห์!BA23</f>
        <v>0</v>
      </c>
      <c r="BB22" s="23">
        <f>รอวางป่วบรายสัปดาห์!BB23</f>
        <v>0</v>
      </c>
      <c r="BC22" s="23">
        <f>รอวางป่วบรายสัปดาห์!BC23</f>
        <v>19</v>
      </c>
      <c r="BD22" s="23">
        <f>รอวางป่วบรายสัปดาห์!BD23</f>
        <v>0</v>
      </c>
    </row>
    <row r="23" spans="1:56">
      <c r="A23" s="23" t="str">
        <f>รอวางป่วยรายเดือน!A22</f>
        <v>พยุห์</v>
      </c>
      <c r="B23" s="23">
        <f>รอวางป่วบรายสัปดาห์!B24</f>
        <v>0</v>
      </c>
      <c r="C23" s="23">
        <f>รอวางป่วบรายสัปดาห์!C24</f>
        <v>0</v>
      </c>
      <c r="D23" s="23">
        <f>รอวางป่วบรายสัปดาห์!D24</f>
        <v>0</v>
      </c>
      <c r="E23" s="23">
        <f>รอวางป่วบรายสัปดาห์!E24</f>
        <v>0</v>
      </c>
      <c r="F23" s="23">
        <f>รอวางป่วบรายสัปดาห์!F24</f>
        <v>1</v>
      </c>
      <c r="G23" s="23">
        <f>รอวางป่วบรายสัปดาห์!G24</f>
        <v>0</v>
      </c>
      <c r="H23" s="23">
        <f>รอวางป่วบรายสัปดาห์!H24</f>
        <v>0</v>
      </c>
      <c r="I23" s="23">
        <f>รอวางป่วบรายสัปดาห์!I24</f>
        <v>0</v>
      </c>
      <c r="J23" s="23">
        <f>รอวางป่วบรายสัปดาห์!J24</f>
        <v>0</v>
      </c>
      <c r="K23" s="23">
        <f>รอวางป่วบรายสัปดาห์!K24</f>
        <v>0</v>
      </c>
      <c r="L23" s="23">
        <f>รอวางป่วบรายสัปดาห์!L24</f>
        <v>0</v>
      </c>
      <c r="M23" s="23">
        <f>รอวางป่วบรายสัปดาห์!M24</f>
        <v>0</v>
      </c>
      <c r="N23" s="23">
        <f>รอวางป่วบรายสัปดาห์!N24</f>
        <v>0</v>
      </c>
      <c r="O23" s="23">
        <f>รอวางป่วบรายสัปดาห์!O24</f>
        <v>0</v>
      </c>
      <c r="P23" s="23">
        <f>รอวางป่วบรายสัปดาห์!P24</f>
        <v>0</v>
      </c>
      <c r="Q23" s="23">
        <f>รอวางป่วบรายสัปดาห์!Q24</f>
        <v>0</v>
      </c>
      <c r="R23" s="23">
        <f>รอวางป่วบรายสัปดาห์!R24</f>
        <v>0</v>
      </c>
      <c r="S23" s="23">
        <f>รอวางป่วบรายสัปดาห์!S24</f>
        <v>0</v>
      </c>
      <c r="T23" s="23">
        <f>รอวางป่วบรายสัปดาห์!T24</f>
        <v>0</v>
      </c>
      <c r="U23" s="23">
        <f>รอวางป่วบรายสัปดาห์!U24</f>
        <v>1</v>
      </c>
      <c r="V23" s="23">
        <f>รอวางป่วบรายสัปดาห์!V24</f>
        <v>0</v>
      </c>
      <c r="W23" s="23">
        <f>รอวางป่วบรายสัปดาห์!W24</f>
        <v>1</v>
      </c>
      <c r="X23" s="23">
        <f>รอวางป่วบรายสัปดาห์!X24</f>
        <v>1</v>
      </c>
      <c r="Y23" s="23">
        <f>รอวางป่วบรายสัปดาห์!Y24</f>
        <v>1</v>
      </c>
      <c r="Z23" s="23">
        <f>รอวางป่วบรายสัปดาห์!Z24</f>
        <v>2</v>
      </c>
      <c r="AA23" s="23">
        <f>รอวางป่วบรายสัปดาห์!AA24</f>
        <v>2</v>
      </c>
      <c r="AB23" s="23">
        <f>รอวางป่วบรายสัปดาห์!AB24</f>
        <v>2</v>
      </c>
      <c r="AC23" s="23">
        <f>รอวางป่วบรายสัปดาห์!AC24</f>
        <v>1</v>
      </c>
      <c r="AD23" s="23">
        <f>รอวางป่วบรายสัปดาห์!AD24</f>
        <v>0</v>
      </c>
      <c r="AE23" s="23">
        <f>รอวางป่วบรายสัปดาห์!AE24</f>
        <v>3</v>
      </c>
      <c r="AF23" s="23">
        <f>รอวางป่วบรายสัปดาห์!AF24</f>
        <v>0</v>
      </c>
      <c r="AG23" s="23">
        <f>รอวางป่วบรายสัปดาห์!AG24</f>
        <v>0</v>
      </c>
      <c r="AH23" s="23">
        <f>รอวางป่วบรายสัปดาห์!AH24</f>
        <v>0</v>
      </c>
      <c r="AI23" s="23">
        <f>รอวางป่วบรายสัปดาห์!AI24</f>
        <v>0</v>
      </c>
      <c r="AJ23" s="23">
        <f>รอวางป่วบรายสัปดาห์!AJ24</f>
        <v>0</v>
      </c>
      <c r="AK23" s="23">
        <f>รอวางป่วบรายสัปดาห์!AK24</f>
        <v>2</v>
      </c>
      <c r="AL23" s="23">
        <f>รอวางป่วบรายสัปดาห์!AL24</f>
        <v>0</v>
      </c>
      <c r="AM23" s="23">
        <f>รอวางป่วบรายสัปดาห์!AM24</f>
        <v>1</v>
      </c>
      <c r="AN23" s="23">
        <f>รอวางป่วบรายสัปดาห์!AN24</f>
        <v>0</v>
      </c>
      <c r="AO23" s="23">
        <f>รอวางป่วบรายสัปดาห์!AO24</f>
        <v>0</v>
      </c>
      <c r="AP23" s="23">
        <f>รอวางป่วบรายสัปดาห์!AP24</f>
        <v>0</v>
      </c>
      <c r="AQ23" s="23">
        <f>รอวางป่วบรายสัปดาห์!AQ24</f>
        <v>0</v>
      </c>
      <c r="AR23" s="23">
        <f>รอวางป่วบรายสัปดาห์!AR24</f>
        <v>0</v>
      </c>
      <c r="AS23" s="23">
        <f>รอวางป่วบรายสัปดาห์!AS24</f>
        <v>0</v>
      </c>
      <c r="AT23" s="23">
        <f>รอวางป่วบรายสัปดาห์!AT24</f>
        <v>0</v>
      </c>
      <c r="AU23" s="23">
        <f>รอวางป่วบรายสัปดาห์!AU24</f>
        <v>0</v>
      </c>
      <c r="AV23" s="23">
        <f>รอวางป่วบรายสัปดาห์!AV24</f>
        <v>0</v>
      </c>
      <c r="AW23" s="23">
        <f>รอวางป่วบรายสัปดาห์!AW24</f>
        <v>0</v>
      </c>
      <c r="AX23" s="23">
        <f>รอวางป่วบรายสัปดาห์!AX24</f>
        <v>0</v>
      </c>
      <c r="AY23" s="23">
        <f>รอวางป่วบรายสัปดาห์!AY24</f>
        <v>0</v>
      </c>
      <c r="AZ23" s="23">
        <f>รอวางป่วบรายสัปดาห์!AZ24</f>
        <v>0</v>
      </c>
      <c r="BA23" s="23">
        <f>รอวางป่วบรายสัปดาห์!BA24</f>
        <v>0</v>
      </c>
      <c r="BB23" s="23">
        <f>รอวางป่วบรายสัปดาห์!BB24</f>
        <v>0</v>
      </c>
      <c r="BC23" s="23">
        <f>รอวางป่วบรายสัปดาห์!BC24</f>
        <v>18</v>
      </c>
      <c r="BD23" s="23">
        <f>รอวางป่วบรายสัปดาห์!BD24</f>
        <v>0</v>
      </c>
    </row>
    <row r="24" spans="1:56">
      <c r="A24" s="23" t="str">
        <f>รอวางป่วยรายเดือน!A23</f>
        <v>โพธิ์ศรีสุวรรณ</v>
      </c>
      <c r="B24" s="23">
        <f>รอวางป่วบรายสัปดาห์!B25</f>
        <v>0</v>
      </c>
      <c r="C24" s="23">
        <f>รอวางป่วบรายสัปดาห์!C25</f>
        <v>0</v>
      </c>
      <c r="D24" s="23">
        <f>รอวางป่วบรายสัปดาห์!D25</f>
        <v>0</v>
      </c>
      <c r="E24" s="23">
        <f>รอวางป่วบรายสัปดาห์!E25</f>
        <v>0</v>
      </c>
      <c r="F24" s="23">
        <f>รอวางป่วบรายสัปดาห์!F25</f>
        <v>0</v>
      </c>
      <c r="G24" s="23">
        <f>รอวางป่วบรายสัปดาห์!G25</f>
        <v>0</v>
      </c>
      <c r="H24" s="23">
        <f>รอวางป่วบรายสัปดาห์!H25</f>
        <v>0</v>
      </c>
      <c r="I24" s="23">
        <f>รอวางป่วบรายสัปดาห์!I25</f>
        <v>0</v>
      </c>
      <c r="J24" s="23">
        <f>รอวางป่วบรายสัปดาห์!J25</f>
        <v>0</v>
      </c>
      <c r="K24" s="23">
        <f>รอวางป่วบรายสัปดาห์!K25</f>
        <v>0</v>
      </c>
      <c r="L24" s="23">
        <f>รอวางป่วบรายสัปดาห์!L25</f>
        <v>0</v>
      </c>
      <c r="M24" s="23">
        <f>รอวางป่วบรายสัปดาห์!M25</f>
        <v>0</v>
      </c>
      <c r="N24" s="23">
        <f>รอวางป่วบรายสัปดาห์!N25</f>
        <v>0</v>
      </c>
      <c r="O24" s="23">
        <f>รอวางป่วบรายสัปดาห์!O25</f>
        <v>0</v>
      </c>
      <c r="P24" s="23">
        <f>รอวางป่วบรายสัปดาห์!P25</f>
        <v>0</v>
      </c>
      <c r="Q24" s="23">
        <f>รอวางป่วบรายสัปดาห์!Q25</f>
        <v>0</v>
      </c>
      <c r="R24" s="23">
        <f>รอวางป่วบรายสัปดาห์!R25</f>
        <v>0</v>
      </c>
      <c r="S24" s="23">
        <f>รอวางป่วบรายสัปดาห์!S25</f>
        <v>0</v>
      </c>
      <c r="T24" s="23">
        <f>รอวางป่วบรายสัปดาห์!T25</f>
        <v>0</v>
      </c>
      <c r="U24" s="23">
        <f>รอวางป่วบรายสัปดาห์!U25</f>
        <v>0</v>
      </c>
      <c r="V24" s="23">
        <f>รอวางป่วบรายสัปดาห์!V25</f>
        <v>0</v>
      </c>
      <c r="W24" s="23">
        <f>รอวางป่วบรายสัปดาห์!W25</f>
        <v>0</v>
      </c>
      <c r="X24" s="23">
        <f>รอวางป่วบรายสัปดาห์!X25</f>
        <v>0</v>
      </c>
      <c r="Y24" s="23">
        <f>รอวางป่วบรายสัปดาห์!Y25</f>
        <v>0</v>
      </c>
      <c r="Z24" s="23">
        <f>รอวางป่วบรายสัปดาห์!Z25</f>
        <v>1</v>
      </c>
      <c r="AA24" s="23">
        <f>รอวางป่วบรายสัปดาห์!AA25</f>
        <v>6</v>
      </c>
      <c r="AB24" s="23">
        <f>รอวางป่วบรายสัปดาห์!AB25</f>
        <v>6</v>
      </c>
      <c r="AC24" s="23">
        <f>รอวางป่วบรายสัปดาห์!AC25</f>
        <v>0</v>
      </c>
      <c r="AD24" s="23">
        <f>รอวางป่วบรายสัปดาห์!AD25</f>
        <v>0</v>
      </c>
      <c r="AE24" s="23">
        <f>รอวางป่วบรายสัปดาห์!AE25</f>
        <v>0</v>
      </c>
      <c r="AF24" s="23">
        <f>รอวางป่วบรายสัปดาห์!AF25</f>
        <v>0</v>
      </c>
      <c r="AG24" s="23">
        <f>รอวางป่วบรายสัปดาห์!AG25</f>
        <v>0</v>
      </c>
      <c r="AH24" s="23">
        <f>รอวางป่วบรายสัปดาห์!AH25</f>
        <v>1</v>
      </c>
      <c r="AI24" s="23">
        <f>รอวางป่วบรายสัปดาห์!AI25</f>
        <v>0</v>
      </c>
      <c r="AJ24" s="23">
        <f>รอวางป่วบรายสัปดาห์!AJ25</f>
        <v>0</v>
      </c>
      <c r="AK24" s="23">
        <f>รอวางป่วบรายสัปดาห์!AK25</f>
        <v>0</v>
      </c>
      <c r="AL24" s="23">
        <f>รอวางป่วบรายสัปดาห์!AL25</f>
        <v>0</v>
      </c>
      <c r="AM24" s="23">
        <f>รอวางป่วบรายสัปดาห์!AM25</f>
        <v>0</v>
      </c>
      <c r="AN24" s="23">
        <f>รอวางป่วบรายสัปดาห์!AN25</f>
        <v>0</v>
      </c>
      <c r="AO24" s="23">
        <f>รอวางป่วบรายสัปดาห์!AO25</f>
        <v>0</v>
      </c>
      <c r="AP24" s="23">
        <f>รอวางป่วบรายสัปดาห์!AP25</f>
        <v>0</v>
      </c>
      <c r="AQ24" s="23">
        <f>รอวางป่วบรายสัปดาห์!AQ25</f>
        <v>0</v>
      </c>
      <c r="AR24" s="23">
        <f>รอวางป่วบรายสัปดาห์!AR25</f>
        <v>0</v>
      </c>
      <c r="AS24" s="23">
        <f>รอวางป่วบรายสัปดาห์!AS25</f>
        <v>0</v>
      </c>
      <c r="AT24" s="23">
        <f>รอวางป่วบรายสัปดาห์!AT25</f>
        <v>0</v>
      </c>
      <c r="AU24" s="23">
        <f>รอวางป่วบรายสัปดาห์!AU25</f>
        <v>0</v>
      </c>
      <c r="AV24" s="23">
        <f>รอวางป่วบรายสัปดาห์!AV25</f>
        <v>0</v>
      </c>
      <c r="AW24" s="23">
        <f>รอวางป่วบรายสัปดาห์!AW25</f>
        <v>0</v>
      </c>
      <c r="AX24" s="23">
        <f>รอวางป่วบรายสัปดาห์!AX25</f>
        <v>0</v>
      </c>
      <c r="AY24" s="23">
        <f>รอวางป่วบรายสัปดาห์!AY25</f>
        <v>0</v>
      </c>
      <c r="AZ24" s="23">
        <f>รอวางป่วบรายสัปดาห์!AZ25</f>
        <v>0</v>
      </c>
      <c r="BA24" s="23">
        <f>รอวางป่วบรายสัปดาห์!BA25</f>
        <v>0</v>
      </c>
      <c r="BB24" s="23">
        <f>รอวางป่วบรายสัปดาห์!BB25</f>
        <v>0</v>
      </c>
      <c r="BC24" s="23">
        <f>รอวางป่วบรายสัปดาห์!BC25</f>
        <v>14</v>
      </c>
      <c r="BD24" s="23">
        <f>รอวางป่วบรายสัปดาห์!BD25</f>
        <v>0</v>
      </c>
    </row>
    <row r="25" spans="1:56">
      <c r="A25" s="23" t="str">
        <f>รอวางป่วยรายเดือน!A24</f>
        <v>ศิลาลาด</v>
      </c>
      <c r="B25" s="23">
        <f>รอวางป่วบรายสัปดาห์!B26</f>
        <v>0</v>
      </c>
      <c r="C25" s="23">
        <f>รอวางป่วบรายสัปดาห์!C26</f>
        <v>0</v>
      </c>
      <c r="D25" s="23">
        <f>รอวางป่วบรายสัปดาห์!D26</f>
        <v>0</v>
      </c>
      <c r="E25" s="23">
        <f>รอวางป่วบรายสัปดาห์!E26</f>
        <v>0</v>
      </c>
      <c r="F25" s="23">
        <f>รอวางป่วบรายสัปดาห์!F26</f>
        <v>0</v>
      </c>
      <c r="G25" s="23">
        <f>รอวางป่วบรายสัปดาห์!G26</f>
        <v>0</v>
      </c>
      <c r="H25" s="23">
        <f>รอวางป่วบรายสัปดาห์!H26</f>
        <v>0</v>
      </c>
      <c r="I25" s="23">
        <f>รอวางป่วบรายสัปดาห์!I26</f>
        <v>0</v>
      </c>
      <c r="J25" s="23">
        <f>รอวางป่วบรายสัปดาห์!J26</f>
        <v>0</v>
      </c>
      <c r="K25" s="23">
        <f>รอวางป่วบรายสัปดาห์!K26</f>
        <v>0</v>
      </c>
      <c r="L25" s="23">
        <f>รอวางป่วบรายสัปดาห์!L26</f>
        <v>0</v>
      </c>
      <c r="M25" s="23">
        <f>รอวางป่วบรายสัปดาห์!M26</f>
        <v>0</v>
      </c>
      <c r="N25" s="23">
        <f>รอวางป่วบรายสัปดาห์!N26</f>
        <v>0</v>
      </c>
      <c r="O25" s="23">
        <f>รอวางป่วบรายสัปดาห์!O26</f>
        <v>0</v>
      </c>
      <c r="P25" s="23">
        <f>รอวางป่วบรายสัปดาห์!P26</f>
        <v>0</v>
      </c>
      <c r="Q25" s="23">
        <f>รอวางป่วบรายสัปดาห์!Q26</f>
        <v>0</v>
      </c>
      <c r="R25" s="23">
        <f>รอวางป่วบรายสัปดาห์!R26</f>
        <v>0</v>
      </c>
      <c r="S25" s="23">
        <f>รอวางป่วบรายสัปดาห์!S26</f>
        <v>0</v>
      </c>
      <c r="T25" s="23">
        <f>รอวางป่วบรายสัปดาห์!T26</f>
        <v>1</v>
      </c>
      <c r="U25" s="23">
        <f>รอวางป่วบรายสัปดาห์!U26</f>
        <v>0</v>
      </c>
      <c r="V25" s="23">
        <f>รอวางป่วบรายสัปดาห์!V26</f>
        <v>0</v>
      </c>
      <c r="W25" s="23">
        <f>รอวางป่วบรายสัปดาห์!W26</f>
        <v>0</v>
      </c>
      <c r="X25" s="23">
        <f>รอวางป่วบรายสัปดาห์!X26</f>
        <v>1</v>
      </c>
      <c r="Y25" s="23">
        <f>รอวางป่วบรายสัปดาห์!Y26</f>
        <v>2</v>
      </c>
      <c r="Z25" s="23">
        <f>รอวางป่วบรายสัปดาห์!Z26</f>
        <v>0</v>
      </c>
      <c r="AA25" s="23">
        <f>รอวางป่วบรายสัปดาห์!AA26</f>
        <v>0</v>
      </c>
      <c r="AB25" s="23">
        <f>รอวางป่วบรายสัปดาห์!AB26</f>
        <v>2</v>
      </c>
      <c r="AC25" s="23">
        <f>รอวางป่วบรายสัปดาห์!AC26</f>
        <v>1</v>
      </c>
      <c r="AD25" s="23">
        <f>รอวางป่วบรายสัปดาห์!AD26</f>
        <v>0</v>
      </c>
      <c r="AE25" s="23">
        <f>รอวางป่วบรายสัปดาห์!AE26</f>
        <v>0</v>
      </c>
      <c r="AF25" s="23">
        <f>รอวางป่วบรายสัปดาห์!AF26</f>
        <v>0</v>
      </c>
      <c r="AG25" s="23">
        <f>รอวางป่วบรายสัปดาห์!AG26</f>
        <v>1</v>
      </c>
      <c r="AH25" s="23">
        <f>รอวางป่วบรายสัปดาห์!AH26</f>
        <v>0</v>
      </c>
      <c r="AI25" s="23">
        <f>รอวางป่วบรายสัปดาห์!AI26</f>
        <v>0</v>
      </c>
      <c r="AJ25" s="23">
        <f>รอวางป่วบรายสัปดาห์!AJ26</f>
        <v>0</v>
      </c>
      <c r="AK25" s="23">
        <f>รอวางป่วบรายสัปดาห์!AK26</f>
        <v>0</v>
      </c>
      <c r="AL25" s="23">
        <f>รอวางป่วบรายสัปดาห์!AL26</f>
        <v>0</v>
      </c>
      <c r="AM25" s="23">
        <f>รอวางป่วบรายสัปดาห์!AM26</f>
        <v>0</v>
      </c>
      <c r="AN25" s="23">
        <f>รอวางป่วบรายสัปดาห์!AN26</f>
        <v>0</v>
      </c>
      <c r="AO25" s="23">
        <f>รอวางป่วบรายสัปดาห์!AO26</f>
        <v>0</v>
      </c>
      <c r="AP25" s="23">
        <f>รอวางป่วบรายสัปดาห์!AP26</f>
        <v>0</v>
      </c>
      <c r="AQ25" s="23">
        <f>รอวางป่วบรายสัปดาห์!AQ26</f>
        <v>0</v>
      </c>
      <c r="AR25" s="23">
        <f>รอวางป่วบรายสัปดาห์!AR26</f>
        <v>0</v>
      </c>
      <c r="AS25" s="23">
        <f>รอวางป่วบรายสัปดาห์!AS26</f>
        <v>0</v>
      </c>
      <c r="AT25" s="23">
        <f>รอวางป่วบรายสัปดาห์!AT26</f>
        <v>0</v>
      </c>
      <c r="AU25" s="23">
        <f>รอวางป่วบรายสัปดาห์!AU26</f>
        <v>0</v>
      </c>
      <c r="AV25" s="23">
        <f>รอวางป่วบรายสัปดาห์!AV26</f>
        <v>0</v>
      </c>
      <c r="AW25" s="23">
        <f>รอวางป่วบรายสัปดาห์!AW26</f>
        <v>0</v>
      </c>
      <c r="AX25" s="23">
        <f>รอวางป่วบรายสัปดาห์!AX26</f>
        <v>0</v>
      </c>
      <c r="AY25" s="23">
        <f>รอวางป่วบรายสัปดาห์!AY26</f>
        <v>0</v>
      </c>
      <c r="AZ25" s="23">
        <f>รอวางป่วบรายสัปดาห์!AZ26</f>
        <v>0</v>
      </c>
      <c r="BA25" s="23">
        <f>รอวางป่วบรายสัปดาห์!BA26</f>
        <v>0</v>
      </c>
      <c r="BB25" s="23">
        <f>รอวางป่วบรายสัปดาห์!BB26</f>
        <v>0</v>
      </c>
      <c r="BC25" s="23">
        <f>รอวางป่วบรายสัปดาห์!BC26</f>
        <v>8</v>
      </c>
      <c r="BD25" s="23">
        <f>รอวางป่วบรายสัปดาห์!BD26</f>
        <v>0</v>
      </c>
    </row>
    <row r="26" spans="1:56">
      <c r="A26" s="50" t="s">
        <v>79</v>
      </c>
      <c r="B26" s="23">
        <f>SUM(B4:B25)</f>
        <v>7</v>
      </c>
      <c r="C26" s="23">
        <f t="shared" ref="C26:BD26" si="0">SUM(C4:C25)</f>
        <v>5</v>
      </c>
      <c r="D26" s="23">
        <f t="shared" si="0"/>
        <v>12</v>
      </c>
      <c r="E26" s="23">
        <f t="shared" si="0"/>
        <v>7</v>
      </c>
      <c r="F26" s="23">
        <f t="shared" si="0"/>
        <v>5</v>
      </c>
      <c r="G26" s="23">
        <f t="shared" si="0"/>
        <v>4</v>
      </c>
      <c r="H26" s="23">
        <f t="shared" si="0"/>
        <v>10</v>
      </c>
      <c r="I26" s="23">
        <f t="shared" si="0"/>
        <v>6</v>
      </c>
      <c r="J26" s="23">
        <f t="shared" si="0"/>
        <v>11</v>
      </c>
      <c r="K26" s="23">
        <f t="shared" si="0"/>
        <v>11</v>
      </c>
      <c r="L26" s="23">
        <f t="shared" si="0"/>
        <v>11</v>
      </c>
      <c r="M26" s="23">
        <f t="shared" si="0"/>
        <v>13</v>
      </c>
      <c r="N26" s="23">
        <f t="shared" si="0"/>
        <v>6</v>
      </c>
      <c r="O26" s="23">
        <f t="shared" si="0"/>
        <v>5</v>
      </c>
      <c r="P26" s="23">
        <f t="shared" si="0"/>
        <v>3</v>
      </c>
      <c r="Q26" s="23">
        <f t="shared" si="0"/>
        <v>7</v>
      </c>
      <c r="R26" s="23">
        <f t="shared" si="0"/>
        <v>8</v>
      </c>
      <c r="S26" s="23">
        <f t="shared" si="0"/>
        <v>18</v>
      </c>
      <c r="T26" s="23">
        <f t="shared" si="0"/>
        <v>18</v>
      </c>
      <c r="U26" s="23">
        <f t="shared" si="0"/>
        <v>14</v>
      </c>
      <c r="V26" s="23">
        <f t="shared" si="0"/>
        <v>17</v>
      </c>
      <c r="W26" s="23">
        <f t="shared" si="0"/>
        <v>15</v>
      </c>
      <c r="X26" s="23">
        <f t="shared" si="0"/>
        <v>30</v>
      </c>
      <c r="Y26" s="23">
        <f t="shared" si="0"/>
        <v>43</v>
      </c>
      <c r="Z26" s="23">
        <f t="shared" si="0"/>
        <v>30</v>
      </c>
      <c r="AA26" s="23">
        <f t="shared" si="0"/>
        <v>51</v>
      </c>
      <c r="AB26" s="23">
        <f t="shared" si="0"/>
        <v>53</v>
      </c>
      <c r="AC26" s="23">
        <f t="shared" si="0"/>
        <v>50</v>
      </c>
      <c r="AD26" s="23">
        <f t="shared" si="0"/>
        <v>31</v>
      </c>
      <c r="AE26" s="23">
        <f t="shared" si="0"/>
        <v>34</v>
      </c>
      <c r="AF26" s="23">
        <f t="shared" si="0"/>
        <v>37</v>
      </c>
      <c r="AG26" s="23">
        <f t="shared" si="0"/>
        <v>35</v>
      </c>
      <c r="AH26" s="23">
        <f t="shared" si="0"/>
        <v>25</v>
      </c>
      <c r="AI26" s="23">
        <f t="shared" si="0"/>
        <v>42</v>
      </c>
      <c r="AJ26" s="23">
        <f t="shared" si="0"/>
        <v>39</v>
      </c>
      <c r="AK26" s="23">
        <f t="shared" si="0"/>
        <v>45</v>
      </c>
      <c r="AL26" s="23">
        <f t="shared" si="0"/>
        <v>31</v>
      </c>
      <c r="AM26" s="23">
        <f t="shared" si="0"/>
        <v>23</v>
      </c>
      <c r="AN26" s="23">
        <f t="shared" si="0"/>
        <v>21</v>
      </c>
      <c r="AO26" s="23">
        <f t="shared" si="0"/>
        <v>10</v>
      </c>
      <c r="AP26" s="23">
        <f t="shared" si="0"/>
        <v>12</v>
      </c>
      <c r="AQ26" s="23">
        <f t="shared" si="0"/>
        <v>1</v>
      </c>
      <c r="AR26" s="23">
        <f t="shared" si="0"/>
        <v>0</v>
      </c>
      <c r="AS26" s="23">
        <f t="shared" si="0"/>
        <v>0</v>
      </c>
      <c r="AT26" s="23">
        <f t="shared" si="0"/>
        <v>0</v>
      </c>
      <c r="AU26" s="23">
        <f t="shared" si="0"/>
        <v>0</v>
      </c>
      <c r="AV26" s="23">
        <f t="shared" si="0"/>
        <v>0</v>
      </c>
      <c r="AW26" s="23">
        <f t="shared" si="0"/>
        <v>0</v>
      </c>
      <c r="AX26" s="23">
        <f t="shared" si="0"/>
        <v>0</v>
      </c>
      <c r="AY26" s="23">
        <f t="shared" si="0"/>
        <v>0</v>
      </c>
      <c r="AZ26" s="23">
        <f t="shared" si="0"/>
        <v>0</v>
      </c>
      <c r="BA26" s="23">
        <f t="shared" si="0"/>
        <v>0</v>
      </c>
      <c r="BB26" s="23">
        <f t="shared" si="0"/>
        <v>0</v>
      </c>
      <c r="BC26" s="23">
        <f t="shared" si="0"/>
        <v>859</v>
      </c>
      <c r="BD26" s="23">
        <f t="shared" si="0"/>
        <v>0</v>
      </c>
    </row>
  </sheetData>
  <pageMargins left="0.7" right="0.7" top="0.75" bottom="0.75" header="0.3" footer="0.3"/>
  <pageSetup paperSize="9" orientation="landscape" horizontalDpi="4294967293" r:id="rId1"/>
</worksheet>
</file>

<file path=xl/worksheets/sheet30.xml><?xml version="1.0" encoding="utf-8"?>
<worksheet xmlns="http://schemas.openxmlformats.org/spreadsheetml/2006/main" xmlns:r="http://schemas.openxmlformats.org/officeDocument/2006/relationships">
  <dimension ref="A1:AO4"/>
  <sheetViews>
    <sheetView workbookViewId="0">
      <selection sqref="A1:AO4"/>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1" max="11" width="20.57031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row r="2" spans="1:41">
      <c r="A2" t="s">
        <v>40</v>
      </c>
      <c r="B2" t="s">
        <v>11</v>
      </c>
      <c r="C2" t="s">
        <v>21</v>
      </c>
      <c r="D2" t="s">
        <v>21</v>
      </c>
      <c r="E2" t="s">
        <v>462</v>
      </c>
      <c r="F2">
        <v>17158</v>
      </c>
      <c r="G2">
        <v>121</v>
      </c>
      <c r="H2">
        <v>373</v>
      </c>
      <c r="I2">
        <v>1</v>
      </c>
      <c r="J2" t="s">
        <v>286</v>
      </c>
      <c r="K2" t="s">
        <v>463</v>
      </c>
      <c r="L2" t="s">
        <v>464</v>
      </c>
      <c r="M2" t="s">
        <v>465</v>
      </c>
      <c r="N2" t="s">
        <v>287</v>
      </c>
      <c r="O2">
        <v>12</v>
      </c>
      <c r="P2">
        <v>2</v>
      </c>
      <c r="Q2">
        <v>6</v>
      </c>
      <c r="R2" t="s">
        <v>287</v>
      </c>
      <c r="S2" t="s">
        <v>287</v>
      </c>
      <c r="T2" t="s">
        <v>291</v>
      </c>
      <c r="U2">
        <v>6</v>
      </c>
      <c r="V2" t="s">
        <v>466</v>
      </c>
      <c r="W2" t="s">
        <v>462</v>
      </c>
      <c r="X2" t="s">
        <v>289</v>
      </c>
      <c r="Y2" t="s">
        <v>293</v>
      </c>
      <c r="Z2" t="s">
        <v>287</v>
      </c>
      <c r="AA2" t="s">
        <v>293</v>
      </c>
      <c r="AB2" t="s">
        <v>467</v>
      </c>
      <c r="AC2" t="s">
        <v>291</v>
      </c>
      <c r="AD2" t="s">
        <v>288</v>
      </c>
      <c r="AE2" s="84">
        <v>43516</v>
      </c>
      <c r="AF2" s="84">
        <v>43522</v>
      </c>
      <c r="AH2" s="84">
        <v>43522</v>
      </c>
      <c r="AI2" s="84">
        <v>43522</v>
      </c>
      <c r="AJ2" t="b">
        <v>0</v>
      </c>
      <c r="AK2" t="s">
        <v>288</v>
      </c>
      <c r="AL2" t="s">
        <v>288</v>
      </c>
      <c r="AM2" t="s">
        <v>288</v>
      </c>
      <c r="AN2" t="s">
        <v>288</v>
      </c>
      <c r="AO2" t="s">
        <v>292</v>
      </c>
    </row>
    <row r="3" spans="1:41">
      <c r="A3" t="s">
        <v>40</v>
      </c>
      <c r="B3" t="s">
        <v>11</v>
      </c>
      <c r="C3" t="s">
        <v>21</v>
      </c>
      <c r="D3" t="s">
        <v>21</v>
      </c>
      <c r="E3" t="s">
        <v>462</v>
      </c>
      <c r="F3">
        <v>48647</v>
      </c>
      <c r="G3">
        <v>857</v>
      </c>
      <c r="H3">
        <v>1174</v>
      </c>
      <c r="I3">
        <v>15</v>
      </c>
      <c r="J3" t="s">
        <v>286</v>
      </c>
      <c r="K3" t="s">
        <v>691</v>
      </c>
      <c r="L3" t="s">
        <v>692</v>
      </c>
      <c r="M3" t="s">
        <v>693</v>
      </c>
      <c r="N3" t="s">
        <v>287</v>
      </c>
      <c r="O3">
        <v>11</v>
      </c>
      <c r="P3">
        <v>7</v>
      </c>
      <c r="Q3">
        <v>9</v>
      </c>
      <c r="R3" t="s">
        <v>287</v>
      </c>
      <c r="S3" t="s">
        <v>287</v>
      </c>
      <c r="T3" t="s">
        <v>291</v>
      </c>
      <c r="U3">
        <v>6</v>
      </c>
      <c r="V3" t="s">
        <v>694</v>
      </c>
      <c r="W3" t="s">
        <v>462</v>
      </c>
      <c r="X3" t="s">
        <v>289</v>
      </c>
      <c r="Y3" t="s">
        <v>293</v>
      </c>
      <c r="Z3" t="s">
        <v>289</v>
      </c>
      <c r="AA3" t="s">
        <v>293</v>
      </c>
      <c r="AB3" t="s">
        <v>467</v>
      </c>
      <c r="AC3" t="s">
        <v>291</v>
      </c>
      <c r="AD3" t="s">
        <v>288</v>
      </c>
      <c r="AE3" s="84">
        <v>43628</v>
      </c>
      <c r="AF3" s="84">
        <v>43628</v>
      </c>
      <c r="AH3" s="84">
        <v>43628</v>
      </c>
      <c r="AI3" s="84">
        <v>43628</v>
      </c>
      <c r="AJ3" t="b">
        <v>0</v>
      </c>
      <c r="AK3" t="s">
        <v>288</v>
      </c>
      <c r="AL3" t="s">
        <v>288</v>
      </c>
      <c r="AM3" t="s">
        <v>288</v>
      </c>
      <c r="AN3" t="s">
        <v>288</v>
      </c>
      <c r="AO3" t="s">
        <v>292</v>
      </c>
    </row>
    <row r="4" spans="1:41">
      <c r="A4" t="s">
        <v>40</v>
      </c>
      <c r="B4" t="s">
        <v>11</v>
      </c>
      <c r="C4" t="s">
        <v>21</v>
      </c>
      <c r="D4" t="s">
        <v>21</v>
      </c>
      <c r="E4" t="s">
        <v>462</v>
      </c>
      <c r="F4">
        <v>49601</v>
      </c>
      <c r="G4">
        <v>903</v>
      </c>
      <c r="H4">
        <v>1208</v>
      </c>
      <c r="I4">
        <v>16</v>
      </c>
      <c r="J4" t="s">
        <v>286</v>
      </c>
      <c r="K4" t="s">
        <v>684</v>
      </c>
      <c r="L4" t="s">
        <v>685</v>
      </c>
      <c r="M4" t="s">
        <v>686</v>
      </c>
      <c r="N4" t="s">
        <v>287</v>
      </c>
      <c r="O4">
        <v>9</v>
      </c>
      <c r="P4">
        <v>7</v>
      </c>
      <c r="Q4">
        <v>6</v>
      </c>
      <c r="R4" t="s">
        <v>287</v>
      </c>
      <c r="S4" t="s">
        <v>287</v>
      </c>
      <c r="T4" t="s">
        <v>291</v>
      </c>
      <c r="U4">
        <v>6</v>
      </c>
      <c r="V4" t="s">
        <v>687</v>
      </c>
      <c r="W4" t="s">
        <v>462</v>
      </c>
      <c r="X4" t="s">
        <v>289</v>
      </c>
      <c r="Y4" t="s">
        <v>293</v>
      </c>
      <c r="Z4" t="s">
        <v>287</v>
      </c>
      <c r="AA4" t="s">
        <v>287</v>
      </c>
      <c r="AB4" t="s">
        <v>467</v>
      </c>
      <c r="AC4" t="s">
        <v>291</v>
      </c>
      <c r="AD4" t="s">
        <v>288</v>
      </c>
      <c r="AE4" s="84">
        <v>43626</v>
      </c>
      <c r="AF4" s="84">
        <v>43630</v>
      </c>
      <c r="AH4" s="84">
        <v>43630</v>
      </c>
      <c r="AI4" s="84">
        <v>43630</v>
      </c>
      <c r="AJ4" t="b">
        <v>0</v>
      </c>
      <c r="AK4" t="s">
        <v>288</v>
      </c>
      <c r="AL4" t="s">
        <v>288</v>
      </c>
      <c r="AM4" t="s">
        <v>288</v>
      </c>
      <c r="AN4" t="s">
        <v>288</v>
      </c>
      <c r="AO4" t="s">
        <v>292</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dimension ref="A3:J22"/>
  <sheetViews>
    <sheetView workbookViewId="0">
      <selection activeCell="K11" sqref="K11"/>
    </sheetView>
  </sheetViews>
  <sheetFormatPr defaultRowHeight="12.75"/>
  <cols>
    <col min="1" max="1" width="18.7109375" customWidth="1"/>
    <col min="2" max="2" width="17" customWidth="1"/>
    <col min="3" max="3" width="11.7109375" customWidth="1"/>
    <col min="4" max="6" width="21.42578125" bestFit="1" customWidth="1"/>
    <col min="7" max="10" width="21.42578125" style="48" bestFit="1" customWidth="1"/>
    <col min="11" max="11" width="11.7109375" bestFit="1" customWidth="1"/>
    <col min="12" max="27" width="3.7109375" customWidth="1"/>
  </cols>
  <sheetData>
    <row r="3" spans="1:10">
      <c r="A3" s="79" t="s">
        <v>298</v>
      </c>
      <c r="B3" s="79" t="s">
        <v>897</v>
      </c>
      <c r="G3"/>
      <c r="H3"/>
      <c r="I3"/>
      <c r="J3"/>
    </row>
    <row r="4" spans="1:10">
      <c r="A4" s="79" t="s">
        <v>898</v>
      </c>
      <c r="B4" s="153" t="s">
        <v>2175</v>
      </c>
      <c r="C4" s="153" t="s">
        <v>900</v>
      </c>
      <c r="G4"/>
      <c r="H4"/>
      <c r="I4"/>
      <c r="J4"/>
    </row>
    <row r="5" spans="1:10">
      <c r="A5" s="80" t="s">
        <v>11</v>
      </c>
      <c r="B5" s="60">
        <v>7</v>
      </c>
      <c r="C5" s="60">
        <v>7</v>
      </c>
      <c r="G5"/>
      <c r="H5"/>
      <c r="I5"/>
      <c r="J5"/>
    </row>
    <row r="6" spans="1:10">
      <c r="A6" s="81" t="s">
        <v>21</v>
      </c>
      <c r="B6" s="60">
        <v>3</v>
      </c>
      <c r="C6" s="60">
        <v>3</v>
      </c>
      <c r="G6"/>
      <c r="H6"/>
      <c r="I6"/>
      <c r="J6"/>
    </row>
    <row r="7" spans="1:10">
      <c r="A7" s="82" t="s">
        <v>21</v>
      </c>
      <c r="B7" s="60">
        <v>2</v>
      </c>
      <c r="C7" s="60">
        <v>2</v>
      </c>
      <c r="G7"/>
      <c r="H7"/>
      <c r="I7"/>
      <c r="J7"/>
    </row>
    <row r="8" spans="1:10">
      <c r="A8" s="82" t="s">
        <v>1786</v>
      </c>
      <c r="B8" s="60">
        <v>1</v>
      </c>
      <c r="C8" s="60">
        <v>1</v>
      </c>
      <c r="G8"/>
      <c r="H8"/>
      <c r="I8"/>
      <c r="J8"/>
    </row>
    <row r="9" spans="1:10">
      <c r="A9" s="81" t="s">
        <v>11</v>
      </c>
      <c r="B9" s="60">
        <v>1</v>
      </c>
      <c r="C9" s="60">
        <v>1</v>
      </c>
      <c r="G9"/>
      <c r="H9"/>
      <c r="I9"/>
      <c r="J9"/>
    </row>
    <row r="10" spans="1:10">
      <c r="A10" s="82" t="s">
        <v>371</v>
      </c>
      <c r="B10" s="60">
        <v>1</v>
      </c>
      <c r="C10" s="60">
        <v>1</v>
      </c>
      <c r="G10"/>
      <c r="H10"/>
      <c r="I10"/>
      <c r="J10"/>
    </row>
    <row r="11" spans="1:10">
      <c r="A11" s="81" t="s">
        <v>688</v>
      </c>
      <c r="B11" s="60">
        <v>3</v>
      </c>
      <c r="C11" s="60">
        <v>3</v>
      </c>
      <c r="G11"/>
      <c r="H11"/>
      <c r="I11"/>
      <c r="J11"/>
    </row>
    <row r="12" spans="1:10">
      <c r="A12" s="82" t="s">
        <v>689</v>
      </c>
      <c r="B12" s="60">
        <v>3</v>
      </c>
      <c r="C12" s="60">
        <v>3</v>
      </c>
      <c r="G12"/>
      <c r="H12"/>
      <c r="I12"/>
      <c r="J12"/>
    </row>
    <row r="13" spans="1:10">
      <c r="A13" s="80" t="s">
        <v>900</v>
      </c>
      <c r="B13" s="60">
        <v>7</v>
      </c>
      <c r="C13" s="60">
        <v>7</v>
      </c>
      <c r="G13"/>
      <c r="H13"/>
      <c r="I13"/>
      <c r="J13"/>
    </row>
    <row r="14" spans="1:10">
      <c r="G14"/>
      <c r="H14"/>
      <c r="I14"/>
      <c r="J14"/>
    </row>
    <row r="15" spans="1:10">
      <c r="G15"/>
      <c r="H15"/>
      <c r="I15"/>
      <c r="J15"/>
    </row>
    <row r="16" spans="1:10">
      <c r="G16"/>
      <c r="H16"/>
      <c r="I16"/>
      <c r="J16"/>
    </row>
    <row r="17" spans="7:10">
      <c r="G17"/>
      <c r="H17"/>
      <c r="I17"/>
      <c r="J17"/>
    </row>
    <row r="18" spans="7:10">
      <c r="G18"/>
      <c r="H18"/>
      <c r="I18"/>
      <c r="J18"/>
    </row>
    <row r="19" spans="7:10">
      <c r="G19"/>
      <c r="H19"/>
      <c r="I19"/>
      <c r="J19"/>
    </row>
    <row r="20" spans="7:10">
      <c r="G20"/>
      <c r="H20"/>
      <c r="I20"/>
      <c r="J20"/>
    </row>
    <row r="21" spans="7:10">
      <c r="G21"/>
      <c r="H21"/>
      <c r="I21"/>
      <c r="J21"/>
    </row>
    <row r="22" spans="7:10">
      <c r="G22"/>
      <c r="H22"/>
      <c r="I22"/>
      <c r="J2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O285"/>
  <sheetViews>
    <sheetView topLeftCell="A278" workbookViewId="0">
      <selection activeCell="C292" sqref="C292"/>
    </sheetView>
  </sheetViews>
  <sheetFormatPr defaultColWidth="12.7109375" defaultRowHeight="12.75"/>
  <sheetData>
    <row r="1" spans="1:41">
      <c r="A1" s="142" t="s">
        <v>325</v>
      </c>
      <c r="B1" s="142" t="s">
        <v>246</v>
      </c>
      <c r="C1" s="142" t="s">
        <v>247</v>
      </c>
      <c r="D1" s="142" t="s">
        <v>248</v>
      </c>
      <c r="E1" s="142" t="s">
        <v>249</v>
      </c>
      <c r="F1" s="142" t="s">
        <v>250</v>
      </c>
      <c r="G1" s="142" t="s">
        <v>251</v>
      </c>
      <c r="H1" s="142" t="s">
        <v>252</v>
      </c>
      <c r="I1" s="142" t="s">
        <v>253</v>
      </c>
      <c r="J1" s="142" t="s">
        <v>254</v>
      </c>
      <c r="K1" s="142" t="s">
        <v>255</v>
      </c>
      <c r="L1" s="142" t="s">
        <v>256</v>
      </c>
      <c r="M1" s="142" t="s">
        <v>257</v>
      </c>
      <c r="N1" s="142" t="s">
        <v>258</v>
      </c>
      <c r="O1" s="142" t="s">
        <v>259</v>
      </c>
      <c r="P1" s="142" t="s">
        <v>260</v>
      </c>
      <c r="Q1" s="142" t="s">
        <v>261</v>
      </c>
      <c r="R1" s="142" t="s">
        <v>262</v>
      </c>
      <c r="S1" s="142" t="s">
        <v>263</v>
      </c>
      <c r="T1" s="142" t="s">
        <v>264</v>
      </c>
      <c r="U1" s="142" t="s">
        <v>265</v>
      </c>
      <c r="V1" s="142" t="s">
        <v>266</v>
      </c>
      <c r="W1" s="142" t="s">
        <v>267</v>
      </c>
      <c r="X1" s="142" t="s">
        <v>268</v>
      </c>
      <c r="Y1" s="142" t="s">
        <v>269</v>
      </c>
      <c r="Z1" s="142" t="s">
        <v>270</v>
      </c>
      <c r="AA1" s="142" t="s">
        <v>271</v>
      </c>
      <c r="AB1" s="142" t="s">
        <v>272</v>
      </c>
      <c r="AC1" s="142" t="s">
        <v>273</v>
      </c>
      <c r="AD1" s="142" t="s">
        <v>274</v>
      </c>
      <c r="AE1" s="142" t="s">
        <v>275</v>
      </c>
      <c r="AF1" s="142" t="s">
        <v>276</v>
      </c>
      <c r="AG1" s="142" t="s">
        <v>277</v>
      </c>
      <c r="AH1" s="142" t="s">
        <v>278</v>
      </c>
      <c r="AI1" s="142" t="s">
        <v>279</v>
      </c>
      <c r="AJ1" s="142" t="s">
        <v>280</v>
      </c>
      <c r="AK1" s="142" t="s">
        <v>281</v>
      </c>
      <c r="AL1" s="142" t="s">
        <v>282</v>
      </c>
      <c r="AM1" s="142" t="s">
        <v>283</v>
      </c>
      <c r="AN1" s="142" t="s">
        <v>284</v>
      </c>
      <c r="AO1" s="142" t="s">
        <v>285</v>
      </c>
    </row>
    <row r="2" spans="1:41" ht="25.5">
      <c r="A2" s="143" t="s">
        <v>42</v>
      </c>
      <c r="B2" s="143" t="s">
        <v>13</v>
      </c>
      <c r="C2" s="143" t="s">
        <v>499</v>
      </c>
      <c r="D2" s="143" t="s">
        <v>538</v>
      </c>
      <c r="E2" s="143" t="s">
        <v>539</v>
      </c>
      <c r="F2" s="144">
        <v>498</v>
      </c>
      <c r="G2" s="144">
        <v>1</v>
      </c>
      <c r="H2" s="144">
        <v>74</v>
      </c>
      <c r="I2" s="144">
        <v>1</v>
      </c>
      <c r="J2" s="143" t="s">
        <v>286</v>
      </c>
      <c r="K2" s="143" t="s">
        <v>928</v>
      </c>
      <c r="L2" s="143" t="s">
        <v>929</v>
      </c>
      <c r="M2" s="143" t="s">
        <v>288</v>
      </c>
      <c r="N2" s="143" t="s">
        <v>289</v>
      </c>
      <c r="O2" s="144">
        <v>28</v>
      </c>
      <c r="P2" s="144">
        <v>0</v>
      </c>
      <c r="Q2" s="144">
        <v>0</v>
      </c>
      <c r="R2" s="143" t="s">
        <v>287</v>
      </c>
      <c r="S2" s="143" t="s">
        <v>287</v>
      </c>
      <c r="T2" s="143" t="s">
        <v>288</v>
      </c>
      <c r="U2" s="144">
        <v>1</v>
      </c>
      <c r="V2" s="143" t="s">
        <v>930</v>
      </c>
      <c r="W2" s="143" t="s">
        <v>539</v>
      </c>
      <c r="X2" s="143" t="s">
        <v>289</v>
      </c>
      <c r="Y2" s="143" t="s">
        <v>289</v>
      </c>
      <c r="Z2" s="143" t="s">
        <v>289</v>
      </c>
      <c r="AA2" s="143" t="s">
        <v>293</v>
      </c>
      <c r="AB2" s="143" t="s">
        <v>295</v>
      </c>
      <c r="AC2" s="143" t="s">
        <v>288</v>
      </c>
      <c r="AD2" s="143" t="s">
        <v>288</v>
      </c>
      <c r="AE2" s="145">
        <v>43831</v>
      </c>
      <c r="AF2" s="145">
        <v>43833</v>
      </c>
      <c r="AG2" s="146"/>
      <c r="AH2" s="145">
        <v>43833</v>
      </c>
      <c r="AI2" s="145">
        <v>43834</v>
      </c>
      <c r="AJ2" s="144" t="b">
        <v>0</v>
      </c>
      <c r="AK2" s="143" t="s">
        <v>321</v>
      </c>
      <c r="AL2" s="143" t="s">
        <v>291</v>
      </c>
      <c r="AM2" s="143" t="s">
        <v>288</v>
      </c>
      <c r="AN2" s="143" t="s">
        <v>296</v>
      </c>
      <c r="AO2" s="143" t="s">
        <v>292</v>
      </c>
    </row>
    <row r="3" spans="1:41">
      <c r="A3" s="143" t="s">
        <v>42</v>
      </c>
      <c r="B3" s="143" t="s">
        <v>13</v>
      </c>
      <c r="C3" s="143" t="s">
        <v>459</v>
      </c>
      <c r="D3" s="143" t="s">
        <v>931</v>
      </c>
      <c r="E3" s="143" t="s">
        <v>932</v>
      </c>
      <c r="F3" s="144">
        <v>38865</v>
      </c>
      <c r="G3" s="144">
        <v>182</v>
      </c>
      <c r="H3" s="144">
        <v>2743</v>
      </c>
      <c r="I3" s="144">
        <v>4</v>
      </c>
      <c r="J3" s="143" t="s">
        <v>294</v>
      </c>
      <c r="K3" s="143" t="s">
        <v>933</v>
      </c>
      <c r="L3" s="143" t="s">
        <v>934</v>
      </c>
      <c r="M3" s="143" t="s">
        <v>288</v>
      </c>
      <c r="N3" s="143" t="s">
        <v>289</v>
      </c>
      <c r="O3" s="144">
        <v>19</v>
      </c>
      <c r="P3" s="144">
        <v>0</v>
      </c>
      <c r="Q3" s="144">
        <v>0</v>
      </c>
      <c r="R3" s="143" t="s">
        <v>287</v>
      </c>
      <c r="S3" s="143" t="s">
        <v>287</v>
      </c>
      <c r="T3" s="143" t="s">
        <v>288</v>
      </c>
      <c r="U3" s="144">
        <v>1</v>
      </c>
      <c r="V3" s="143" t="s">
        <v>423</v>
      </c>
      <c r="W3" s="143" t="s">
        <v>932</v>
      </c>
      <c r="X3" s="143" t="s">
        <v>289</v>
      </c>
      <c r="Y3" s="143" t="s">
        <v>289</v>
      </c>
      <c r="Z3" s="143" t="s">
        <v>289</v>
      </c>
      <c r="AA3" s="143" t="s">
        <v>293</v>
      </c>
      <c r="AB3" s="143" t="s">
        <v>295</v>
      </c>
      <c r="AC3" s="143" t="s">
        <v>288</v>
      </c>
      <c r="AD3" s="143" t="s">
        <v>288</v>
      </c>
      <c r="AE3" s="145">
        <v>43966</v>
      </c>
      <c r="AF3" s="145">
        <v>43973</v>
      </c>
      <c r="AG3" s="146"/>
      <c r="AH3" s="145">
        <v>43974</v>
      </c>
      <c r="AI3" s="145">
        <v>43974</v>
      </c>
      <c r="AJ3" s="144" t="b">
        <v>0</v>
      </c>
      <c r="AK3" s="143" t="s">
        <v>321</v>
      </c>
      <c r="AL3" s="143" t="s">
        <v>291</v>
      </c>
      <c r="AM3" s="143" t="s">
        <v>288</v>
      </c>
      <c r="AN3" s="143" t="s">
        <v>296</v>
      </c>
      <c r="AO3" s="143" t="s">
        <v>292</v>
      </c>
    </row>
    <row r="4" spans="1:41">
      <c r="A4" s="143" t="s">
        <v>42</v>
      </c>
      <c r="B4" s="143" t="s">
        <v>13</v>
      </c>
      <c r="C4" s="143" t="s">
        <v>459</v>
      </c>
      <c r="D4" s="143" t="s">
        <v>935</v>
      </c>
      <c r="E4" s="143" t="s">
        <v>936</v>
      </c>
      <c r="F4" s="144">
        <v>38864</v>
      </c>
      <c r="G4" s="144">
        <v>181</v>
      </c>
      <c r="H4" s="144">
        <v>2742</v>
      </c>
      <c r="I4" s="144">
        <v>3</v>
      </c>
      <c r="J4" s="143" t="s">
        <v>294</v>
      </c>
      <c r="K4" s="143" t="s">
        <v>937</v>
      </c>
      <c r="L4" s="143" t="s">
        <v>938</v>
      </c>
      <c r="M4" s="143" t="s">
        <v>288</v>
      </c>
      <c r="N4" s="143" t="s">
        <v>289</v>
      </c>
      <c r="O4" s="144">
        <v>15</v>
      </c>
      <c r="P4" s="144">
        <v>0</v>
      </c>
      <c r="Q4" s="144">
        <v>0</v>
      </c>
      <c r="R4" s="143" t="s">
        <v>287</v>
      </c>
      <c r="S4" s="143" t="s">
        <v>287</v>
      </c>
      <c r="T4" s="143" t="s">
        <v>288</v>
      </c>
      <c r="U4" s="144">
        <v>6</v>
      </c>
      <c r="V4" s="143" t="s">
        <v>417</v>
      </c>
      <c r="W4" s="143" t="s">
        <v>936</v>
      </c>
      <c r="X4" s="143" t="s">
        <v>289</v>
      </c>
      <c r="Y4" s="143" t="s">
        <v>289</v>
      </c>
      <c r="Z4" s="143" t="s">
        <v>289</v>
      </c>
      <c r="AA4" s="143" t="s">
        <v>293</v>
      </c>
      <c r="AB4" s="143" t="s">
        <v>295</v>
      </c>
      <c r="AC4" s="143" t="s">
        <v>288</v>
      </c>
      <c r="AD4" s="143" t="s">
        <v>288</v>
      </c>
      <c r="AE4" s="145">
        <v>43969</v>
      </c>
      <c r="AF4" s="145">
        <v>43973</v>
      </c>
      <c r="AG4" s="146"/>
      <c r="AH4" s="145">
        <v>43974</v>
      </c>
      <c r="AI4" s="145">
        <v>43974</v>
      </c>
      <c r="AJ4" s="144" t="b">
        <v>0</v>
      </c>
      <c r="AK4" s="143" t="s">
        <v>321</v>
      </c>
      <c r="AL4" s="143" t="s">
        <v>291</v>
      </c>
      <c r="AM4" s="143" t="s">
        <v>288</v>
      </c>
      <c r="AN4" s="143" t="s">
        <v>296</v>
      </c>
      <c r="AO4" s="143" t="s">
        <v>292</v>
      </c>
    </row>
    <row r="5" spans="1:41" ht="25.5">
      <c r="A5" s="143" t="s">
        <v>42</v>
      </c>
      <c r="B5" s="143" t="s">
        <v>13</v>
      </c>
      <c r="C5" s="143" t="s">
        <v>459</v>
      </c>
      <c r="D5" s="143" t="s">
        <v>935</v>
      </c>
      <c r="E5" s="143" t="s">
        <v>936</v>
      </c>
      <c r="F5" s="144">
        <v>41560</v>
      </c>
      <c r="G5" s="144">
        <v>273</v>
      </c>
      <c r="H5" s="144">
        <v>5376</v>
      </c>
      <c r="I5" s="144">
        <v>23</v>
      </c>
      <c r="J5" s="143" t="s">
        <v>286</v>
      </c>
      <c r="K5" s="143" t="s">
        <v>939</v>
      </c>
      <c r="L5" s="143" t="s">
        <v>940</v>
      </c>
      <c r="M5" s="143" t="s">
        <v>941</v>
      </c>
      <c r="N5" s="143" t="s">
        <v>289</v>
      </c>
      <c r="O5" s="144">
        <v>9</v>
      </c>
      <c r="P5" s="144">
        <v>0</v>
      </c>
      <c r="Q5" s="144">
        <v>19</v>
      </c>
      <c r="R5" s="143" t="s">
        <v>287</v>
      </c>
      <c r="S5" s="143" t="s">
        <v>287</v>
      </c>
      <c r="T5" s="143" t="s">
        <v>291</v>
      </c>
      <c r="U5" s="144">
        <v>6</v>
      </c>
      <c r="V5" s="143" t="s">
        <v>942</v>
      </c>
      <c r="W5" s="143" t="s">
        <v>936</v>
      </c>
      <c r="X5" s="143" t="s">
        <v>287</v>
      </c>
      <c r="Y5" s="143" t="s">
        <v>293</v>
      </c>
      <c r="Z5" s="143" t="s">
        <v>289</v>
      </c>
      <c r="AA5" s="143" t="s">
        <v>293</v>
      </c>
      <c r="AB5" s="143" t="s">
        <v>309</v>
      </c>
      <c r="AC5" s="143" t="s">
        <v>291</v>
      </c>
      <c r="AD5" s="143" t="s">
        <v>288</v>
      </c>
      <c r="AE5" s="145">
        <v>43986</v>
      </c>
      <c r="AF5" s="145">
        <v>43986</v>
      </c>
      <c r="AG5" s="146"/>
      <c r="AH5" s="145">
        <v>43986</v>
      </c>
      <c r="AI5" s="145">
        <v>43986</v>
      </c>
      <c r="AJ5" s="144" t="b">
        <v>0</v>
      </c>
      <c r="AK5" s="143" t="s">
        <v>288</v>
      </c>
      <c r="AL5" s="143" t="s">
        <v>288</v>
      </c>
      <c r="AM5" s="143" t="s">
        <v>288</v>
      </c>
      <c r="AN5" s="143" t="s">
        <v>288</v>
      </c>
      <c r="AO5" s="143" t="s">
        <v>292</v>
      </c>
    </row>
    <row r="6" spans="1:41">
      <c r="A6" s="143" t="s">
        <v>42</v>
      </c>
      <c r="B6" s="143" t="s">
        <v>13</v>
      </c>
      <c r="C6" s="143" t="s">
        <v>561</v>
      </c>
      <c r="D6" s="143" t="s">
        <v>943</v>
      </c>
      <c r="E6" s="143" t="s">
        <v>944</v>
      </c>
      <c r="F6" s="144">
        <v>32267</v>
      </c>
      <c r="G6" s="144">
        <v>139</v>
      </c>
      <c r="H6" s="144">
        <v>2314</v>
      </c>
      <c r="I6" s="144">
        <v>4</v>
      </c>
      <c r="J6" s="143" t="s">
        <v>286</v>
      </c>
      <c r="K6" s="143" t="s">
        <v>945</v>
      </c>
      <c r="L6" s="143" t="s">
        <v>946</v>
      </c>
      <c r="M6" s="143" t="s">
        <v>288</v>
      </c>
      <c r="N6" s="143" t="s">
        <v>287</v>
      </c>
      <c r="O6" s="144">
        <v>13</v>
      </c>
      <c r="P6" s="144">
        <v>0</v>
      </c>
      <c r="Q6" s="144">
        <v>0</v>
      </c>
      <c r="R6" s="143" t="s">
        <v>287</v>
      </c>
      <c r="S6" s="143" t="s">
        <v>287</v>
      </c>
      <c r="T6" s="143" t="s">
        <v>288</v>
      </c>
      <c r="U6" s="144">
        <v>6</v>
      </c>
      <c r="V6" s="143" t="s">
        <v>556</v>
      </c>
      <c r="W6" s="143" t="s">
        <v>944</v>
      </c>
      <c r="X6" s="143" t="s">
        <v>289</v>
      </c>
      <c r="Y6" s="143" t="s">
        <v>289</v>
      </c>
      <c r="Z6" s="143" t="s">
        <v>289</v>
      </c>
      <c r="AA6" s="143" t="s">
        <v>293</v>
      </c>
      <c r="AB6" s="143" t="s">
        <v>295</v>
      </c>
      <c r="AC6" s="143" t="s">
        <v>288</v>
      </c>
      <c r="AD6" s="143" t="s">
        <v>288</v>
      </c>
      <c r="AE6" s="145">
        <v>43930</v>
      </c>
      <c r="AF6" s="145">
        <v>43934</v>
      </c>
      <c r="AG6" s="146"/>
      <c r="AH6" s="145">
        <v>43935</v>
      </c>
      <c r="AI6" s="145">
        <v>43936</v>
      </c>
      <c r="AJ6" s="144" t="b">
        <v>0</v>
      </c>
      <c r="AK6" s="143" t="s">
        <v>321</v>
      </c>
      <c r="AL6" s="143" t="s">
        <v>291</v>
      </c>
      <c r="AM6" s="143" t="s">
        <v>288</v>
      </c>
      <c r="AN6" s="143" t="s">
        <v>296</v>
      </c>
      <c r="AO6" s="143" t="s">
        <v>292</v>
      </c>
    </row>
    <row r="7" spans="1:41">
      <c r="A7" s="143" t="s">
        <v>42</v>
      </c>
      <c r="B7" s="143" t="s">
        <v>13</v>
      </c>
      <c r="C7" s="143" t="s">
        <v>378</v>
      </c>
      <c r="D7" s="143" t="s">
        <v>947</v>
      </c>
      <c r="E7" s="143" t="s">
        <v>948</v>
      </c>
      <c r="F7" s="144">
        <v>35147</v>
      </c>
      <c r="G7" s="144">
        <v>158</v>
      </c>
      <c r="H7" s="144">
        <v>2011</v>
      </c>
      <c r="I7" s="144">
        <v>879</v>
      </c>
      <c r="J7" s="143" t="s">
        <v>286</v>
      </c>
      <c r="K7" s="143" t="s">
        <v>949</v>
      </c>
      <c r="L7" s="143" t="s">
        <v>950</v>
      </c>
      <c r="M7" s="143" t="s">
        <v>288</v>
      </c>
      <c r="N7" s="143" t="s">
        <v>289</v>
      </c>
      <c r="O7" s="144">
        <v>27</v>
      </c>
      <c r="P7" s="144">
        <v>5</v>
      </c>
      <c r="Q7" s="144">
        <v>13</v>
      </c>
      <c r="R7" s="143" t="s">
        <v>287</v>
      </c>
      <c r="S7" s="143" t="s">
        <v>287</v>
      </c>
      <c r="T7" s="143" t="s">
        <v>288</v>
      </c>
      <c r="U7" s="144">
        <v>10</v>
      </c>
      <c r="V7" s="143" t="s">
        <v>951</v>
      </c>
      <c r="W7" s="143" t="s">
        <v>948</v>
      </c>
      <c r="X7" s="143" t="s">
        <v>289</v>
      </c>
      <c r="Y7" s="143" t="s">
        <v>293</v>
      </c>
      <c r="Z7" s="143" t="s">
        <v>287</v>
      </c>
      <c r="AA7" s="143" t="s">
        <v>287</v>
      </c>
      <c r="AB7" s="143" t="s">
        <v>320</v>
      </c>
      <c r="AC7" s="143" t="s">
        <v>291</v>
      </c>
      <c r="AD7" s="143" t="s">
        <v>288</v>
      </c>
      <c r="AE7" s="145">
        <v>43949</v>
      </c>
      <c r="AF7" s="145">
        <v>43953</v>
      </c>
      <c r="AG7" s="146"/>
      <c r="AH7" s="145">
        <v>43954</v>
      </c>
      <c r="AI7" s="145">
        <v>43954</v>
      </c>
      <c r="AJ7" s="144" t="b">
        <v>0</v>
      </c>
      <c r="AK7" s="143" t="s">
        <v>288</v>
      </c>
      <c r="AL7" s="143" t="s">
        <v>288</v>
      </c>
      <c r="AM7" s="143" t="s">
        <v>288</v>
      </c>
      <c r="AN7" s="143" t="s">
        <v>288</v>
      </c>
      <c r="AO7" s="143" t="s">
        <v>292</v>
      </c>
    </row>
    <row r="8" spans="1:41" ht="25.5">
      <c r="A8" s="143" t="s">
        <v>42</v>
      </c>
      <c r="B8" s="143" t="s">
        <v>13</v>
      </c>
      <c r="C8" s="143" t="s">
        <v>555</v>
      </c>
      <c r="D8" s="143" t="s">
        <v>616</v>
      </c>
      <c r="E8" s="143" t="s">
        <v>617</v>
      </c>
      <c r="F8" s="144">
        <v>10151</v>
      </c>
      <c r="G8" s="144">
        <v>39</v>
      </c>
      <c r="H8" s="144">
        <v>801</v>
      </c>
      <c r="I8" s="144">
        <v>2</v>
      </c>
      <c r="J8" s="143" t="s">
        <v>286</v>
      </c>
      <c r="K8" s="143" t="s">
        <v>952</v>
      </c>
      <c r="L8" s="143" t="s">
        <v>953</v>
      </c>
      <c r="M8" s="143" t="s">
        <v>288</v>
      </c>
      <c r="N8" s="143" t="s">
        <v>287</v>
      </c>
      <c r="O8" s="144">
        <v>36</v>
      </c>
      <c r="P8" s="144">
        <v>10</v>
      </c>
      <c r="Q8" s="144">
        <v>0</v>
      </c>
      <c r="R8" s="143" t="s">
        <v>287</v>
      </c>
      <c r="S8" s="143" t="s">
        <v>287</v>
      </c>
      <c r="T8" s="143" t="s">
        <v>288</v>
      </c>
      <c r="U8" s="144">
        <v>4</v>
      </c>
      <c r="V8" s="143" t="s">
        <v>954</v>
      </c>
      <c r="W8" s="143" t="s">
        <v>617</v>
      </c>
      <c r="X8" s="143" t="s">
        <v>287</v>
      </c>
      <c r="Y8" s="143" t="s">
        <v>289</v>
      </c>
      <c r="Z8" s="143" t="s">
        <v>289</v>
      </c>
      <c r="AA8" s="143" t="s">
        <v>293</v>
      </c>
      <c r="AB8" s="143" t="s">
        <v>295</v>
      </c>
      <c r="AC8" s="143" t="s">
        <v>288</v>
      </c>
      <c r="AD8" s="143" t="s">
        <v>288</v>
      </c>
      <c r="AE8" s="145">
        <v>43856</v>
      </c>
      <c r="AF8" s="145">
        <v>43861</v>
      </c>
      <c r="AG8" s="146"/>
      <c r="AH8" s="145">
        <v>43862</v>
      </c>
      <c r="AI8" s="145">
        <v>43862</v>
      </c>
      <c r="AJ8" s="144" t="b">
        <v>0</v>
      </c>
      <c r="AK8" s="143" t="s">
        <v>291</v>
      </c>
      <c r="AL8" s="143" t="s">
        <v>291</v>
      </c>
      <c r="AM8" s="143" t="s">
        <v>955</v>
      </c>
      <c r="AN8" s="143" t="s">
        <v>296</v>
      </c>
      <c r="AO8" s="143" t="s">
        <v>292</v>
      </c>
    </row>
    <row r="9" spans="1:41" ht="25.5">
      <c r="A9" s="143" t="s">
        <v>42</v>
      </c>
      <c r="B9" s="143" t="s">
        <v>13</v>
      </c>
      <c r="C9" s="143" t="s">
        <v>459</v>
      </c>
      <c r="D9" s="143" t="s">
        <v>931</v>
      </c>
      <c r="E9" s="143" t="s">
        <v>932</v>
      </c>
      <c r="F9" s="144">
        <v>35514</v>
      </c>
      <c r="G9" s="144">
        <v>163</v>
      </c>
      <c r="H9" s="144">
        <v>4541</v>
      </c>
      <c r="I9" s="144">
        <v>12</v>
      </c>
      <c r="J9" s="143" t="s">
        <v>286</v>
      </c>
      <c r="K9" s="143" t="s">
        <v>956</v>
      </c>
      <c r="L9" s="143" t="s">
        <v>957</v>
      </c>
      <c r="M9" s="143" t="s">
        <v>288</v>
      </c>
      <c r="N9" s="143" t="s">
        <v>287</v>
      </c>
      <c r="O9" s="144">
        <v>15</v>
      </c>
      <c r="P9" s="144">
        <v>4</v>
      </c>
      <c r="Q9" s="144">
        <v>6</v>
      </c>
      <c r="R9" s="143" t="s">
        <v>287</v>
      </c>
      <c r="S9" s="143" t="s">
        <v>287</v>
      </c>
      <c r="T9" s="143" t="s">
        <v>291</v>
      </c>
      <c r="U9" s="144">
        <v>6</v>
      </c>
      <c r="V9" s="143" t="s">
        <v>958</v>
      </c>
      <c r="W9" s="143" t="s">
        <v>932</v>
      </c>
      <c r="X9" s="143" t="s">
        <v>289</v>
      </c>
      <c r="Y9" s="143" t="s">
        <v>293</v>
      </c>
      <c r="Z9" s="143" t="s">
        <v>289</v>
      </c>
      <c r="AA9" s="143" t="s">
        <v>293</v>
      </c>
      <c r="AB9" s="143" t="s">
        <v>309</v>
      </c>
      <c r="AC9" s="143" t="s">
        <v>291</v>
      </c>
      <c r="AD9" s="143" t="s">
        <v>288</v>
      </c>
      <c r="AE9" s="145">
        <v>43950</v>
      </c>
      <c r="AF9" s="145">
        <v>43950</v>
      </c>
      <c r="AG9" s="146"/>
      <c r="AH9" s="145">
        <v>43951</v>
      </c>
      <c r="AI9" s="145">
        <v>43956</v>
      </c>
      <c r="AJ9" s="144" t="b">
        <v>0</v>
      </c>
      <c r="AK9" s="143" t="s">
        <v>288</v>
      </c>
      <c r="AL9" s="143" t="s">
        <v>288</v>
      </c>
      <c r="AM9" s="143" t="s">
        <v>288</v>
      </c>
      <c r="AN9" s="143" t="s">
        <v>288</v>
      </c>
      <c r="AO9" s="143" t="s">
        <v>292</v>
      </c>
    </row>
    <row r="10" spans="1:41" ht="25.5">
      <c r="A10" s="143" t="s">
        <v>42</v>
      </c>
      <c r="B10" s="143" t="s">
        <v>13</v>
      </c>
      <c r="C10" s="143" t="s">
        <v>561</v>
      </c>
      <c r="D10" s="143" t="s">
        <v>959</v>
      </c>
      <c r="E10" s="143" t="s">
        <v>960</v>
      </c>
      <c r="F10" s="144">
        <v>40158</v>
      </c>
      <c r="G10" s="144">
        <v>251</v>
      </c>
      <c r="H10" s="144">
        <v>2839</v>
      </c>
      <c r="I10" s="144">
        <v>9</v>
      </c>
      <c r="J10" s="143" t="s">
        <v>286</v>
      </c>
      <c r="K10" s="143" t="s">
        <v>961</v>
      </c>
      <c r="L10" s="143" t="s">
        <v>962</v>
      </c>
      <c r="M10" s="143" t="s">
        <v>963</v>
      </c>
      <c r="N10" s="143" t="s">
        <v>287</v>
      </c>
      <c r="O10" s="144">
        <v>12</v>
      </c>
      <c r="P10" s="144">
        <v>7</v>
      </c>
      <c r="Q10" s="144">
        <v>0</v>
      </c>
      <c r="R10" s="143" t="s">
        <v>287</v>
      </c>
      <c r="S10" s="143" t="s">
        <v>287</v>
      </c>
      <c r="T10" s="143" t="s">
        <v>288</v>
      </c>
      <c r="U10" s="144">
        <v>6</v>
      </c>
      <c r="V10" s="143" t="s">
        <v>964</v>
      </c>
      <c r="W10" s="143" t="s">
        <v>960</v>
      </c>
      <c r="X10" s="143" t="s">
        <v>289</v>
      </c>
      <c r="Y10" s="143" t="s">
        <v>289</v>
      </c>
      <c r="Z10" s="143" t="s">
        <v>289</v>
      </c>
      <c r="AA10" s="143" t="s">
        <v>293</v>
      </c>
      <c r="AB10" s="143" t="s">
        <v>295</v>
      </c>
      <c r="AC10" s="143" t="s">
        <v>558</v>
      </c>
      <c r="AD10" s="143" t="s">
        <v>965</v>
      </c>
      <c r="AE10" s="145">
        <v>43975</v>
      </c>
      <c r="AF10" s="145">
        <v>43981</v>
      </c>
      <c r="AG10" s="146"/>
      <c r="AH10" s="145">
        <v>43982</v>
      </c>
      <c r="AI10" s="145">
        <v>43982</v>
      </c>
      <c r="AJ10" s="144" t="b">
        <v>0</v>
      </c>
      <c r="AK10" s="143" t="s">
        <v>291</v>
      </c>
      <c r="AL10" s="143" t="s">
        <v>291</v>
      </c>
      <c r="AM10" s="143" t="s">
        <v>966</v>
      </c>
      <c r="AN10" s="143" t="s">
        <v>296</v>
      </c>
      <c r="AO10" s="143" t="s">
        <v>292</v>
      </c>
    </row>
    <row r="11" spans="1:41">
      <c r="A11" s="143" t="s">
        <v>42</v>
      </c>
      <c r="B11" s="143" t="s">
        <v>13</v>
      </c>
      <c r="C11" s="143" t="s">
        <v>459</v>
      </c>
      <c r="D11" s="143" t="s">
        <v>622</v>
      </c>
      <c r="E11" s="143" t="s">
        <v>623</v>
      </c>
      <c r="F11" s="144">
        <v>37568</v>
      </c>
      <c r="G11" s="144">
        <v>199</v>
      </c>
      <c r="H11" s="144">
        <v>2659</v>
      </c>
      <c r="I11" s="144">
        <v>8</v>
      </c>
      <c r="J11" s="143" t="s">
        <v>286</v>
      </c>
      <c r="K11" s="143" t="s">
        <v>967</v>
      </c>
      <c r="L11" s="143" t="s">
        <v>968</v>
      </c>
      <c r="M11" s="143" t="s">
        <v>288</v>
      </c>
      <c r="N11" s="143" t="s">
        <v>289</v>
      </c>
      <c r="O11" s="144">
        <v>19</v>
      </c>
      <c r="P11" s="144">
        <v>3</v>
      </c>
      <c r="Q11" s="144">
        <v>18</v>
      </c>
      <c r="R11" s="143" t="s">
        <v>287</v>
      </c>
      <c r="S11" s="143" t="s">
        <v>287</v>
      </c>
      <c r="T11" s="143" t="s">
        <v>291</v>
      </c>
      <c r="U11" s="144">
        <v>10</v>
      </c>
      <c r="V11" s="143" t="s">
        <v>969</v>
      </c>
      <c r="W11" s="143" t="s">
        <v>623</v>
      </c>
      <c r="X11" s="143" t="s">
        <v>289</v>
      </c>
      <c r="Y11" s="143" t="s">
        <v>289</v>
      </c>
      <c r="Z11" s="143" t="s">
        <v>287</v>
      </c>
      <c r="AA11" s="143" t="s">
        <v>287</v>
      </c>
      <c r="AB11" s="143" t="s">
        <v>295</v>
      </c>
      <c r="AC11" s="143" t="s">
        <v>291</v>
      </c>
      <c r="AD11" s="143" t="s">
        <v>288</v>
      </c>
      <c r="AE11" s="145">
        <v>43967</v>
      </c>
      <c r="AF11" s="145">
        <v>43967</v>
      </c>
      <c r="AG11" s="146"/>
      <c r="AH11" s="145">
        <v>43968</v>
      </c>
      <c r="AI11" s="145">
        <v>43968</v>
      </c>
      <c r="AJ11" s="144" t="b">
        <v>0</v>
      </c>
      <c r="AK11" s="143" t="s">
        <v>288</v>
      </c>
      <c r="AL11" s="143" t="s">
        <v>288</v>
      </c>
      <c r="AM11" s="143" t="s">
        <v>288</v>
      </c>
      <c r="AN11" s="143" t="s">
        <v>288</v>
      </c>
      <c r="AO11" s="143" t="s">
        <v>292</v>
      </c>
    </row>
    <row r="12" spans="1:41" ht="25.5">
      <c r="A12" s="143" t="s">
        <v>42</v>
      </c>
      <c r="B12" s="143" t="s">
        <v>13</v>
      </c>
      <c r="C12" s="143" t="s">
        <v>561</v>
      </c>
      <c r="D12" s="143" t="s">
        <v>959</v>
      </c>
      <c r="E12" s="143" t="s">
        <v>960</v>
      </c>
      <c r="F12" s="144">
        <v>41882</v>
      </c>
      <c r="G12" s="144">
        <v>281</v>
      </c>
      <c r="H12" s="144">
        <v>2941</v>
      </c>
      <c r="I12" s="144">
        <v>13</v>
      </c>
      <c r="J12" s="143" t="s">
        <v>286</v>
      </c>
      <c r="K12" s="143" t="s">
        <v>970</v>
      </c>
      <c r="L12" s="143" t="s">
        <v>971</v>
      </c>
      <c r="M12" s="143" t="s">
        <v>288</v>
      </c>
      <c r="N12" s="143" t="s">
        <v>287</v>
      </c>
      <c r="O12" s="144">
        <v>18</v>
      </c>
      <c r="P12" s="144">
        <v>0</v>
      </c>
      <c r="Q12" s="144">
        <v>0</v>
      </c>
      <c r="R12" s="143" t="s">
        <v>287</v>
      </c>
      <c r="S12" s="143" t="s">
        <v>287</v>
      </c>
      <c r="T12" s="143" t="s">
        <v>288</v>
      </c>
      <c r="U12" s="144">
        <v>6</v>
      </c>
      <c r="V12" s="143" t="s">
        <v>972</v>
      </c>
      <c r="W12" s="143" t="s">
        <v>960</v>
      </c>
      <c r="X12" s="143" t="s">
        <v>289</v>
      </c>
      <c r="Y12" s="143" t="s">
        <v>289</v>
      </c>
      <c r="Z12" s="143" t="s">
        <v>289</v>
      </c>
      <c r="AA12" s="143" t="s">
        <v>293</v>
      </c>
      <c r="AB12" s="143" t="s">
        <v>295</v>
      </c>
      <c r="AC12" s="143" t="s">
        <v>288</v>
      </c>
      <c r="AD12" s="143" t="s">
        <v>288</v>
      </c>
      <c r="AE12" s="145">
        <v>43983</v>
      </c>
      <c r="AF12" s="145">
        <v>43988</v>
      </c>
      <c r="AG12" s="146"/>
      <c r="AH12" s="145">
        <v>43989</v>
      </c>
      <c r="AI12" s="145">
        <v>43989</v>
      </c>
      <c r="AJ12" s="144" t="b">
        <v>0</v>
      </c>
      <c r="AK12" s="143" t="s">
        <v>321</v>
      </c>
      <c r="AL12" s="143" t="s">
        <v>291</v>
      </c>
      <c r="AM12" s="143" t="s">
        <v>288</v>
      </c>
      <c r="AN12" s="143" t="s">
        <v>296</v>
      </c>
      <c r="AO12" s="143" t="s">
        <v>292</v>
      </c>
    </row>
    <row r="13" spans="1:41" ht="25.5">
      <c r="A13" s="143" t="s">
        <v>42</v>
      </c>
      <c r="B13" s="143" t="s">
        <v>13</v>
      </c>
      <c r="C13" s="143" t="s">
        <v>322</v>
      </c>
      <c r="D13" s="143" t="s">
        <v>504</v>
      </c>
      <c r="E13" s="143" t="s">
        <v>505</v>
      </c>
      <c r="F13" s="144">
        <v>37505</v>
      </c>
      <c r="G13" s="144">
        <v>197</v>
      </c>
      <c r="H13" s="144">
        <v>2643</v>
      </c>
      <c r="I13" s="144">
        <v>6</v>
      </c>
      <c r="J13" s="143" t="s">
        <v>286</v>
      </c>
      <c r="K13" s="143" t="s">
        <v>973</v>
      </c>
      <c r="L13" s="143" t="s">
        <v>974</v>
      </c>
      <c r="M13" s="143" t="s">
        <v>975</v>
      </c>
      <c r="N13" s="143" t="s">
        <v>287</v>
      </c>
      <c r="O13" s="144">
        <v>13</v>
      </c>
      <c r="P13" s="144">
        <v>7</v>
      </c>
      <c r="Q13" s="144">
        <v>0</v>
      </c>
      <c r="R13" s="143" t="s">
        <v>287</v>
      </c>
      <c r="S13" s="143" t="s">
        <v>287</v>
      </c>
      <c r="T13" s="143" t="s">
        <v>288</v>
      </c>
      <c r="U13" s="144">
        <v>6</v>
      </c>
      <c r="V13" s="143" t="s">
        <v>418</v>
      </c>
      <c r="W13" s="143" t="s">
        <v>505</v>
      </c>
      <c r="X13" s="143" t="s">
        <v>289</v>
      </c>
      <c r="Y13" s="143" t="s">
        <v>289</v>
      </c>
      <c r="Z13" s="143" t="s">
        <v>289</v>
      </c>
      <c r="AA13" s="143" t="s">
        <v>293</v>
      </c>
      <c r="AB13" s="143" t="s">
        <v>295</v>
      </c>
      <c r="AC13" s="143" t="s">
        <v>976</v>
      </c>
      <c r="AD13" s="143" t="s">
        <v>977</v>
      </c>
      <c r="AE13" s="145">
        <v>43964</v>
      </c>
      <c r="AF13" s="145">
        <v>43966</v>
      </c>
      <c r="AG13" s="146"/>
      <c r="AH13" s="145">
        <v>43967</v>
      </c>
      <c r="AI13" s="145">
        <v>43967</v>
      </c>
      <c r="AJ13" s="144" t="b">
        <v>0</v>
      </c>
      <c r="AK13" s="143" t="s">
        <v>291</v>
      </c>
      <c r="AL13" s="143" t="s">
        <v>291</v>
      </c>
      <c r="AM13" s="143" t="s">
        <v>978</v>
      </c>
      <c r="AN13" s="143" t="s">
        <v>296</v>
      </c>
      <c r="AO13" s="143" t="s">
        <v>292</v>
      </c>
    </row>
    <row r="14" spans="1:41">
      <c r="A14" s="143" t="s">
        <v>42</v>
      </c>
      <c r="B14" s="143" t="s">
        <v>13</v>
      </c>
      <c r="C14" s="143" t="s">
        <v>458</v>
      </c>
      <c r="D14" s="143" t="s">
        <v>624</v>
      </c>
      <c r="E14" s="143" t="s">
        <v>625</v>
      </c>
      <c r="F14" s="144">
        <v>41517</v>
      </c>
      <c r="G14" s="144">
        <v>271</v>
      </c>
      <c r="H14" s="146"/>
      <c r="I14" s="146"/>
      <c r="J14" s="143" t="s">
        <v>286</v>
      </c>
      <c r="K14" s="143" t="s">
        <v>979</v>
      </c>
      <c r="L14" s="143" t="s">
        <v>980</v>
      </c>
      <c r="M14" s="143" t="s">
        <v>288</v>
      </c>
      <c r="N14" s="143" t="s">
        <v>287</v>
      </c>
      <c r="O14" s="144">
        <v>64</v>
      </c>
      <c r="P14" s="144">
        <v>5</v>
      </c>
      <c r="Q14" s="144">
        <v>2</v>
      </c>
      <c r="R14" s="143" t="s">
        <v>289</v>
      </c>
      <c r="S14" s="143" t="s">
        <v>287</v>
      </c>
      <c r="T14" s="143" t="s">
        <v>288</v>
      </c>
      <c r="U14" s="144">
        <v>1</v>
      </c>
      <c r="V14" s="143" t="s">
        <v>981</v>
      </c>
      <c r="W14" s="143" t="s">
        <v>625</v>
      </c>
      <c r="X14" s="143" t="s">
        <v>289</v>
      </c>
      <c r="Y14" s="143" t="s">
        <v>293</v>
      </c>
      <c r="Z14" s="143" t="s">
        <v>289</v>
      </c>
      <c r="AA14" s="143" t="s">
        <v>293</v>
      </c>
      <c r="AB14" s="143" t="s">
        <v>295</v>
      </c>
      <c r="AC14" s="143" t="s">
        <v>288</v>
      </c>
      <c r="AD14" s="143" t="s">
        <v>288</v>
      </c>
      <c r="AE14" s="145">
        <v>43982</v>
      </c>
      <c r="AF14" s="145">
        <v>43985</v>
      </c>
      <c r="AG14" s="146"/>
      <c r="AH14" s="145">
        <v>43985</v>
      </c>
      <c r="AI14" s="145">
        <v>43986</v>
      </c>
      <c r="AJ14" s="144" t="b">
        <v>0</v>
      </c>
      <c r="AK14" s="143" t="s">
        <v>291</v>
      </c>
      <c r="AL14" s="143" t="s">
        <v>291</v>
      </c>
      <c r="AM14" s="143" t="s">
        <v>288</v>
      </c>
      <c r="AN14" s="143" t="s">
        <v>296</v>
      </c>
      <c r="AO14" s="143" t="s">
        <v>292</v>
      </c>
    </row>
    <row r="15" spans="1:41">
      <c r="A15" s="143" t="s">
        <v>42</v>
      </c>
      <c r="B15" s="143" t="s">
        <v>13</v>
      </c>
      <c r="C15" s="143" t="s">
        <v>412</v>
      </c>
      <c r="D15" s="143" t="s">
        <v>441</v>
      </c>
      <c r="E15" s="143" t="s">
        <v>982</v>
      </c>
      <c r="F15" s="144">
        <v>22581</v>
      </c>
      <c r="G15" s="144">
        <v>15</v>
      </c>
      <c r="H15" s="144">
        <v>1755</v>
      </c>
      <c r="I15" s="144">
        <v>2</v>
      </c>
      <c r="J15" s="143" t="s">
        <v>294</v>
      </c>
      <c r="K15" s="143" t="s">
        <v>983</v>
      </c>
      <c r="L15" s="143" t="s">
        <v>984</v>
      </c>
      <c r="M15" s="143" t="s">
        <v>288</v>
      </c>
      <c r="N15" s="143" t="s">
        <v>287</v>
      </c>
      <c r="O15" s="144">
        <v>35</v>
      </c>
      <c r="P15" s="144">
        <v>0</v>
      </c>
      <c r="Q15" s="144">
        <v>0</v>
      </c>
      <c r="R15" s="143" t="s">
        <v>289</v>
      </c>
      <c r="S15" s="143" t="s">
        <v>287</v>
      </c>
      <c r="T15" s="143" t="s">
        <v>288</v>
      </c>
      <c r="U15" s="144">
        <v>1</v>
      </c>
      <c r="V15" s="143" t="s">
        <v>985</v>
      </c>
      <c r="W15" s="143" t="s">
        <v>982</v>
      </c>
      <c r="X15" s="143" t="s">
        <v>289</v>
      </c>
      <c r="Y15" s="143" t="s">
        <v>289</v>
      </c>
      <c r="Z15" s="143" t="s">
        <v>289</v>
      </c>
      <c r="AA15" s="143" t="s">
        <v>293</v>
      </c>
      <c r="AB15" s="143" t="s">
        <v>295</v>
      </c>
      <c r="AC15" s="143" t="s">
        <v>288</v>
      </c>
      <c r="AD15" s="143" t="s">
        <v>288</v>
      </c>
      <c r="AE15" s="145">
        <v>43892</v>
      </c>
      <c r="AF15" s="145">
        <v>43895</v>
      </c>
      <c r="AG15" s="146"/>
      <c r="AH15" s="145">
        <v>43896</v>
      </c>
      <c r="AI15" s="145">
        <v>43896</v>
      </c>
      <c r="AJ15" s="144" t="b">
        <v>0</v>
      </c>
      <c r="AK15" s="143" t="s">
        <v>321</v>
      </c>
      <c r="AL15" s="143" t="s">
        <v>291</v>
      </c>
      <c r="AM15" s="143" t="s">
        <v>288</v>
      </c>
      <c r="AN15" s="143" t="s">
        <v>296</v>
      </c>
      <c r="AO15" s="143" t="s">
        <v>292</v>
      </c>
    </row>
    <row r="16" spans="1:41" ht="25.5">
      <c r="A16" s="143" t="s">
        <v>42</v>
      </c>
      <c r="B16" s="143" t="s">
        <v>13</v>
      </c>
      <c r="C16" s="143" t="s">
        <v>408</v>
      </c>
      <c r="D16" s="143" t="s">
        <v>986</v>
      </c>
      <c r="E16" s="143" t="s">
        <v>987</v>
      </c>
      <c r="F16" s="144">
        <v>37506</v>
      </c>
      <c r="G16" s="144">
        <v>198</v>
      </c>
      <c r="H16" s="144">
        <v>2644</v>
      </c>
      <c r="I16" s="144">
        <v>7</v>
      </c>
      <c r="J16" s="143" t="s">
        <v>286</v>
      </c>
      <c r="K16" s="143" t="s">
        <v>988</v>
      </c>
      <c r="L16" s="143" t="s">
        <v>989</v>
      </c>
      <c r="M16" s="143" t="s">
        <v>990</v>
      </c>
      <c r="N16" s="143" t="s">
        <v>289</v>
      </c>
      <c r="O16" s="144">
        <v>5</v>
      </c>
      <c r="P16" s="144">
        <v>0</v>
      </c>
      <c r="Q16" s="144">
        <v>13</v>
      </c>
      <c r="R16" s="143" t="s">
        <v>287</v>
      </c>
      <c r="S16" s="143" t="s">
        <v>287</v>
      </c>
      <c r="T16" s="143" t="s">
        <v>288</v>
      </c>
      <c r="U16" s="144">
        <v>6</v>
      </c>
      <c r="V16" s="143" t="s">
        <v>647</v>
      </c>
      <c r="W16" s="143" t="s">
        <v>987</v>
      </c>
      <c r="X16" s="143" t="s">
        <v>289</v>
      </c>
      <c r="Y16" s="143" t="s">
        <v>289</v>
      </c>
      <c r="Z16" s="143" t="s">
        <v>289</v>
      </c>
      <c r="AA16" s="143" t="s">
        <v>293</v>
      </c>
      <c r="AB16" s="143" t="s">
        <v>295</v>
      </c>
      <c r="AC16" s="143" t="s">
        <v>288</v>
      </c>
      <c r="AD16" s="143" t="s">
        <v>288</v>
      </c>
      <c r="AE16" s="145">
        <v>43962</v>
      </c>
      <c r="AF16" s="145">
        <v>43966</v>
      </c>
      <c r="AG16" s="146"/>
      <c r="AH16" s="145">
        <v>43967</v>
      </c>
      <c r="AI16" s="145">
        <v>43967</v>
      </c>
      <c r="AJ16" s="144" t="b">
        <v>0</v>
      </c>
      <c r="AK16" s="143" t="s">
        <v>291</v>
      </c>
      <c r="AL16" s="143" t="s">
        <v>291</v>
      </c>
      <c r="AM16" s="143" t="s">
        <v>991</v>
      </c>
      <c r="AN16" s="143" t="s">
        <v>296</v>
      </c>
      <c r="AO16" s="143" t="s">
        <v>292</v>
      </c>
    </row>
    <row r="17" spans="1:41" ht="25.5">
      <c r="A17" s="143" t="s">
        <v>41</v>
      </c>
      <c r="B17" s="143" t="s">
        <v>12</v>
      </c>
      <c r="C17" s="143" t="s">
        <v>992</v>
      </c>
      <c r="D17" s="143" t="s">
        <v>993</v>
      </c>
      <c r="E17" s="143" t="s">
        <v>994</v>
      </c>
      <c r="F17" s="144">
        <v>39128</v>
      </c>
      <c r="G17" s="144">
        <v>226</v>
      </c>
      <c r="H17" s="144">
        <v>2268</v>
      </c>
      <c r="I17" s="144">
        <v>1135</v>
      </c>
      <c r="J17" s="143" t="s">
        <v>286</v>
      </c>
      <c r="K17" s="143" t="s">
        <v>995</v>
      </c>
      <c r="L17" s="143" t="s">
        <v>996</v>
      </c>
      <c r="M17" s="143" t="s">
        <v>997</v>
      </c>
      <c r="N17" s="143" t="s">
        <v>287</v>
      </c>
      <c r="O17" s="144">
        <v>14</v>
      </c>
      <c r="P17" s="144">
        <v>6</v>
      </c>
      <c r="Q17" s="144">
        <v>8</v>
      </c>
      <c r="R17" s="143" t="s">
        <v>287</v>
      </c>
      <c r="S17" s="143" t="s">
        <v>287</v>
      </c>
      <c r="T17" s="143" t="s">
        <v>288</v>
      </c>
      <c r="U17" s="144">
        <v>6</v>
      </c>
      <c r="V17" s="143" t="s">
        <v>998</v>
      </c>
      <c r="W17" s="143" t="s">
        <v>994</v>
      </c>
      <c r="X17" s="143" t="s">
        <v>289</v>
      </c>
      <c r="Y17" s="143" t="s">
        <v>293</v>
      </c>
      <c r="Z17" s="143" t="s">
        <v>289</v>
      </c>
      <c r="AA17" s="143" t="s">
        <v>293</v>
      </c>
      <c r="AB17" s="143" t="s">
        <v>320</v>
      </c>
      <c r="AC17" s="143" t="s">
        <v>291</v>
      </c>
      <c r="AD17" s="143" t="s">
        <v>288</v>
      </c>
      <c r="AE17" s="145">
        <v>43969</v>
      </c>
      <c r="AF17" s="145">
        <v>43973</v>
      </c>
      <c r="AG17" s="146"/>
      <c r="AH17" s="145">
        <v>43976</v>
      </c>
      <c r="AI17" s="145">
        <v>43976</v>
      </c>
      <c r="AJ17" s="144" t="b">
        <v>0</v>
      </c>
      <c r="AK17" s="143" t="s">
        <v>288</v>
      </c>
      <c r="AL17" s="143" t="s">
        <v>288</v>
      </c>
      <c r="AM17" s="143" t="s">
        <v>288</v>
      </c>
      <c r="AN17" s="143" t="s">
        <v>288</v>
      </c>
      <c r="AO17" s="143" t="s">
        <v>292</v>
      </c>
    </row>
    <row r="18" spans="1:41" ht="25.5">
      <c r="A18" s="143" t="s">
        <v>41</v>
      </c>
      <c r="B18" s="143" t="s">
        <v>12</v>
      </c>
      <c r="C18" s="143" t="s">
        <v>992</v>
      </c>
      <c r="D18" s="143" t="s">
        <v>993</v>
      </c>
      <c r="E18" s="143" t="s">
        <v>994</v>
      </c>
      <c r="F18" s="144">
        <v>41397</v>
      </c>
      <c r="G18" s="144">
        <v>268</v>
      </c>
      <c r="H18" s="144">
        <v>6680</v>
      </c>
      <c r="I18" s="144">
        <v>35</v>
      </c>
      <c r="J18" s="143" t="s">
        <v>286</v>
      </c>
      <c r="K18" s="143" t="s">
        <v>999</v>
      </c>
      <c r="L18" s="143" t="s">
        <v>1000</v>
      </c>
      <c r="M18" s="143" t="s">
        <v>1001</v>
      </c>
      <c r="N18" s="143" t="s">
        <v>289</v>
      </c>
      <c r="O18" s="144">
        <v>9</v>
      </c>
      <c r="P18" s="144">
        <v>10</v>
      </c>
      <c r="Q18" s="144">
        <v>18</v>
      </c>
      <c r="R18" s="143" t="s">
        <v>287</v>
      </c>
      <c r="S18" s="143" t="s">
        <v>287</v>
      </c>
      <c r="T18" s="143" t="s">
        <v>291</v>
      </c>
      <c r="U18" s="144">
        <v>6</v>
      </c>
      <c r="V18" s="143" t="s">
        <v>1002</v>
      </c>
      <c r="W18" s="143" t="s">
        <v>994</v>
      </c>
      <c r="X18" s="143" t="s">
        <v>289</v>
      </c>
      <c r="Y18" s="143" t="s">
        <v>289</v>
      </c>
      <c r="Z18" s="143" t="s">
        <v>289</v>
      </c>
      <c r="AA18" s="143" t="s">
        <v>293</v>
      </c>
      <c r="AB18" s="143" t="s">
        <v>290</v>
      </c>
      <c r="AC18" s="143" t="s">
        <v>291</v>
      </c>
      <c r="AD18" s="143" t="s">
        <v>288</v>
      </c>
      <c r="AE18" s="145">
        <v>43983</v>
      </c>
      <c r="AF18" s="145">
        <v>43983</v>
      </c>
      <c r="AG18" s="146"/>
      <c r="AH18" s="145">
        <v>43986</v>
      </c>
      <c r="AI18" s="145">
        <v>43986</v>
      </c>
      <c r="AJ18" s="144" t="b">
        <v>0</v>
      </c>
      <c r="AK18" s="143" t="s">
        <v>288</v>
      </c>
      <c r="AL18" s="143" t="s">
        <v>288</v>
      </c>
      <c r="AM18" s="143" t="s">
        <v>288</v>
      </c>
      <c r="AN18" s="143" t="s">
        <v>288</v>
      </c>
      <c r="AO18" s="143" t="s">
        <v>292</v>
      </c>
    </row>
    <row r="19" spans="1:41" ht="25.5">
      <c r="A19" s="143" t="s">
        <v>41</v>
      </c>
      <c r="B19" s="143" t="s">
        <v>12</v>
      </c>
      <c r="C19" s="143" t="s">
        <v>992</v>
      </c>
      <c r="D19" s="143" t="s">
        <v>992</v>
      </c>
      <c r="E19" s="143" t="s">
        <v>1003</v>
      </c>
      <c r="F19" s="144">
        <v>39347</v>
      </c>
      <c r="G19" s="144">
        <v>229</v>
      </c>
      <c r="H19" s="144">
        <v>2330</v>
      </c>
      <c r="I19" s="144">
        <v>1137</v>
      </c>
      <c r="J19" s="143" t="s">
        <v>286</v>
      </c>
      <c r="K19" s="143" t="s">
        <v>1004</v>
      </c>
      <c r="L19" s="143" t="s">
        <v>1005</v>
      </c>
      <c r="M19" s="143" t="s">
        <v>1006</v>
      </c>
      <c r="N19" s="143" t="s">
        <v>287</v>
      </c>
      <c r="O19" s="144">
        <v>9</v>
      </c>
      <c r="P19" s="144">
        <v>8</v>
      </c>
      <c r="Q19" s="144">
        <v>14</v>
      </c>
      <c r="R19" s="143" t="s">
        <v>287</v>
      </c>
      <c r="S19" s="143" t="s">
        <v>287</v>
      </c>
      <c r="T19" s="143" t="s">
        <v>288</v>
      </c>
      <c r="U19" s="144">
        <v>6</v>
      </c>
      <c r="V19" s="143" t="s">
        <v>1007</v>
      </c>
      <c r="W19" s="143" t="s">
        <v>1003</v>
      </c>
      <c r="X19" s="143" t="s">
        <v>289</v>
      </c>
      <c r="Y19" s="143" t="s">
        <v>293</v>
      </c>
      <c r="Z19" s="143" t="s">
        <v>289</v>
      </c>
      <c r="AA19" s="143" t="s">
        <v>293</v>
      </c>
      <c r="AB19" s="143" t="s">
        <v>320</v>
      </c>
      <c r="AC19" s="143" t="s">
        <v>291</v>
      </c>
      <c r="AD19" s="143" t="s">
        <v>288</v>
      </c>
      <c r="AE19" s="145">
        <v>43970</v>
      </c>
      <c r="AF19" s="145">
        <v>43976</v>
      </c>
      <c r="AG19" s="146"/>
      <c r="AH19" s="145">
        <v>43977</v>
      </c>
      <c r="AI19" s="145">
        <v>43977</v>
      </c>
      <c r="AJ19" s="144" t="b">
        <v>0</v>
      </c>
      <c r="AK19" s="143" t="s">
        <v>288</v>
      </c>
      <c r="AL19" s="143" t="s">
        <v>288</v>
      </c>
      <c r="AM19" s="143" t="s">
        <v>288</v>
      </c>
      <c r="AN19" s="143" t="s">
        <v>288</v>
      </c>
      <c r="AO19" s="143" t="s">
        <v>292</v>
      </c>
    </row>
    <row r="20" spans="1:41" ht="25.5">
      <c r="A20" s="143" t="s">
        <v>41</v>
      </c>
      <c r="B20" s="143" t="s">
        <v>12</v>
      </c>
      <c r="C20" s="143" t="s">
        <v>992</v>
      </c>
      <c r="D20" s="143" t="s">
        <v>992</v>
      </c>
      <c r="E20" s="143" t="s">
        <v>1008</v>
      </c>
      <c r="F20" s="144">
        <v>28777</v>
      </c>
      <c r="G20" s="144">
        <v>119</v>
      </c>
      <c r="H20" s="144">
        <v>1578</v>
      </c>
      <c r="I20" s="144">
        <v>517</v>
      </c>
      <c r="J20" s="143" t="s">
        <v>286</v>
      </c>
      <c r="K20" s="143" t="s">
        <v>1009</v>
      </c>
      <c r="L20" s="143" t="s">
        <v>1010</v>
      </c>
      <c r="M20" s="143" t="s">
        <v>288</v>
      </c>
      <c r="N20" s="143" t="s">
        <v>289</v>
      </c>
      <c r="O20" s="144">
        <v>48</v>
      </c>
      <c r="P20" s="144">
        <v>5</v>
      </c>
      <c r="Q20" s="144">
        <v>20</v>
      </c>
      <c r="R20" s="143" t="s">
        <v>287</v>
      </c>
      <c r="S20" s="143" t="s">
        <v>287</v>
      </c>
      <c r="T20" s="143" t="s">
        <v>288</v>
      </c>
      <c r="U20" s="144">
        <v>1</v>
      </c>
      <c r="V20" s="143" t="s">
        <v>1011</v>
      </c>
      <c r="W20" s="143" t="s">
        <v>1008</v>
      </c>
      <c r="X20" s="143" t="s">
        <v>289</v>
      </c>
      <c r="Y20" s="143" t="s">
        <v>293</v>
      </c>
      <c r="Z20" s="143" t="s">
        <v>289</v>
      </c>
      <c r="AA20" s="143" t="s">
        <v>293</v>
      </c>
      <c r="AB20" s="143" t="s">
        <v>320</v>
      </c>
      <c r="AC20" s="143" t="s">
        <v>291</v>
      </c>
      <c r="AD20" s="143" t="s">
        <v>288</v>
      </c>
      <c r="AE20" s="145">
        <v>43913</v>
      </c>
      <c r="AF20" s="145">
        <v>43913</v>
      </c>
      <c r="AG20" s="146"/>
      <c r="AH20" s="145">
        <v>43915</v>
      </c>
      <c r="AI20" s="145">
        <v>43916</v>
      </c>
      <c r="AJ20" s="144" t="b">
        <v>0</v>
      </c>
      <c r="AK20" s="143" t="s">
        <v>288</v>
      </c>
      <c r="AL20" s="143" t="s">
        <v>288</v>
      </c>
      <c r="AM20" s="143" t="s">
        <v>288</v>
      </c>
      <c r="AN20" s="143" t="s">
        <v>288</v>
      </c>
      <c r="AO20" s="143" t="s">
        <v>292</v>
      </c>
    </row>
    <row r="21" spans="1:41" ht="25.5">
      <c r="A21" s="143" t="s">
        <v>41</v>
      </c>
      <c r="B21" s="143" t="s">
        <v>12</v>
      </c>
      <c r="C21" s="143" t="s">
        <v>992</v>
      </c>
      <c r="D21" s="143" t="s">
        <v>993</v>
      </c>
      <c r="E21" s="143" t="s">
        <v>994</v>
      </c>
      <c r="F21" s="144">
        <v>39786</v>
      </c>
      <c r="G21" s="144">
        <v>246</v>
      </c>
      <c r="H21" s="144">
        <v>2400</v>
      </c>
      <c r="I21" s="144">
        <v>1141</v>
      </c>
      <c r="J21" s="143" t="s">
        <v>286</v>
      </c>
      <c r="K21" s="143" t="s">
        <v>1012</v>
      </c>
      <c r="L21" s="143" t="s">
        <v>1013</v>
      </c>
      <c r="M21" s="143" t="s">
        <v>1014</v>
      </c>
      <c r="N21" s="143" t="s">
        <v>287</v>
      </c>
      <c r="O21" s="144">
        <v>14</v>
      </c>
      <c r="P21" s="144">
        <v>5</v>
      </c>
      <c r="Q21" s="144">
        <v>5</v>
      </c>
      <c r="R21" s="143" t="s">
        <v>287</v>
      </c>
      <c r="S21" s="143" t="s">
        <v>287</v>
      </c>
      <c r="T21" s="143" t="s">
        <v>288</v>
      </c>
      <c r="U21" s="144">
        <v>6</v>
      </c>
      <c r="V21" s="143" t="s">
        <v>1015</v>
      </c>
      <c r="W21" s="143" t="s">
        <v>994</v>
      </c>
      <c r="X21" s="143" t="s">
        <v>289</v>
      </c>
      <c r="Y21" s="143" t="s">
        <v>293</v>
      </c>
      <c r="Z21" s="143" t="s">
        <v>289</v>
      </c>
      <c r="AA21" s="143" t="s">
        <v>293</v>
      </c>
      <c r="AB21" s="143" t="s">
        <v>320</v>
      </c>
      <c r="AC21" s="143" t="s">
        <v>291</v>
      </c>
      <c r="AD21" s="143" t="s">
        <v>288</v>
      </c>
      <c r="AE21" s="145">
        <v>43975</v>
      </c>
      <c r="AF21" s="145">
        <v>43980</v>
      </c>
      <c r="AG21" s="146"/>
      <c r="AH21" s="145">
        <v>43980</v>
      </c>
      <c r="AI21" s="145">
        <v>43980</v>
      </c>
      <c r="AJ21" s="144" t="b">
        <v>0</v>
      </c>
      <c r="AK21" s="143" t="s">
        <v>288</v>
      </c>
      <c r="AL21" s="143" t="s">
        <v>288</v>
      </c>
      <c r="AM21" s="143" t="s">
        <v>288</v>
      </c>
      <c r="AN21" s="143" t="s">
        <v>288</v>
      </c>
      <c r="AO21" s="143" t="s">
        <v>292</v>
      </c>
    </row>
    <row r="22" spans="1:41" ht="38.25">
      <c r="A22" s="143" t="s">
        <v>41</v>
      </c>
      <c r="B22" s="143" t="s">
        <v>12</v>
      </c>
      <c r="C22" s="143" t="s">
        <v>1016</v>
      </c>
      <c r="D22" s="143" t="s">
        <v>519</v>
      </c>
      <c r="E22" s="143" t="s">
        <v>1017</v>
      </c>
      <c r="F22" s="144">
        <v>26997</v>
      </c>
      <c r="G22" s="144">
        <v>22</v>
      </c>
      <c r="H22" s="144">
        <v>1489</v>
      </c>
      <c r="I22" s="144">
        <v>593</v>
      </c>
      <c r="J22" s="143" t="s">
        <v>294</v>
      </c>
      <c r="K22" s="143" t="s">
        <v>1018</v>
      </c>
      <c r="L22" s="143" t="s">
        <v>1019</v>
      </c>
      <c r="M22" s="143" t="s">
        <v>1020</v>
      </c>
      <c r="N22" s="143" t="s">
        <v>287</v>
      </c>
      <c r="O22" s="144">
        <v>13</v>
      </c>
      <c r="P22" s="144">
        <v>2</v>
      </c>
      <c r="Q22" s="144">
        <v>20</v>
      </c>
      <c r="R22" s="143" t="s">
        <v>287</v>
      </c>
      <c r="S22" s="143" t="s">
        <v>287</v>
      </c>
      <c r="T22" s="143" t="s">
        <v>288</v>
      </c>
      <c r="U22" s="144">
        <v>6</v>
      </c>
      <c r="V22" s="143" t="s">
        <v>1021</v>
      </c>
      <c r="W22" s="143" t="s">
        <v>1017</v>
      </c>
      <c r="X22" s="143" t="s">
        <v>289</v>
      </c>
      <c r="Y22" s="143" t="s">
        <v>293</v>
      </c>
      <c r="Z22" s="143" t="s">
        <v>289</v>
      </c>
      <c r="AA22" s="143" t="s">
        <v>293</v>
      </c>
      <c r="AB22" s="143" t="s">
        <v>320</v>
      </c>
      <c r="AC22" s="143" t="s">
        <v>291</v>
      </c>
      <c r="AD22" s="143" t="s">
        <v>288</v>
      </c>
      <c r="AE22" s="145">
        <v>43908</v>
      </c>
      <c r="AF22" s="145">
        <v>43909</v>
      </c>
      <c r="AG22" s="146"/>
      <c r="AH22" s="145">
        <v>43909</v>
      </c>
      <c r="AI22" s="145">
        <v>43909</v>
      </c>
      <c r="AJ22" s="144" t="b">
        <v>0</v>
      </c>
      <c r="AK22" s="143" t="s">
        <v>288</v>
      </c>
      <c r="AL22" s="143" t="s">
        <v>288</v>
      </c>
      <c r="AM22" s="143" t="s">
        <v>288</v>
      </c>
      <c r="AN22" s="143" t="s">
        <v>288</v>
      </c>
      <c r="AO22" s="143" t="s">
        <v>292</v>
      </c>
    </row>
    <row r="23" spans="1:41" ht="25.5">
      <c r="A23" s="143" t="s">
        <v>41</v>
      </c>
      <c r="B23" s="143" t="s">
        <v>12</v>
      </c>
      <c r="C23" s="143" t="s">
        <v>992</v>
      </c>
      <c r="D23" s="143" t="s">
        <v>992</v>
      </c>
      <c r="E23" s="143" t="s">
        <v>1008</v>
      </c>
      <c r="F23" s="144">
        <v>26996</v>
      </c>
      <c r="G23" s="144">
        <v>21</v>
      </c>
      <c r="H23" s="144">
        <v>1488</v>
      </c>
      <c r="I23" s="144">
        <v>592</v>
      </c>
      <c r="J23" s="143" t="s">
        <v>294</v>
      </c>
      <c r="K23" s="143" t="s">
        <v>1022</v>
      </c>
      <c r="L23" s="143" t="s">
        <v>1023</v>
      </c>
      <c r="M23" s="143" t="s">
        <v>288</v>
      </c>
      <c r="N23" s="143" t="s">
        <v>289</v>
      </c>
      <c r="O23" s="144">
        <v>34</v>
      </c>
      <c r="P23" s="144">
        <v>11</v>
      </c>
      <c r="Q23" s="144">
        <v>22</v>
      </c>
      <c r="R23" s="143" t="s">
        <v>287</v>
      </c>
      <c r="S23" s="143" t="s">
        <v>287</v>
      </c>
      <c r="T23" s="143" t="s">
        <v>288</v>
      </c>
      <c r="U23" s="144">
        <v>1</v>
      </c>
      <c r="V23" s="143" t="s">
        <v>1024</v>
      </c>
      <c r="W23" s="143" t="s">
        <v>1008</v>
      </c>
      <c r="X23" s="143" t="s">
        <v>289</v>
      </c>
      <c r="Y23" s="143" t="s">
        <v>293</v>
      </c>
      <c r="Z23" s="143" t="s">
        <v>289</v>
      </c>
      <c r="AA23" s="143" t="s">
        <v>293</v>
      </c>
      <c r="AB23" s="143" t="s">
        <v>320</v>
      </c>
      <c r="AC23" s="143" t="s">
        <v>291</v>
      </c>
      <c r="AD23" s="143" t="s">
        <v>288</v>
      </c>
      <c r="AE23" s="145">
        <v>43908</v>
      </c>
      <c r="AF23" s="145">
        <v>43909</v>
      </c>
      <c r="AG23" s="146"/>
      <c r="AH23" s="145">
        <v>43909</v>
      </c>
      <c r="AI23" s="145">
        <v>43909</v>
      </c>
      <c r="AJ23" s="144" t="b">
        <v>0</v>
      </c>
      <c r="AK23" s="143" t="s">
        <v>288</v>
      </c>
      <c r="AL23" s="143" t="s">
        <v>288</v>
      </c>
      <c r="AM23" s="143" t="s">
        <v>288</v>
      </c>
      <c r="AN23" s="143" t="s">
        <v>288</v>
      </c>
      <c r="AO23" s="143" t="s">
        <v>292</v>
      </c>
    </row>
    <row r="24" spans="1:41" ht="25.5">
      <c r="A24" s="143" t="s">
        <v>41</v>
      </c>
      <c r="B24" s="143" t="s">
        <v>12</v>
      </c>
      <c r="C24" s="143" t="s">
        <v>992</v>
      </c>
      <c r="D24" s="143" t="s">
        <v>992</v>
      </c>
      <c r="E24" s="143" t="s">
        <v>1003</v>
      </c>
      <c r="F24" s="144">
        <v>26557</v>
      </c>
      <c r="G24" s="144">
        <v>20</v>
      </c>
      <c r="H24" s="144">
        <v>1475</v>
      </c>
      <c r="I24" s="144">
        <v>590</v>
      </c>
      <c r="J24" s="143" t="s">
        <v>294</v>
      </c>
      <c r="K24" s="143" t="s">
        <v>1025</v>
      </c>
      <c r="L24" s="143" t="s">
        <v>1026</v>
      </c>
      <c r="M24" s="143" t="s">
        <v>1027</v>
      </c>
      <c r="N24" s="143" t="s">
        <v>289</v>
      </c>
      <c r="O24" s="144">
        <v>11</v>
      </c>
      <c r="P24" s="144">
        <v>0</v>
      </c>
      <c r="Q24" s="144">
        <v>27</v>
      </c>
      <c r="R24" s="143" t="s">
        <v>287</v>
      </c>
      <c r="S24" s="143" t="s">
        <v>287</v>
      </c>
      <c r="T24" s="143" t="s">
        <v>288</v>
      </c>
      <c r="U24" s="144">
        <v>6</v>
      </c>
      <c r="V24" s="143" t="s">
        <v>1028</v>
      </c>
      <c r="W24" s="143" t="s">
        <v>1003</v>
      </c>
      <c r="X24" s="143" t="s">
        <v>289</v>
      </c>
      <c r="Y24" s="143" t="s">
        <v>293</v>
      </c>
      <c r="Z24" s="143" t="s">
        <v>289</v>
      </c>
      <c r="AA24" s="143" t="s">
        <v>293</v>
      </c>
      <c r="AB24" s="143" t="s">
        <v>320</v>
      </c>
      <c r="AC24" s="143" t="s">
        <v>291</v>
      </c>
      <c r="AD24" s="143" t="s">
        <v>288</v>
      </c>
      <c r="AE24" s="145">
        <v>43904</v>
      </c>
      <c r="AF24" s="145">
        <v>43908</v>
      </c>
      <c r="AG24" s="146"/>
      <c r="AH24" s="145">
        <v>43908</v>
      </c>
      <c r="AI24" s="145">
        <v>43908</v>
      </c>
      <c r="AJ24" s="144" t="b">
        <v>0</v>
      </c>
      <c r="AK24" s="143" t="s">
        <v>288</v>
      </c>
      <c r="AL24" s="143" t="s">
        <v>288</v>
      </c>
      <c r="AM24" s="143" t="s">
        <v>288</v>
      </c>
      <c r="AN24" s="143" t="s">
        <v>288</v>
      </c>
      <c r="AO24" s="143" t="s">
        <v>292</v>
      </c>
    </row>
    <row r="25" spans="1:41" ht="25.5">
      <c r="A25" s="143" t="s">
        <v>41</v>
      </c>
      <c r="B25" s="143" t="s">
        <v>12</v>
      </c>
      <c r="C25" s="143" t="s">
        <v>550</v>
      </c>
      <c r="D25" s="143" t="s">
        <v>628</v>
      </c>
      <c r="E25" s="143" t="s">
        <v>629</v>
      </c>
      <c r="F25" s="144">
        <v>24555</v>
      </c>
      <c r="G25" s="144">
        <v>17</v>
      </c>
      <c r="H25" s="144">
        <v>1294</v>
      </c>
      <c r="I25" s="144">
        <v>1</v>
      </c>
      <c r="J25" s="143" t="s">
        <v>294</v>
      </c>
      <c r="K25" s="143" t="s">
        <v>1029</v>
      </c>
      <c r="L25" s="143" t="s">
        <v>1030</v>
      </c>
      <c r="M25" s="143" t="s">
        <v>1031</v>
      </c>
      <c r="N25" s="143" t="s">
        <v>289</v>
      </c>
      <c r="O25" s="144">
        <v>13</v>
      </c>
      <c r="P25" s="144">
        <v>8</v>
      </c>
      <c r="Q25" s="144">
        <v>27</v>
      </c>
      <c r="R25" s="143" t="s">
        <v>287</v>
      </c>
      <c r="S25" s="143" t="s">
        <v>287</v>
      </c>
      <c r="T25" s="143" t="s">
        <v>288</v>
      </c>
      <c r="U25" s="144">
        <v>6</v>
      </c>
      <c r="V25" s="143" t="s">
        <v>1032</v>
      </c>
      <c r="W25" s="143" t="s">
        <v>629</v>
      </c>
      <c r="X25" s="143" t="s">
        <v>289</v>
      </c>
      <c r="Y25" s="143" t="s">
        <v>293</v>
      </c>
      <c r="Z25" s="143" t="s">
        <v>289</v>
      </c>
      <c r="AA25" s="143" t="s">
        <v>293</v>
      </c>
      <c r="AB25" s="143" t="s">
        <v>320</v>
      </c>
      <c r="AC25" s="143" t="s">
        <v>291</v>
      </c>
      <c r="AD25" s="143" t="s">
        <v>288</v>
      </c>
      <c r="AE25" s="145">
        <v>43895</v>
      </c>
      <c r="AF25" s="145">
        <v>43899</v>
      </c>
      <c r="AG25" s="146"/>
      <c r="AH25" s="145">
        <v>43901</v>
      </c>
      <c r="AI25" s="145">
        <v>43902</v>
      </c>
      <c r="AJ25" s="144" t="b">
        <v>0</v>
      </c>
      <c r="AK25" s="143" t="s">
        <v>288</v>
      </c>
      <c r="AL25" s="143" t="s">
        <v>288</v>
      </c>
      <c r="AM25" s="143" t="s">
        <v>288</v>
      </c>
      <c r="AN25" s="143" t="s">
        <v>288</v>
      </c>
      <c r="AO25" s="143" t="s">
        <v>292</v>
      </c>
    </row>
    <row r="26" spans="1:41" ht="25.5">
      <c r="A26" s="143" t="s">
        <v>41</v>
      </c>
      <c r="B26" s="143" t="s">
        <v>12</v>
      </c>
      <c r="C26" s="143" t="s">
        <v>992</v>
      </c>
      <c r="D26" s="143" t="s">
        <v>992</v>
      </c>
      <c r="E26" s="143" t="s">
        <v>1003</v>
      </c>
      <c r="F26" s="144">
        <v>24796</v>
      </c>
      <c r="G26" s="144">
        <v>83</v>
      </c>
      <c r="H26" s="144">
        <v>1368</v>
      </c>
      <c r="I26" s="144">
        <v>515</v>
      </c>
      <c r="J26" s="143" t="s">
        <v>286</v>
      </c>
      <c r="K26" s="143" t="s">
        <v>1033</v>
      </c>
      <c r="L26" s="143" t="s">
        <v>1034</v>
      </c>
      <c r="M26" s="143" t="s">
        <v>1035</v>
      </c>
      <c r="N26" s="143" t="s">
        <v>287</v>
      </c>
      <c r="O26" s="144">
        <v>9</v>
      </c>
      <c r="P26" s="144">
        <v>4</v>
      </c>
      <c r="Q26" s="144">
        <v>16</v>
      </c>
      <c r="R26" s="143" t="s">
        <v>287</v>
      </c>
      <c r="S26" s="143" t="s">
        <v>287</v>
      </c>
      <c r="T26" s="143" t="s">
        <v>288</v>
      </c>
      <c r="U26" s="144">
        <v>6</v>
      </c>
      <c r="V26" s="143" t="s">
        <v>1036</v>
      </c>
      <c r="W26" s="143" t="s">
        <v>1003</v>
      </c>
      <c r="X26" s="143" t="s">
        <v>289</v>
      </c>
      <c r="Y26" s="143" t="s">
        <v>293</v>
      </c>
      <c r="Z26" s="143" t="s">
        <v>289</v>
      </c>
      <c r="AA26" s="143" t="s">
        <v>293</v>
      </c>
      <c r="AB26" s="143" t="s">
        <v>320</v>
      </c>
      <c r="AC26" s="143" t="s">
        <v>291</v>
      </c>
      <c r="AD26" s="143" t="s">
        <v>288</v>
      </c>
      <c r="AE26" s="145">
        <v>43899</v>
      </c>
      <c r="AF26" s="145">
        <v>43902</v>
      </c>
      <c r="AG26" s="146"/>
      <c r="AH26" s="145">
        <v>43902</v>
      </c>
      <c r="AI26" s="145">
        <v>43902</v>
      </c>
      <c r="AJ26" s="144" t="b">
        <v>0</v>
      </c>
      <c r="AK26" s="143" t="s">
        <v>288</v>
      </c>
      <c r="AL26" s="143" t="s">
        <v>288</v>
      </c>
      <c r="AM26" s="143" t="s">
        <v>288</v>
      </c>
      <c r="AN26" s="143" t="s">
        <v>288</v>
      </c>
      <c r="AO26" s="143" t="s">
        <v>292</v>
      </c>
    </row>
    <row r="27" spans="1:41" ht="25.5">
      <c r="A27" s="143" t="s">
        <v>41</v>
      </c>
      <c r="B27" s="143" t="s">
        <v>12</v>
      </c>
      <c r="C27" s="143" t="s">
        <v>992</v>
      </c>
      <c r="D27" s="143" t="s">
        <v>993</v>
      </c>
      <c r="E27" s="143" t="s">
        <v>994</v>
      </c>
      <c r="F27" s="144">
        <v>31931</v>
      </c>
      <c r="G27" s="144">
        <v>26</v>
      </c>
      <c r="H27" s="144">
        <v>5060</v>
      </c>
      <c r="I27" s="144">
        <v>5</v>
      </c>
      <c r="J27" s="143" t="s">
        <v>294</v>
      </c>
      <c r="K27" s="143" t="s">
        <v>1037</v>
      </c>
      <c r="L27" s="143" t="s">
        <v>1038</v>
      </c>
      <c r="M27" s="143" t="s">
        <v>1039</v>
      </c>
      <c r="N27" s="143" t="s">
        <v>287</v>
      </c>
      <c r="O27" s="144">
        <v>8</v>
      </c>
      <c r="P27" s="144">
        <v>4</v>
      </c>
      <c r="Q27" s="144">
        <v>15</v>
      </c>
      <c r="R27" s="143" t="s">
        <v>287</v>
      </c>
      <c r="S27" s="143" t="s">
        <v>287</v>
      </c>
      <c r="T27" s="143" t="s">
        <v>291</v>
      </c>
      <c r="U27" s="144">
        <v>6</v>
      </c>
      <c r="V27" s="143" t="s">
        <v>1040</v>
      </c>
      <c r="W27" s="143" t="s">
        <v>994</v>
      </c>
      <c r="X27" s="143" t="s">
        <v>287</v>
      </c>
      <c r="Y27" s="143" t="s">
        <v>287</v>
      </c>
      <c r="Z27" s="143" t="s">
        <v>289</v>
      </c>
      <c r="AA27" s="143" t="s">
        <v>293</v>
      </c>
      <c r="AB27" s="143" t="s">
        <v>290</v>
      </c>
      <c r="AC27" s="143" t="s">
        <v>291</v>
      </c>
      <c r="AD27" s="143" t="s">
        <v>288</v>
      </c>
      <c r="AE27" s="145">
        <v>43932</v>
      </c>
      <c r="AF27" s="145">
        <v>43932</v>
      </c>
      <c r="AG27" s="146"/>
      <c r="AH27" s="145">
        <v>43934</v>
      </c>
      <c r="AI27" s="145">
        <v>43934</v>
      </c>
      <c r="AJ27" s="144" t="b">
        <v>0</v>
      </c>
      <c r="AK27" s="143" t="s">
        <v>288</v>
      </c>
      <c r="AL27" s="143" t="s">
        <v>288</v>
      </c>
      <c r="AM27" s="143" t="s">
        <v>288</v>
      </c>
      <c r="AN27" s="143" t="s">
        <v>288</v>
      </c>
      <c r="AO27" s="143" t="s">
        <v>292</v>
      </c>
    </row>
    <row r="28" spans="1:41" ht="25.5">
      <c r="A28" s="143" t="s">
        <v>41</v>
      </c>
      <c r="B28" s="143" t="s">
        <v>12</v>
      </c>
      <c r="C28" s="143" t="s">
        <v>992</v>
      </c>
      <c r="D28" s="143" t="s">
        <v>1041</v>
      </c>
      <c r="E28" s="143" t="s">
        <v>1042</v>
      </c>
      <c r="F28" s="144">
        <v>40264</v>
      </c>
      <c r="G28" s="144">
        <v>188</v>
      </c>
      <c r="H28" s="144">
        <v>2408</v>
      </c>
      <c r="I28" s="144">
        <v>941</v>
      </c>
      <c r="J28" s="143" t="s">
        <v>294</v>
      </c>
      <c r="K28" s="143" t="s">
        <v>1043</v>
      </c>
      <c r="L28" s="143" t="s">
        <v>1044</v>
      </c>
      <c r="M28" s="143" t="s">
        <v>288</v>
      </c>
      <c r="N28" s="143" t="s">
        <v>289</v>
      </c>
      <c r="O28" s="144">
        <v>21</v>
      </c>
      <c r="P28" s="144">
        <v>0</v>
      </c>
      <c r="Q28" s="144">
        <v>0</v>
      </c>
      <c r="R28" s="143" t="s">
        <v>287</v>
      </c>
      <c r="S28" s="143" t="s">
        <v>287</v>
      </c>
      <c r="T28" s="143" t="s">
        <v>288</v>
      </c>
      <c r="U28" s="144">
        <v>1</v>
      </c>
      <c r="V28" s="143" t="s">
        <v>1045</v>
      </c>
      <c r="W28" s="143" t="s">
        <v>1042</v>
      </c>
      <c r="X28" s="143" t="s">
        <v>289</v>
      </c>
      <c r="Y28" s="143" t="s">
        <v>293</v>
      </c>
      <c r="Z28" s="143" t="s">
        <v>289</v>
      </c>
      <c r="AA28" s="143" t="s">
        <v>293</v>
      </c>
      <c r="AB28" s="143" t="s">
        <v>320</v>
      </c>
      <c r="AC28" s="143" t="s">
        <v>291</v>
      </c>
      <c r="AD28" s="143" t="s">
        <v>288</v>
      </c>
      <c r="AE28" s="145">
        <v>43976</v>
      </c>
      <c r="AF28" s="145">
        <v>43980</v>
      </c>
      <c r="AG28" s="146"/>
      <c r="AH28" s="145">
        <v>43983</v>
      </c>
      <c r="AI28" s="145">
        <v>43983</v>
      </c>
      <c r="AJ28" s="144" t="b">
        <v>0</v>
      </c>
      <c r="AK28" s="143" t="s">
        <v>288</v>
      </c>
      <c r="AL28" s="143" t="s">
        <v>288</v>
      </c>
      <c r="AM28" s="143" t="s">
        <v>288</v>
      </c>
      <c r="AN28" s="143" t="s">
        <v>288</v>
      </c>
      <c r="AO28" s="143" t="s">
        <v>292</v>
      </c>
    </row>
    <row r="29" spans="1:41">
      <c r="A29" s="143" t="s">
        <v>41</v>
      </c>
      <c r="B29" s="143" t="s">
        <v>12</v>
      </c>
      <c r="C29" s="143" t="s">
        <v>550</v>
      </c>
      <c r="D29" s="143" t="s">
        <v>1046</v>
      </c>
      <c r="E29" s="143" t="s">
        <v>1047</v>
      </c>
      <c r="F29" s="144">
        <v>41343</v>
      </c>
      <c r="G29" s="144">
        <v>267</v>
      </c>
      <c r="H29" s="144">
        <v>2473</v>
      </c>
      <c r="I29" s="144">
        <v>1142</v>
      </c>
      <c r="J29" s="143" t="s">
        <v>286</v>
      </c>
      <c r="K29" s="143" t="s">
        <v>1048</v>
      </c>
      <c r="L29" s="143" t="s">
        <v>1049</v>
      </c>
      <c r="M29" s="143" t="s">
        <v>288</v>
      </c>
      <c r="N29" s="143" t="s">
        <v>287</v>
      </c>
      <c r="O29" s="144">
        <v>16</v>
      </c>
      <c r="P29" s="144">
        <v>6</v>
      </c>
      <c r="Q29" s="144">
        <v>28</v>
      </c>
      <c r="R29" s="143" t="s">
        <v>287</v>
      </c>
      <c r="S29" s="143" t="s">
        <v>287</v>
      </c>
      <c r="T29" s="143" t="s">
        <v>288</v>
      </c>
      <c r="U29" s="144">
        <v>6</v>
      </c>
      <c r="V29" s="143" t="s">
        <v>1050</v>
      </c>
      <c r="W29" s="143" t="s">
        <v>1047</v>
      </c>
      <c r="X29" s="143" t="s">
        <v>289</v>
      </c>
      <c r="Y29" s="143" t="s">
        <v>293</v>
      </c>
      <c r="Z29" s="143" t="s">
        <v>287</v>
      </c>
      <c r="AA29" s="143" t="s">
        <v>287</v>
      </c>
      <c r="AB29" s="143" t="s">
        <v>320</v>
      </c>
      <c r="AC29" s="143" t="s">
        <v>291</v>
      </c>
      <c r="AD29" s="143" t="s">
        <v>288</v>
      </c>
      <c r="AE29" s="145">
        <v>43984</v>
      </c>
      <c r="AF29" s="145">
        <v>43985</v>
      </c>
      <c r="AG29" s="146"/>
      <c r="AH29" s="145">
        <v>43986</v>
      </c>
      <c r="AI29" s="145">
        <v>43986</v>
      </c>
      <c r="AJ29" s="144" t="b">
        <v>0</v>
      </c>
      <c r="AK29" s="143" t="s">
        <v>288</v>
      </c>
      <c r="AL29" s="143" t="s">
        <v>288</v>
      </c>
      <c r="AM29" s="143" t="s">
        <v>288</v>
      </c>
      <c r="AN29" s="143" t="s">
        <v>288</v>
      </c>
      <c r="AO29" s="143" t="s">
        <v>292</v>
      </c>
    </row>
    <row r="30" spans="1:41" ht="25.5">
      <c r="A30" s="143" t="s">
        <v>41</v>
      </c>
      <c r="B30" s="143" t="s">
        <v>12</v>
      </c>
      <c r="C30" s="143" t="s">
        <v>511</v>
      </c>
      <c r="D30" s="143" t="s">
        <v>1051</v>
      </c>
      <c r="E30" s="143" t="s">
        <v>1052</v>
      </c>
      <c r="F30" s="144">
        <v>32288</v>
      </c>
      <c r="G30" s="144">
        <v>140</v>
      </c>
      <c r="H30" s="144">
        <v>1807</v>
      </c>
      <c r="I30" s="144">
        <v>877</v>
      </c>
      <c r="J30" s="143" t="s">
        <v>286</v>
      </c>
      <c r="K30" s="143" t="s">
        <v>1053</v>
      </c>
      <c r="L30" s="143" t="s">
        <v>1054</v>
      </c>
      <c r="M30" s="143" t="s">
        <v>288</v>
      </c>
      <c r="N30" s="143" t="s">
        <v>289</v>
      </c>
      <c r="O30" s="144">
        <v>15</v>
      </c>
      <c r="P30" s="144">
        <v>7</v>
      </c>
      <c r="Q30" s="144">
        <v>1</v>
      </c>
      <c r="R30" s="143" t="s">
        <v>287</v>
      </c>
      <c r="S30" s="143" t="s">
        <v>287</v>
      </c>
      <c r="T30" s="143" t="s">
        <v>288</v>
      </c>
      <c r="U30" s="144">
        <v>6</v>
      </c>
      <c r="V30" s="143" t="s">
        <v>1055</v>
      </c>
      <c r="W30" s="143" t="s">
        <v>1052</v>
      </c>
      <c r="X30" s="143" t="s">
        <v>289</v>
      </c>
      <c r="Y30" s="143" t="s">
        <v>293</v>
      </c>
      <c r="Z30" s="143" t="s">
        <v>289</v>
      </c>
      <c r="AA30" s="143" t="s">
        <v>293</v>
      </c>
      <c r="AB30" s="143" t="s">
        <v>320</v>
      </c>
      <c r="AC30" s="143" t="s">
        <v>291</v>
      </c>
      <c r="AD30" s="143" t="s">
        <v>288</v>
      </c>
      <c r="AE30" s="145">
        <v>43929</v>
      </c>
      <c r="AF30" s="145">
        <v>43934</v>
      </c>
      <c r="AG30" s="146"/>
      <c r="AH30" s="145">
        <v>43935</v>
      </c>
      <c r="AI30" s="145">
        <v>43936</v>
      </c>
      <c r="AJ30" s="144" t="b">
        <v>0</v>
      </c>
      <c r="AK30" s="143" t="s">
        <v>321</v>
      </c>
      <c r="AL30" s="143" t="s">
        <v>288</v>
      </c>
      <c r="AM30" s="143" t="s">
        <v>288</v>
      </c>
      <c r="AN30" s="143" t="s">
        <v>288</v>
      </c>
      <c r="AO30" s="143" t="s">
        <v>292</v>
      </c>
    </row>
    <row r="31" spans="1:41" ht="25.5">
      <c r="A31" s="143" t="s">
        <v>41</v>
      </c>
      <c r="B31" s="143" t="s">
        <v>12</v>
      </c>
      <c r="C31" s="143" t="s">
        <v>632</v>
      </c>
      <c r="D31" s="143" t="s">
        <v>1056</v>
      </c>
      <c r="E31" s="143" t="s">
        <v>1057</v>
      </c>
      <c r="F31" s="144">
        <v>36665</v>
      </c>
      <c r="G31" s="144">
        <v>189</v>
      </c>
      <c r="H31" s="144">
        <v>5931</v>
      </c>
      <c r="I31" s="144">
        <v>29</v>
      </c>
      <c r="J31" s="143" t="s">
        <v>286</v>
      </c>
      <c r="K31" s="143" t="s">
        <v>1058</v>
      </c>
      <c r="L31" s="143" t="s">
        <v>1059</v>
      </c>
      <c r="M31" s="143" t="s">
        <v>288</v>
      </c>
      <c r="N31" s="143" t="s">
        <v>289</v>
      </c>
      <c r="O31" s="144">
        <v>35</v>
      </c>
      <c r="P31" s="144">
        <v>4</v>
      </c>
      <c r="Q31" s="144">
        <v>20</v>
      </c>
      <c r="R31" s="143" t="s">
        <v>289</v>
      </c>
      <c r="S31" s="143" t="s">
        <v>287</v>
      </c>
      <c r="T31" s="143" t="s">
        <v>291</v>
      </c>
      <c r="U31" s="144">
        <v>10</v>
      </c>
      <c r="V31" s="143" t="s">
        <v>1060</v>
      </c>
      <c r="W31" s="143" t="s">
        <v>1057</v>
      </c>
      <c r="X31" s="143" t="s">
        <v>287</v>
      </c>
      <c r="Y31" s="143" t="s">
        <v>287</v>
      </c>
      <c r="Z31" s="143" t="s">
        <v>289</v>
      </c>
      <c r="AA31" s="143" t="s">
        <v>293</v>
      </c>
      <c r="AB31" s="143" t="s">
        <v>290</v>
      </c>
      <c r="AC31" s="143" t="s">
        <v>291</v>
      </c>
      <c r="AD31" s="143" t="s">
        <v>288</v>
      </c>
      <c r="AE31" s="145">
        <v>43961</v>
      </c>
      <c r="AF31" s="145">
        <v>43961</v>
      </c>
      <c r="AG31" s="146"/>
      <c r="AH31" s="145">
        <v>43963</v>
      </c>
      <c r="AI31" s="145">
        <v>43963</v>
      </c>
      <c r="AJ31" s="144" t="b">
        <v>0</v>
      </c>
      <c r="AK31" s="143" t="s">
        <v>288</v>
      </c>
      <c r="AL31" s="143" t="s">
        <v>288</v>
      </c>
      <c r="AM31" s="143" t="s">
        <v>288</v>
      </c>
      <c r="AN31" s="143" t="s">
        <v>288</v>
      </c>
      <c r="AO31" s="143" t="s">
        <v>292</v>
      </c>
    </row>
    <row r="32" spans="1:41" ht="25.5">
      <c r="A32" s="143" t="s">
        <v>41</v>
      </c>
      <c r="B32" s="143" t="s">
        <v>12</v>
      </c>
      <c r="C32" s="143" t="s">
        <v>992</v>
      </c>
      <c r="D32" s="143" t="s">
        <v>992</v>
      </c>
      <c r="E32" s="143" t="s">
        <v>1008</v>
      </c>
      <c r="F32" s="144">
        <v>36287</v>
      </c>
      <c r="G32" s="144">
        <v>181</v>
      </c>
      <c r="H32" s="144">
        <v>2096</v>
      </c>
      <c r="I32" s="144">
        <v>889</v>
      </c>
      <c r="J32" s="143" t="s">
        <v>286</v>
      </c>
      <c r="K32" s="143" t="s">
        <v>1061</v>
      </c>
      <c r="L32" s="143" t="s">
        <v>1062</v>
      </c>
      <c r="M32" s="143" t="s">
        <v>1063</v>
      </c>
      <c r="N32" s="143" t="s">
        <v>289</v>
      </c>
      <c r="O32" s="144">
        <v>7</v>
      </c>
      <c r="P32" s="144">
        <v>3</v>
      </c>
      <c r="Q32" s="144">
        <v>20</v>
      </c>
      <c r="R32" s="143" t="s">
        <v>287</v>
      </c>
      <c r="S32" s="143" t="s">
        <v>287</v>
      </c>
      <c r="T32" s="143" t="s">
        <v>288</v>
      </c>
      <c r="U32" s="144">
        <v>6</v>
      </c>
      <c r="V32" s="143" t="s">
        <v>1064</v>
      </c>
      <c r="W32" s="143" t="s">
        <v>1008</v>
      </c>
      <c r="X32" s="143" t="s">
        <v>289</v>
      </c>
      <c r="Y32" s="143" t="s">
        <v>293</v>
      </c>
      <c r="Z32" s="143" t="s">
        <v>287</v>
      </c>
      <c r="AA32" s="143" t="s">
        <v>287</v>
      </c>
      <c r="AB32" s="143" t="s">
        <v>320</v>
      </c>
      <c r="AC32" s="143" t="s">
        <v>291</v>
      </c>
      <c r="AD32" s="143" t="s">
        <v>288</v>
      </c>
      <c r="AE32" s="145">
        <v>43958</v>
      </c>
      <c r="AF32" s="145">
        <v>43959</v>
      </c>
      <c r="AG32" s="146"/>
      <c r="AH32" s="145">
        <v>43961</v>
      </c>
      <c r="AI32" s="145">
        <v>43961</v>
      </c>
      <c r="AJ32" s="144" t="b">
        <v>0</v>
      </c>
      <c r="AK32" s="143" t="s">
        <v>288</v>
      </c>
      <c r="AL32" s="143" t="s">
        <v>288</v>
      </c>
      <c r="AM32" s="143" t="s">
        <v>288</v>
      </c>
      <c r="AN32" s="143" t="s">
        <v>288</v>
      </c>
      <c r="AO32" s="143" t="s">
        <v>292</v>
      </c>
    </row>
    <row r="33" spans="1:41" ht="25.5">
      <c r="A33" s="143" t="s">
        <v>41</v>
      </c>
      <c r="B33" s="143" t="s">
        <v>12</v>
      </c>
      <c r="C33" s="143" t="s">
        <v>992</v>
      </c>
      <c r="D33" s="143" t="s">
        <v>1065</v>
      </c>
      <c r="E33" s="143" t="s">
        <v>1066</v>
      </c>
      <c r="F33" s="144">
        <v>36074</v>
      </c>
      <c r="G33" s="144">
        <v>177</v>
      </c>
      <c r="H33" s="144">
        <v>2071</v>
      </c>
      <c r="I33" s="144">
        <v>886</v>
      </c>
      <c r="J33" s="143" t="s">
        <v>286</v>
      </c>
      <c r="K33" s="143" t="s">
        <v>1067</v>
      </c>
      <c r="L33" s="143" t="s">
        <v>1068</v>
      </c>
      <c r="M33" s="143" t="s">
        <v>1069</v>
      </c>
      <c r="N33" s="143" t="s">
        <v>287</v>
      </c>
      <c r="O33" s="144">
        <v>13</v>
      </c>
      <c r="P33" s="144">
        <v>8</v>
      </c>
      <c r="Q33" s="144">
        <v>23</v>
      </c>
      <c r="R33" s="143" t="s">
        <v>287</v>
      </c>
      <c r="S33" s="143" t="s">
        <v>287</v>
      </c>
      <c r="T33" s="143" t="s">
        <v>288</v>
      </c>
      <c r="U33" s="144">
        <v>6</v>
      </c>
      <c r="V33" s="143" t="s">
        <v>1070</v>
      </c>
      <c r="W33" s="143" t="s">
        <v>1066</v>
      </c>
      <c r="X33" s="143" t="s">
        <v>289</v>
      </c>
      <c r="Y33" s="143" t="s">
        <v>293</v>
      </c>
      <c r="Z33" s="143" t="s">
        <v>287</v>
      </c>
      <c r="AA33" s="143" t="s">
        <v>287</v>
      </c>
      <c r="AB33" s="143" t="s">
        <v>320</v>
      </c>
      <c r="AC33" s="143" t="s">
        <v>291</v>
      </c>
      <c r="AD33" s="143" t="s">
        <v>288</v>
      </c>
      <c r="AE33" s="145">
        <v>43955</v>
      </c>
      <c r="AF33" s="145">
        <v>43958</v>
      </c>
      <c r="AG33" s="146"/>
      <c r="AH33" s="145">
        <v>43959</v>
      </c>
      <c r="AI33" s="145">
        <v>43959</v>
      </c>
      <c r="AJ33" s="144" t="b">
        <v>0</v>
      </c>
      <c r="AK33" s="143" t="s">
        <v>288</v>
      </c>
      <c r="AL33" s="143" t="s">
        <v>288</v>
      </c>
      <c r="AM33" s="143" t="s">
        <v>288</v>
      </c>
      <c r="AN33" s="143" t="s">
        <v>288</v>
      </c>
      <c r="AO33" s="143" t="s">
        <v>292</v>
      </c>
    </row>
    <row r="34" spans="1:41" ht="25.5">
      <c r="A34" s="143" t="s">
        <v>41</v>
      </c>
      <c r="B34" s="143" t="s">
        <v>12</v>
      </c>
      <c r="C34" s="143" t="s">
        <v>632</v>
      </c>
      <c r="D34" s="143" t="s">
        <v>1056</v>
      </c>
      <c r="E34" s="143" t="s">
        <v>1057</v>
      </c>
      <c r="F34" s="144">
        <v>36073</v>
      </c>
      <c r="G34" s="144">
        <v>176</v>
      </c>
      <c r="H34" s="144">
        <v>2067</v>
      </c>
      <c r="I34" s="144">
        <v>884</v>
      </c>
      <c r="J34" s="143" t="s">
        <v>294</v>
      </c>
      <c r="K34" s="143" t="s">
        <v>1071</v>
      </c>
      <c r="L34" s="143" t="s">
        <v>1072</v>
      </c>
      <c r="M34" s="143" t="s">
        <v>288</v>
      </c>
      <c r="N34" s="143" t="s">
        <v>289</v>
      </c>
      <c r="O34" s="144">
        <v>20</v>
      </c>
      <c r="P34" s="144">
        <v>7</v>
      </c>
      <c r="Q34" s="144">
        <v>6</v>
      </c>
      <c r="R34" s="143" t="s">
        <v>287</v>
      </c>
      <c r="S34" s="143" t="s">
        <v>287</v>
      </c>
      <c r="T34" s="143" t="s">
        <v>288</v>
      </c>
      <c r="U34" s="144">
        <v>6</v>
      </c>
      <c r="V34" s="143" t="s">
        <v>1073</v>
      </c>
      <c r="W34" s="143" t="s">
        <v>1057</v>
      </c>
      <c r="X34" s="143" t="s">
        <v>287</v>
      </c>
      <c r="Y34" s="143" t="s">
        <v>293</v>
      </c>
      <c r="Z34" s="143" t="s">
        <v>287</v>
      </c>
      <c r="AA34" s="143" t="s">
        <v>287</v>
      </c>
      <c r="AB34" s="143" t="s">
        <v>320</v>
      </c>
      <c r="AC34" s="143" t="s">
        <v>291</v>
      </c>
      <c r="AD34" s="143" t="s">
        <v>288</v>
      </c>
      <c r="AE34" s="145">
        <v>43956</v>
      </c>
      <c r="AF34" s="145">
        <v>43958</v>
      </c>
      <c r="AG34" s="146"/>
      <c r="AH34" s="145">
        <v>43959</v>
      </c>
      <c r="AI34" s="145">
        <v>43959</v>
      </c>
      <c r="AJ34" s="144" t="b">
        <v>0</v>
      </c>
      <c r="AK34" s="143" t="s">
        <v>288</v>
      </c>
      <c r="AL34" s="143" t="s">
        <v>288</v>
      </c>
      <c r="AM34" s="143" t="s">
        <v>288</v>
      </c>
      <c r="AN34" s="143" t="s">
        <v>288</v>
      </c>
      <c r="AO34" s="143" t="s">
        <v>292</v>
      </c>
    </row>
    <row r="35" spans="1:41" ht="25.5">
      <c r="A35" s="143" t="s">
        <v>41</v>
      </c>
      <c r="B35" s="143" t="s">
        <v>12</v>
      </c>
      <c r="C35" s="143" t="s">
        <v>992</v>
      </c>
      <c r="D35" s="143" t="s">
        <v>1074</v>
      </c>
      <c r="E35" s="143" t="s">
        <v>1075</v>
      </c>
      <c r="F35" s="144">
        <v>36946</v>
      </c>
      <c r="G35" s="144">
        <v>177</v>
      </c>
      <c r="H35" s="144">
        <v>2121</v>
      </c>
      <c r="I35" s="144">
        <v>938</v>
      </c>
      <c r="J35" s="143" t="s">
        <v>294</v>
      </c>
      <c r="K35" s="143" t="s">
        <v>1076</v>
      </c>
      <c r="L35" s="143" t="s">
        <v>1077</v>
      </c>
      <c r="M35" s="143" t="s">
        <v>288</v>
      </c>
      <c r="N35" s="143" t="s">
        <v>287</v>
      </c>
      <c r="O35" s="144">
        <v>50</v>
      </c>
      <c r="P35" s="144">
        <v>8</v>
      </c>
      <c r="Q35" s="144">
        <v>23</v>
      </c>
      <c r="R35" s="143" t="s">
        <v>293</v>
      </c>
      <c r="S35" s="143" t="s">
        <v>287</v>
      </c>
      <c r="T35" s="143" t="s">
        <v>288</v>
      </c>
      <c r="U35" s="144">
        <v>1</v>
      </c>
      <c r="V35" s="143" t="s">
        <v>1078</v>
      </c>
      <c r="W35" s="143" t="s">
        <v>1075</v>
      </c>
      <c r="X35" s="143" t="s">
        <v>289</v>
      </c>
      <c r="Y35" s="143" t="s">
        <v>293</v>
      </c>
      <c r="Z35" s="143" t="s">
        <v>289</v>
      </c>
      <c r="AA35" s="143" t="s">
        <v>293</v>
      </c>
      <c r="AB35" s="143" t="s">
        <v>320</v>
      </c>
      <c r="AC35" s="143" t="s">
        <v>291</v>
      </c>
      <c r="AD35" s="143" t="s">
        <v>288</v>
      </c>
      <c r="AE35" s="145">
        <v>43958</v>
      </c>
      <c r="AF35" s="145">
        <v>43962</v>
      </c>
      <c r="AG35" s="146"/>
      <c r="AH35" s="145">
        <v>43964</v>
      </c>
      <c r="AI35" s="145">
        <v>43964</v>
      </c>
      <c r="AJ35" s="144" t="b">
        <v>0</v>
      </c>
      <c r="AK35" s="143" t="s">
        <v>288</v>
      </c>
      <c r="AL35" s="143" t="s">
        <v>288</v>
      </c>
      <c r="AM35" s="143" t="s">
        <v>288</v>
      </c>
      <c r="AN35" s="143" t="s">
        <v>288</v>
      </c>
      <c r="AO35" s="143" t="s">
        <v>292</v>
      </c>
    </row>
    <row r="36" spans="1:41" ht="25.5">
      <c r="A36" s="143" t="s">
        <v>41</v>
      </c>
      <c r="B36" s="143" t="s">
        <v>12</v>
      </c>
      <c r="C36" s="143" t="s">
        <v>992</v>
      </c>
      <c r="D36" s="143" t="s">
        <v>1065</v>
      </c>
      <c r="E36" s="143" t="s">
        <v>1066</v>
      </c>
      <c r="F36" s="144">
        <v>35925</v>
      </c>
      <c r="G36" s="144">
        <v>173</v>
      </c>
      <c r="H36" s="144">
        <v>2050</v>
      </c>
      <c r="I36" s="144">
        <v>880</v>
      </c>
      <c r="J36" s="143" t="s">
        <v>286</v>
      </c>
      <c r="K36" s="143" t="s">
        <v>1079</v>
      </c>
      <c r="L36" s="143" t="s">
        <v>1080</v>
      </c>
      <c r="M36" s="143" t="s">
        <v>288</v>
      </c>
      <c r="N36" s="143" t="s">
        <v>287</v>
      </c>
      <c r="O36" s="144">
        <v>22</v>
      </c>
      <c r="P36" s="144">
        <v>10</v>
      </c>
      <c r="Q36" s="144">
        <v>24</v>
      </c>
      <c r="R36" s="143" t="s">
        <v>287</v>
      </c>
      <c r="S36" s="143" t="s">
        <v>287</v>
      </c>
      <c r="T36" s="143" t="s">
        <v>288</v>
      </c>
      <c r="U36" s="144">
        <v>1</v>
      </c>
      <c r="V36" s="143" t="s">
        <v>1081</v>
      </c>
      <c r="W36" s="143" t="s">
        <v>1066</v>
      </c>
      <c r="X36" s="143" t="s">
        <v>289</v>
      </c>
      <c r="Y36" s="143" t="s">
        <v>293</v>
      </c>
      <c r="Z36" s="143" t="s">
        <v>289</v>
      </c>
      <c r="AA36" s="143" t="s">
        <v>293</v>
      </c>
      <c r="AB36" s="143" t="s">
        <v>320</v>
      </c>
      <c r="AC36" s="143" t="s">
        <v>291</v>
      </c>
      <c r="AD36" s="143" t="s">
        <v>288</v>
      </c>
      <c r="AE36" s="145">
        <v>43957</v>
      </c>
      <c r="AF36" s="145">
        <v>43957</v>
      </c>
      <c r="AG36" s="146"/>
      <c r="AH36" s="145">
        <v>43958</v>
      </c>
      <c r="AI36" s="145">
        <v>43958</v>
      </c>
      <c r="AJ36" s="144" t="b">
        <v>0</v>
      </c>
      <c r="AK36" s="143" t="s">
        <v>288</v>
      </c>
      <c r="AL36" s="143" t="s">
        <v>288</v>
      </c>
      <c r="AM36" s="143" t="s">
        <v>288</v>
      </c>
      <c r="AN36" s="143" t="s">
        <v>288</v>
      </c>
      <c r="AO36" s="143" t="s">
        <v>292</v>
      </c>
    </row>
    <row r="37" spans="1:41" ht="25.5">
      <c r="A37" s="143" t="s">
        <v>41</v>
      </c>
      <c r="B37" s="143" t="s">
        <v>12</v>
      </c>
      <c r="C37" s="143" t="s">
        <v>630</v>
      </c>
      <c r="D37" s="143" t="s">
        <v>633</v>
      </c>
      <c r="E37" s="143" t="s">
        <v>634</v>
      </c>
      <c r="F37" s="144">
        <v>30560</v>
      </c>
      <c r="G37" s="144">
        <v>132</v>
      </c>
      <c r="H37" s="144">
        <v>1682</v>
      </c>
      <c r="I37" s="144">
        <v>519</v>
      </c>
      <c r="J37" s="143" t="s">
        <v>286</v>
      </c>
      <c r="K37" s="143" t="s">
        <v>1082</v>
      </c>
      <c r="L37" s="143" t="s">
        <v>1083</v>
      </c>
      <c r="M37" s="143" t="s">
        <v>288</v>
      </c>
      <c r="N37" s="143" t="s">
        <v>289</v>
      </c>
      <c r="O37" s="144">
        <v>58</v>
      </c>
      <c r="P37" s="144">
        <v>3</v>
      </c>
      <c r="Q37" s="144">
        <v>18</v>
      </c>
      <c r="R37" s="143" t="s">
        <v>289</v>
      </c>
      <c r="S37" s="143" t="s">
        <v>287</v>
      </c>
      <c r="T37" s="143" t="s">
        <v>288</v>
      </c>
      <c r="U37" s="144">
        <v>1</v>
      </c>
      <c r="V37" s="143" t="s">
        <v>1084</v>
      </c>
      <c r="W37" s="143" t="s">
        <v>634</v>
      </c>
      <c r="X37" s="143" t="s">
        <v>289</v>
      </c>
      <c r="Y37" s="143" t="s">
        <v>293</v>
      </c>
      <c r="Z37" s="143" t="s">
        <v>287</v>
      </c>
      <c r="AA37" s="143" t="s">
        <v>287</v>
      </c>
      <c r="AB37" s="143" t="s">
        <v>320</v>
      </c>
      <c r="AC37" s="143" t="s">
        <v>291</v>
      </c>
      <c r="AD37" s="143" t="s">
        <v>288</v>
      </c>
      <c r="AE37" s="145">
        <v>43921</v>
      </c>
      <c r="AF37" s="145">
        <v>43921</v>
      </c>
      <c r="AG37" s="146"/>
      <c r="AH37" s="145">
        <v>43924</v>
      </c>
      <c r="AI37" s="145">
        <v>43925</v>
      </c>
      <c r="AJ37" s="144" t="b">
        <v>0</v>
      </c>
      <c r="AK37" s="143" t="s">
        <v>288</v>
      </c>
      <c r="AL37" s="143" t="s">
        <v>288</v>
      </c>
      <c r="AM37" s="143" t="s">
        <v>288</v>
      </c>
      <c r="AN37" s="143" t="s">
        <v>288</v>
      </c>
      <c r="AO37" s="143" t="s">
        <v>292</v>
      </c>
    </row>
    <row r="38" spans="1:41" ht="25.5">
      <c r="A38" s="143" t="s">
        <v>41</v>
      </c>
      <c r="B38" s="143" t="s">
        <v>12</v>
      </c>
      <c r="C38" s="143" t="s">
        <v>550</v>
      </c>
      <c r="D38" s="143" t="s">
        <v>626</v>
      </c>
      <c r="E38" s="143" t="s">
        <v>627</v>
      </c>
      <c r="F38" s="144">
        <v>35918</v>
      </c>
      <c r="G38" s="144">
        <v>171</v>
      </c>
      <c r="H38" s="144">
        <v>2059</v>
      </c>
      <c r="I38" s="144">
        <v>882</v>
      </c>
      <c r="J38" s="143" t="s">
        <v>286</v>
      </c>
      <c r="K38" s="143" t="s">
        <v>1085</v>
      </c>
      <c r="L38" s="143" t="s">
        <v>1086</v>
      </c>
      <c r="M38" s="143" t="s">
        <v>288</v>
      </c>
      <c r="N38" s="143" t="s">
        <v>287</v>
      </c>
      <c r="O38" s="144">
        <v>16</v>
      </c>
      <c r="P38" s="144">
        <v>2</v>
      </c>
      <c r="Q38" s="144">
        <v>18</v>
      </c>
      <c r="R38" s="143" t="s">
        <v>287</v>
      </c>
      <c r="S38" s="143" t="s">
        <v>287</v>
      </c>
      <c r="T38" s="143" t="s">
        <v>288</v>
      </c>
      <c r="U38" s="144">
        <v>6</v>
      </c>
      <c r="V38" s="143" t="s">
        <v>1087</v>
      </c>
      <c r="W38" s="143" t="s">
        <v>627</v>
      </c>
      <c r="X38" s="143" t="s">
        <v>289</v>
      </c>
      <c r="Y38" s="143" t="s">
        <v>293</v>
      </c>
      <c r="Z38" s="143" t="s">
        <v>289</v>
      </c>
      <c r="AA38" s="143" t="s">
        <v>293</v>
      </c>
      <c r="AB38" s="143" t="s">
        <v>320</v>
      </c>
      <c r="AC38" s="143" t="s">
        <v>291</v>
      </c>
      <c r="AD38" s="143" t="s">
        <v>288</v>
      </c>
      <c r="AE38" s="145">
        <v>43957</v>
      </c>
      <c r="AF38" s="145">
        <v>43958</v>
      </c>
      <c r="AG38" s="146"/>
      <c r="AH38" s="145">
        <v>43958</v>
      </c>
      <c r="AI38" s="145">
        <v>43958</v>
      </c>
      <c r="AJ38" s="144" t="b">
        <v>0</v>
      </c>
      <c r="AK38" s="143" t="s">
        <v>288</v>
      </c>
      <c r="AL38" s="143" t="s">
        <v>288</v>
      </c>
      <c r="AM38" s="143" t="s">
        <v>288</v>
      </c>
      <c r="AN38" s="143" t="s">
        <v>288</v>
      </c>
      <c r="AO38" s="143" t="s">
        <v>292</v>
      </c>
    </row>
    <row r="39" spans="1:41" ht="25.5">
      <c r="A39" s="143" t="s">
        <v>41</v>
      </c>
      <c r="B39" s="143" t="s">
        <v>12</v>
      </c>
      <c r="C39" s="143" t="s">
        <v>1016</v>
      </c>
      <c r="D39" s="143" t="s">
        <v>1088</v>
      </c>
      <c r="E39" s="143" t="s">
        <v>1089</v>
      </c>
      <c r="F39" s="144">
        <v>39124</v>
      </c>
      <c r="G39" s="144">
        <v>225</v>
      </c>
      <c r="H39" s="144">
        <v>2289</v>
      </c>
      <c r="I39" s="144">
        <v>1136</v>
      </c>
      <c r="J39" s="143" t="s">
        <v>286</v>
      </c>
      <c r="K39" s="143" t="s">
        <v>1090</v>
      </c>
      <c r="L39" s="143" t="s">
        <v>1091</v>
      </c>
      <c r="M39" s="143" t="s">
        <v>1092</v>
      </c>
      <c r="N39" s="143" t="s">
        <v>289</v>
      </c>
      <c r="O39" s="144">
        <v>11</v>
      </c>
      <c r="P39" s="144">
        <v>8</v>
      </c>
      <c r="Q39" s="144">
        <v>27</v>
      </c>
      <c r="R39" s="143" t="s">
        <v>287</v>
      </c>
      <c r="S39" s="143" t="s">
        <v>287</v>
      </c>
      <c r="T39" s="143" t="s">
        <v>288</v>
      </c>
      <c r="U39" s="144">
        <v>6</v>
      </c>
      <c r="V39" s="143" t="s">
        <v>1093</v>
      </c>
      <c r="W39" s="143" t="s">
        <v>1089</v>
      </c>
      <c r="X39" s="143" t="s">
        <v>289</v>
      </c>
      <c r="Y39" s="143" t="s">
        <v>293</v>
      </c>
      <c r="Z39" s="143" t="s">
        <v>287</v>
      </c>
      <c r="AA39" s="143" t="s">
        <v>287</v>
      </c>
      <c r="AB39" s="143" t="s">
        <v>320</v>
      </c>
      <c r="AC39" s="143" t="s">
        <v>291</v>
      </c>
      <c r="AD39" s="143" t="s">
        <v>288</v>
      </c>
      <c r="AE39" s="145">
        <v>43973</v>
      </c>
      <c r="AF39" s="145">
        <v>43974</v>
      </c>
      <c r="AG39" s="146"/>
      <c r="AH39" s="145">
        <v>43976</v>
      </c>
      <c r="AI39" s="145">
        <v>43976</v>
      </c>
      <c r="AJ39" s="144" t="b">
        <v>0</v>
      </c>
      <c r="AK39" s="143" t="s">
        <v>288</v>
      </c>
      <c r="AL39" s="143" t="s">
        <v>288</v>
      </c>
      <c r="AM39" s="143" t="s">
        <v>288</v>
      </c>
      <c r="AN39" s="143" t="s">
        <v>288</v>
      </c>
      <c r="AO39" s="143" t="s">
        <v>292</v>
      </c>
    </row>
    <row r="40" spans="1:41" ht="25.5">
      <c r="A40" s="143" t="s">
        <v>41</v>
      </c>
      <c r="B40" s="143" t="s">
        <v>12</v>
      </c>
      <c r="C40" s="143" t="s">
        <v>455</v>
      </c>
      <c r="D40" s="143" t="s">
        <v>1094</v>
      </c>
      <c r="E40" s="143" t="s">
        <v>1095</v>
      </c>
      <c r="F40" s="144">
        <v>35349</v>
      </c>
      <c r="G40" s="144">
        <v>45</v>
      </c>
      <c r="H40" s="144">
        <v>2027</v>
      </c>
      <c r="I40" s="144">
        <v>937</v>
      </c>
      <c r="J40" s="143" t="s">
        <v>294</v>
      </c>
      <c r="K40" s="143" t="s">
        <v>1096</v>
      </c>
      <c r="L40" s="143" t="s">
        <v>1097</v>
      </c>
      <c r="M40" s="143" t="s">
        <v>288</v>
      </c>
      <c r="N40" s="143" t="s">
        <v>287</v>
      </c>
      <c r="O40" s="144">
        <v>23</v>
      </c>
      <c r="P40" s="144">
        <v>6</v>
      </c>
      <c r="Q40" s="144">
        <v>27</v>
      </c>
      <c r="R40" s="143" t="s">
        <v>287</v>
      </c>
      <c r="S40" s="143" t="s">
        <v>287</v>
      </c>
      <c r="T40" s="143" t="s">
        <v>288</v>
      </c>
      <c r="U40" s="144">
        <v>10</v>
      </c>
      <c r="V40" s="143" t="s">
        <v>1098</v>
      </c>
      <c r="W40" s="143" t="s">
        <v>1095</v>
      </c>
      <c r="X40" s="143" t="s">
        <v>289</v>
      </c>
      <c r="Y40" s="143" t="s">
        <v>293</v>
      </c>
      <c r="Z40" s="143" t="s">
        <v>289</v>
      </c>
      <c r="AA40" s="143" t="s">
        <v>293</v>
      </c>
      <c r="AB40" s="143" t="s">
        <v>320</v>
      </c>
      <c r="AC40" s="143" t="s">
        <v>291</v>
      </c>
      <c r="AD40" s="143" t="s">
        <v>288</v>
      </c>
      <c r="AE40" s="145">
        <v>43954</v>
      </c>
      <c r="AF40" s="145">
        <v>43956</v>
      </c>
      <c r="AG40" s="146"/>
      <c r="AH40" s="145">
        <v>43956</v>
      </c>
      <c r="AI40" s="145">
        <v>43956</v>
      </c>
      <c r="AJ40" s="144" t="b">
        <v>0</v>
      </c>
      <c r="AK40" s="143" t="s">
        <v>288</v>
      </c>
      <c r="AL40" s="143" t="s">
        <v>288</v>
      </c>
      <c r="AM40" s="143" t="s">
        <v>288</v>
      </c>
      <c r="AN40" s="143" t="s">
        <v>288</v>
      </c>
      <c r="AO40" s="143" t="s">
        <v>292</v>
      </c>
    </row>
    <row r="41" spans="1:41" ht="25.5">
      <c r="A41" s="143" t="s">
        <v>41</v>
      </c>
      <c r="B41" s="143" t="s">
        <v>12</v>
      </c>
      <c r="C41" s="143" t="s">
        <v>631</v>
      </c>
      <c r="D41" s="143" t="s">
        <v>1099</v>
      </c>
      <c r="E41" s="143" t="s">
        <v>1100</v>
      </c>
      <c r="F41" s="144">
        <v>38063</v>
      </c>
      <c r="G41" s="144">
        <v>205</v>
      </c>
      <c r="H41" s="144">
        <v>2227</v>
      </c>
      <c r="I41" s="144">
        <v>1133</v>
      </c>
      <c r="J41" s="143" t="s">
        <v>286</v>
      </c>
      <c r="K41" s="143" t="s">
        <v>1101</v>
      </c>
      <c r="L41" s="143" t="s">
        <v>1102</v>
      </c>
      <c r="M41" s="143" t="s">
        <v>1103</v>
      </c>
      <c r="N41" s="143" t="s">
        <v>287</v>
      </c>
      <c r="O41" s="144">
        <v>7</v>
      </c>
      <c r="P41" s="144">
        <v>4</v>
      </c>
      <c r="Q41" s="144">
        <v>7</v>
      </c>
      <c r="R41" s="143" t="s">
        <v>287</v>
      </c>
      <c r="S41" s="143" t="s">
        <v>287</v>
      </c>
      <c r="T41" s="143" t="s">
        <v>288</v>
      </c>
      <c r="U41" s="144">
        <v>6</v>
      </c>
      <c r="V41" s="143" t="s">
        <v>1104</v>
      </c>
      <c r="W41" s="143" t="s">
        <v>1100</v>
      </c>
      <c r="X41" s="143" t="s">
        <v>289</v>
      </c>
      <c r="Y41" s="143" t="s">
        <v>293</v>
      </c>
      <c r="Z41" s="143" t="s">
        <v>287</v>
      </c>
      <c r="AA41" s="143" t="s">
        <v>287</v>
      </c>
      <c r="AB41" s="143" t="s">
        <v>320</v>
      </c>
      <c r="AC41" s="143" t="s">
        <v>291</v>
      </c>
      <c r="AD41" s="143" t="s">
        <v>288</v>
      </c>
      <c r="AE41" s="145">
        <v>43969</v>
      </c>
      <c r="AF41" s="145">
        <v>43970</v>
      </c>
      <c r="AG41" s="146"/>
      <c r="AH41" s="145">
        <v>43971</v>
      </c>
      <c r="AI41" s="145">
        <v>43971</v>
      </c>
      <c r="AJ41" s="144" t="b">
        <v>0</v>
      </c>
      <c r="AK41" s="143" t="s">
        <v>288</v>
      </c>
      <c r="AL41" s="143" t="s">
        <v>288</v>
      </c>
      <c r="AM41" s="143" t="s">
        <v>288</v>
      </c>
      <c r="AN41" s="143" t="s">
        <v>288</v>
      </c>
      <c r="AO41" s="143" t="s">
        <v>292</v>
      </c>
    </row>
    <row r="42" spans="1:41" ht="25.5">
      <c r="A42" s="143" t="s">
        <v>41</v>
      </c>
      <c r="B42" s="143" t="s">
        <v>12</v>
      </c>
      <c r="C42" s="143" t="s">
        <v>632</v>
      </c>
      <c r="D42" s="143" t="s">
        <v>1105</v>
      </c>
      <c r="E42" s="143" t="s">
        <v>1106</v>
      </c>
      <c r="F42" s="144">
        <v>38081</v>
      </c>
      <c r="G42" s="144">
        <v>206</v>
      </c>
      <c r="H42" s="144">
        <v>6175</v>
      </c>
      <c r="I42" s="144">
        <v>30</v>
      </c>
      <c r="J42" s="143" t="s">
        <v>286</v>
      </c>
      <c r="K42" s="143" t="s">
        <v>1107</v>
      </c>
      <c r="L42" s="143" t="s">
        <v>1108</v>
      </c>
      <c r="M42" s="143" t="s">
        <v>288</v>
      </c>
      <c r="N42" s="143" t="s">
        <v>289</v>
      </c>
      <c r="O42" s="144">
        <v>24</v>
      </c>
      <c r="P42" s="144">
        <v>1</v>
      </c>
      <c r="Q42" s="144">
        <v>27</v>
      </c>
      <c r="R42" s="143" t="s">
        <v>287</v>
      </c>
      <c r="S42" s="143" t="s">
        <v>287</v>
      </c>
      <c r="T42" s="143" t="s">
        <v>291</v>
      </c>
      <c r="U42" s="144">
        <v>1</v>
      </c>
      <c r="V42" s="143" t="s">
        <v>1109</v>
      </c>
      <c r="W42" s="143" t="s">
        <v>1106</v>
      </c>
      <c r="X42" s="143" t="s">
        <v>287</v>
      </c>
      <c r="Y42" s="143" t="s">
        <v>287</v>
      </c>
      <c r="Z42" s="143" t="s">
        <v>289</v>
      </c>
      <c r="AA42" s="143" t="s">
        <v>293</v>
      </c>
      <c r="AB42" s="143" t="s">
        <v>290</v>
      </c>
      <c r="AC42" s="143" t="s">
        <v>291</v>
      </c>
      <c r="AD42" s="143" t="s">
        <v>288</v>
      </c>
      <c r="AE42" s="145">
        <v>43967</v>
      </c>
      <c r="AF42" s="145">
        <v>43967</v>
      </c>
      <c r="AG42" s="146"/>
      <c r="AH42" s="145">
        <v>43971</v>
      </c>
      <c r="AI42" s="145">
        <v>43971</v>
      </c>
      <c r="AJ42" s="144" t="b">
        <v>0</v>
      </c>
      <c r="AK42" s="143" t="s">
        <v>288</v>
      </c>
      <c r="AL42" s="143" t="s">
        <v>288</v>
      </c>
      <c r="AM42" s="143" t="s">
        <v>288</v>
      </c>
      <c r="AN42" s="143" t="s">
        <v>288</v>
      </c>
      <c r="AO42" s="143" t="s">
        <v>292</v>
      </c>
    </row>
    <row r="43" spans="1:41">
      <c r="A43" s="143" t="s">
        <v>41</v>
      </c>
      <c r="B43" s="143" t="s">
        <v>12</v>
      </c>
      <c r="C43" s="143" t="s">
        <v>1110</v>
      </c>
      <c r="D43" s="143" t="s">
        <v>1111</v>
      </c>
      <c r="E43" s="143" t="s">
        <v>1112</v>
      </c>
      <c r="F43" s="144">
        <v>38532</v>
      </c>
      <c r="G43" s="144">
        <v>215</v>
      </c>
      <c r="H43" s="144">
        <v>2233</v>
      </c>
      <c r="I43" s="144">
        <v>1134</v>
      </c>
      <c r="J43" s="143" t="s">
        <v>286</v>
      </c>
      <c r="K43" s="143" t="s">
        <v>1113</v>
      </c>
      <c r="L43" s="143" t="s">
        <v>1114</v>
      </c>
      <c r="M43" s="143" t="s">
        <v>288</v>
      </c>
      <c r="N43" s="143" t="s">
        <v>289</v>
      </c>
      <c r="O43" s="144">
        <v>29</v>
      </c>
      <c r="P43" s="144">
        <v>10</v>
      </c>
      <c r="Q43" s="144">
        <v>13</v>
      </c>
      <c r="R43" s="143" t="s">
        <v>289</v>
      </c>
      <c r="S43" s="143" t="s">
        <v>287</v>
      </c>
      <c r="T43" s="143" t="s">
        <v>288</v>
      </c>
      <c r="U43" s="144">
        <v>10</v>
      </c>
      <c r="V43" s="143" t="s">
        <v>1115</v>
      </c>
      <c r="W43" s="143" t="s">
        <v>1112</v>
      </c>
      <c r="X43" s="143" t="s">
        <v>289</v>
      </c>
      <c r="Y43" s="143" t="s">
        <v>293</v>
      </c>
      <c r="Z43" s="143" t="s">
        <v>289</v>
      </c>
      <c r="AA43" s="143" t="s">
        <v>293</v>
      </c>
      <c r="AB43" s="143" t="s">
        <v>320</v>
      </c>
      <c r="AC43" s="143" t="s">
        <v>291</v>
      </c>
      <c r="AD43" s="143" t="s">
        <v>288</v>
      </c>
      <c r="AE43" s="145">
        <v>43967</v>
      </c>
      <c r="AF43" s="145">
        <v>43971</v>
      </c>
      <c r="AG43" s="146"/>
      <c r="AH43" s="145">
        <v>43972</v>
      </c>
      <c r="AI43" s="145">
        <v>43972</v>
      </c>
      <c r="AJ43" s="144" t="b">
        <v>0</v>
      </c>
      <c r="AK43" s="143" t="s">
        <v>288</v>
      </c>
      <c r="AL43" s="143" t="s">
        <v>288</v>
      </c>
      <c r="AM43" s="143" t="s">
        <v>288</v>
      </c>
      <c r="AN43" s="143" t="s">
        <v>288</v>
      </c>
      <c r="AO43" s="143" t="s">
        <v>292</v>
      </c>
    </row>
    <row r="44" spans="1:41" ht="25.5">
      <c r="A44" s="143" t="s">
        <v>41</v>
      </c>
      <c r="B44" s="143" t="s">
        <v>12</v>
      </c>
      <c r="C44" s="143" t="s">
        <v>632</v>
      </c>
      <c r="D44" s="143" t="s">
        <v>1056</v>
      </c>
      <c r="E44" s="143" t="s">
        <v>1116</v>
      </c>
      <c r="F44" s="144">
        <v>39803</v>
      </c>
      <c r="G44" s="144">
        <v>247</v>
      </c>
      <c r="H44" s="144">
        <v>2356</v>
      </c>
      <c r="I44" s="144">
        <v>1139</v>
      </c>
      <c r="J44" s="143" t="s">
        <v>286</v>
      </c>
      <c r="K44" s="143" t="s">
        <v>1117</v>
      </c>
      <c r="L44" s="143" t="s">
        <v>1118</v>
      </c>
      <c r="M44" s="143" t="s">
        <v>1119</v>
      </c>
      <c r="N44" s="143" t="s">
        <v>287</v>
      </c>
      <c r="O44" s="144">
        <v>8</v>
      </c>
      <c r="P44" s="144">
        <v>8</v>
      </c>
      <c r="Q44" s="144">
        <v>6</v>
      </c>
      <c r="R44" s="143" t="s">
        <v>287</v>
      </c>
      <c r="S44" s="143" t="s">
        <v>287</v>
      </c>
      <c r="T44" s="143" t="s">
        <v>288</v>
      </c>
      <c r="U44" s="144">
        <v>6</v>
      </c>
      <c r="V44" s="143" t="s">
        <v>1120</v>
      </c>
      <c r="W44" s="143" t="s">
        <v>1116</v>
      </c>
      <c r="X44" s="143" t="s">
        <v>287</v>
      </c>
      <c r="Y44" s="143" t="s">
        <v>293</v>
      </c>
      <c r="Z44" s="143" t="s">
        <v>289</v>
      </c>
      <c r="AA44" s="143" t="s">
        <v>293</v>
      </c>
      <c r="AB44" s="143" t="s">
        <v>320</v>
      </c>
      <c r="AC44" s="143" t="s">
        <v>291</v>
      </c>
      <c r="AD44" s="143" t="s">
        <v>288</v>
      </c>
      <c r="AE44" s="145">
        <v>43975</v>
      </c>
      <c r="AF44" s="145">
        <v>43977</v>
      </c>
      <c r="AG44" s="146"/>
      <c r="AH44" s="145">
        <v>43980</v>
      </c>
      <c r="AI44" s="145">
        <v>43980</v>
      </c>
      <c r="AJ44" s="144" t="b">
        <v>0</v>
      </c>
      <c r="AK44" s="143" t="s">
        <v>288</v>
      </c>
      <c r="AL44" s="143" t="s">
        <v>288</v>
      </c>
      <c r="AM44" s="143" t="s">
        <v>288</v>
      </c>
      <c r="AN44" s="143" t="s">
        <v>288</v>
      </c>
      <c r="AO44" s="143" t="s">
        <v>292</v>
      </c>
    </row>
    <row r="45" spans="1:41" ht="25.5">
      <c r="A45" s="143" t="s">
        <v>41</v>
      </c>
      <c r="B45" s="143" t="s">
        <v>12</v>
      </c>
      <c r="C45" s="143" t="s">
        <v>550</v>
      </c>
      <c r="D45" s="143" t="s">
        <v>441</v>
      </c>
      <c r="E45" s="143" t="s">
        <v>1121</v>
      </c>
      <c r="F45" s="144">
        <v>31930</v>
      </c>
      <c r="G45" s="144">
        <v>138</v>
      </c>
      <c r="H45" s="144">
        <v>5059</v>
      </c>
      <c r="I45" s="144">
        <v>27</v>
      </c>
      <c r="J45" s="143" t="s">
        <v>286</v>
      </c>
      <c r="K45" s="143" t="s">
        <v>1122</v>
      </c>
      <c r="L45" s="143" t="s">
        <v>1123</v>
      </c>
      <c r="M45" s="143" t="s">
        <v>288</v>
      </c>
      <c r="N45" s="143" t="s">
        <v>289</v>
      </c>
      <c r="O45" s="144">
        <v>31</v>
      </c>
      <c r="P45" s="144">
        <v>7</v>
      </c>
      <c r="Q45" s="144">
        <v>20</v>
      </c>
      <c r="R45" s="143" t="s">
        <v>289</v>
      </c>
      <c r="S45" s="143" t="s">
        <v>287</v>
      </c>
      <c r="T45" s="143" t="s">
        <v>291</v>
      </c>
      <c r="U45" s="144">
        <v>10</v>
      </c>
      <c r="V45" s="143" t="s">
        <v>1124</v>
      </c>
      <c r="W45" s="143" t="s">
        <v>1121</v>
      </c>
      <c r="X45" s="143" t="s">
        <v>287</v>
      </c>
      <c r="Y45" s="143" t="s">
        <v>287</v>
      </c>
      <c r="Z45" s="143" t="s">
        <v>289</v>
      </c>
      <c r="AA45" s="143" t="s">
        <v>293</v>
      </c>
      <c r="AB45" s="143" t="s">
        <v>290</v>
      </c>
      <c r="AC45" s="143" t="s">
        <v>291</v>
      </c>
      <c r="AD45" s="143" t="s">
        <v>288</v>
      </c>
      <c r="AE45" s="145">
        <v>43932</v>
      </c>
      <c r="AF45" s="145">
        <v>43932</v>
      </c>
      <c r="AG45" s="146"/>
      <c r="AH45" s="145">
        <v>43934</v>
      </c>
      <c r="AI45" s="145">
        <v>43934</v>
      </c>
      <c r="AJ45" s="144" t="b">
        <v>0</v>
      </c>
      <c r="AK45" s="143" t="s">
        <v>288</v>
      </c>
      <c r="AL45" s="143" t="s">
        <v>288</v>
      </c>
      <c r="AM45" s="143" t="s">
        <v>288</v>
      </c>
      <c r="AN45" s="143" t="s">
        <v>288</v>
      </c>
      <c r="AO45" s="143" t="s">
        <v>292</v>
      </c>
    </row>
    <row r="46" spans="1:41" ht="25.5">
      <c r="A46" s="143" t="s">
        <v>41</v>
      </c>
      <c r="B46" s="143" t="s">
        <v>12</v>
      </c>
      <c r="C46" s="143" t="s">
        <v>992</v>
      </c>
      <c r="D46" s="143" t="s">
        <v>993</v>
      </c>
      <c r="E46" s="143" t="s">
        <v>994</v>
      </c>
      <c r="F46" s="144">
        <v>35920</v>
      </c>
      <c r="G46" s="144">
        <v>172</v>
      </c>
      <c r="H46" s="144">
        <v>2061</v>
      </c>
      <c r="I46" s="144">
        <v>883</v>
      </c>
      <c r="J46" s="143" t="s">
        <v>286</v>
      </c>
      <c r="K46" s="143" t="s">
        <v>1125</v>
      </c>
      <c r="L46" s="143" t="s">
        <v>1126</v>
      </c>
      <c r="M46" s="143" t="s">
        <v>997</v>
      </c>
      <c r="N46" s="143" t="s">
        <v>289</v>
      </c>
      <c r="O46" s="144">
        <v>10</v>
      </c>
      <c r="P46" s="144">
        <v>0</v>
      </c>
      <c r="Q46" s="144">
        <v>24</v>
      </c>
      <c r="R46" s="143" t="s">
        <v>287</v>
      </c>
      <c r="S46" s="143" t="s">
        <v>287</v>
      </c>
      <c r="T46" s="143" t="s">
        <v>288</v>
      </c>
      <c r="U46" s="144">
        <v>6</v>
      </c>
      <c r="V46" s="143" t="s">
        <v>998</v>
      </c>
      <c r="W46" s="143" t="s">
        <v>994</v>
      </c>
      <c r="X46" s="143" t="s">
        <v>289</v>
      </c>
      <c r="Y46" s="143" t="s">
        <v>293</v>
      </c>
      <c r="Z46" s="143" t="s">
        <v>287</v>
      </c>
      <c r="AA46" s="143" t="s">
        <v>287</v>
      </c>
      <c r="AB46" s="143" t="s">
        <v>320</v>
      </c>
      <c r="AC46" s="143" t="s">
        <v>291</v>
      </c>
      <c r="AD46" s="143" t="s">
        <v>288</v>
      </c>
      <c r="AE46" s="145">
        <v>43958</v>
      </c>
      <c r="AF46" s="145">
        <v>43958</v>
      </c>
      <c r="AG46" s="146"/>
      <c r="AH46" s="145">
        <v>43958</v>
      </c>
      <c r="AI46" s="145">
        <v>43958</v>
      </c>
      <c r="AJ46" s="144" t="b">
        <v>0</v>
      </c>
      <c r="AK46" s="143" t="s">
        <v>288</v>
      </c>
      <c r="AL46" s="143" t="s">
        <v>288</v>
      </c>
      <c r="AM46" s="143" t="s">
        <v>288</v>
      </c>
      <c r="AN46" s="143" t="s">
        <v>288</v>
      </c>
      <c r="AO46" s="143" t="s">
        <v>292</v>
      </c>
    </row>
    <row r="47" spans="1:41" ht="25.5">
      <c r="A47" s="143" t="s">
        <v>41</v>
      </c>
      <c r="B47" s="143" t="s">
        <v>12</v>
      </c>
      <c r="C47" s="143" t="s">
        <v>992</v>
      </c>
      <c r="D47" s="143" t="s">
        <v>992</v>
      </c>
      <c r="E47" s="143" t="s">
        <v>1008</v>
      </c>
      <c r="F47" s="144">
        <v>6306</v>
      </c>
      <c r="G47" s="144">
        <v>22</v>
      </c>
      <c r="H47" s="144">
        <v>324</v>
      </c>
      <c r="I47" s="144">
        <v>14</v>
      </c>
      <c r="J47" s="143" t="s">
        <v>286</v>
      </c>
      <c r="K47" s="143" t="s">
        <v>1127</v>
      </c>
      <c r="L47" s="143" t="s">
        <v>1128</v>
      </c>
      <c r="M47" s="143" t="s">
        <v>1129</v>
      </c>
      <c r="N47" s="143" t="s">
        <v>287</v>
      </c>
      <c r="O47" s="144">
        <v>11</v>
      </c>
      <c r="P47" s="144">
        <v>5</v>
      </c>
      <c r="Q47" s="144">
        <v>16</v>
      </c>
      <c r="R47" s="143" t="s">
        <v>287</v>
      </c>
      <c r="S47" s="143" t="s">
        <v>287</v>
      </c>
      <c r="T47" s="143" t="s">
        <v>288</v>
      </c>
      <c r="U47" s="144">
        <v>6</v>
      </c>
      <c r="V47" s="143" t="s">
        <v>1130</v>
      </c>
      <c r="W47" s="143" t="s">
        <v>1008</v>
      </c>
      <c r="X47" s="143" t="s">
        <v>289</v>
      </c>
      <c r="Y47" s="143" t="s">
        <v>293</v>
      </c>
      <c r="Z47" s="143" t="s">
        <v>289</v>
      </c>
      <c r="AA47" s="143" t="s">
        <v>293</v>
      </c>
      <c r="AB47" s="143" t="s">
        <v>320</v>
      </c>
      <c r="AC47" s="143" t="s">
        <v>291</v>
      </c>
      <c r="AD47" s="143" t="s">
        <v>288</v>
      </c>
      <c r="AE47" s="145">
        <v>43847</v>
      </c>
      <c r="AF47" s="145">
        <v>43850</v>
      </c>
      <c r="AG47" s="146"/>
      <c r="AH47" s="145">
        <v>43850</v>
      </c>
      <c r="AI47" s="145">
        <v>43851</v>
      </c>
      <c r="AJ47" s="144" t="b">
        <v>0</v>
      </c>
      <c r="AK47" s="143" t="s">
        <v>288</v>
      </c>
      <c r="AL47" s="143" t="s">
        <v>288</v>
      </c>
      <c r="AM47" s="143" t="s">
        <v>288</v>
      </c>
      <c r="AN47" s="143" t="s">
        <v>288</v>
      </c>
      <c r="AO47" s="143" t="s">
        <v>292</v>
      </c>
    </row>
    <row r="48" spans="1:41" ht="25.5">
      <c r="A48" s="143" t="s">
        <v>41</v>
      </c>
      <c r="B48" s="143" t="s">
        <v>12</v>
      </c>
      <c r="C48" s="143" t="s">
        <v>1016</v>
      </c>
      <c r="D48" s="143" t="s">
        <v>1131</v>
      </c>
      <c r="E48" s="143" t="s">
        <v>1132</v>
      </c>
      <c r="F48" s="144">
        <v>12191</v>
      </c>
      <c r="G48" s="144">
        <v>47</v>
      </c>
      <c r="H48" s="144">
        <v>717</v>
      </c>
      <c r="I48" s="144">
        <v>285</v>
      </c>
      <c r="J48" s="143" t="s">
        <v>286</v>
      </c>
      <c r="K48" s="143" t="s">
        <v>1133</v>
      </c>
      <c r="L48" s="143" t="s">
        <v>1134</v>
      </c>
      <c r="M48" s="143" t="s">
        <v>1135</v>
      </c>
      <c r="N48" s="143" t="s">
        <v>289</v>
      </c>
      <c r="O48" s="144">
        <v>74</v>
      </c>
      <c r="P48" s="144">
        <v>7</v>
      </c>
      <c r="Q48" s="144">
        <v>4</v>
      </c>
      <c r="R48" s="143" t="s">
        <v>289</v>
      </c>
      <c r="S48" s="143" t="s">
        <v>287</v>
      </c>
      <c r="T48" s="143" t="s">
        <v>288</v>
      </c>
      <c r="U48" s="144">
        <v>1</v>
      </c>
      <c r="V48" s="143" t="s">
        <v>1136</v>
      </c>
      <c r="W48" s="143" t="s">
        <v>1132</v>
      </c>
      <c r="X48" s="143" t="s">
        <v>289</v>
      </c>
      <c r="Y48" s="143" t="s">
        <v>293</v>
      </c>
      <c r="Z48" s="143" t="s">
        <v>289</v>
      </c>
      <c r="AA48" s="143" t="s">
        <v>293</v>
      </c>
      <c r="AB48" s="143" t="s">
        <v>320</v>
      </c>
      <c r="AC48" s="143" t="s">
        <v>288</v>
      </c>
      <c r="AD48" s="143" t="s">
        <v>288</v>
      </c>
      <c r="AE48" s="145">
        <v>43864</v>
      </c>
      <c r="AF48" s="145">
        <v>43866</v>
      </c>
      <c r="AG48" s="146"/>
      <c r="AH48" s="145">
        <v>43867</v>
      </c>
      <c r="AI48" s="145">
        <v>43867</v>
      </c>
      <c r="AJ48" s="144" t="b">
        <v>0</v>
      </c>
      <c r="AK48" s="143" t="s">
        <v>291</v>
      </c>
      <c r="AL48" s="143" t="s">
        <v>291</v>
      </c>
      <c r="AM48" s="143" t="s">
        <v>1137</v>
      </c>
      <c r="AN48" s="143" t="s">
        <v>296</v>
      </c>
      <c r="AO48" s="143" t="s">
        <v>292</v>
      </c>
    </row>
    <row r="49" spans="1:41" ht="25.5">
      <c r="A49" s="143" t="s">
        <v>41</v>
      </c>
      <c r="B49" s="143" t="s">
        <v>12</v>
      </c>
      <c r="C49" s="143" t="s">
        <v>568</v>
      </c>
      <c r="D49" s="143" t="s">
        <v>1138</v>
      </c>
      <c r="E49" s="143" t="s">
        <v>1139</v>
      </c>
      <c r="F49" s="144">
        <v>42175</v>
      </c>
      <c r="G49" s="144">
        <v>286</v>
      </c>
      <c r="H49" s="144">
        <v>2517</v>
      </c>
      <c r="I49" s="144">
        <v>1332</v>
      </c>
      <c r="J49" s="143" t="s">
        <v>286</v>
      </c>
      <c r="K49" s="143" t="s">
        <v>1140</v>
      </c>
      <c r="L49" s="143" t="s">
        <v>1141</v>
      </c>
      <c r="M49" s="143" t="s">
        <v>288</v>
      </c>
      <c r="N49" s="143" t="s">
        <v>289</v>
      </c>
      <c r="O49" s="144">
        <v>18</v>
      </c>
      <c r="P49" s="144">
        <v>9</v>
      </c>
      <c r="Q49" s="144">
        <v>26</v>
      </c>
      <c r="R49" s="143" t="s">
        <v>289</v>
      </c>
      <c r="S49" s="143" t="s">
        <v>287</v>
      </c>
      <c r="T49" s="143" t="s">
        <v>288</v>
      </c>
      <c r="U49" s="144">
        <v>11</v>
      </c>
      <c r="V49" s="143" t="s">
        <v>1142</v>
      </c>
      <c r="W49" s="143" t="s">
        <v>1139</v>
      </c>
      <c r="X49" s="143" t="s">
        <v>289</v>
      </c>
      <c r="Y49" s="143" t="s">
        <v>293</v>
      </c>
      <c r="Z49" s="143" t="s">
        <v>289</v>
      </c>
      <c r="AA49" s="143" t="s">
        <v>293</v>
      </c>
      <c r="AB49" s="143" t="s">
        <v>320</v>
      </c>
      <c r="AC49" s="143" t="s">
        <v>291</v>
      </c>
      <c r="AD49" s="143" t="s">
        <v>288</v>
      </c>
      <c r="AE49" s="145">
        <v>43983</v>
      </c>
      <c r="AF49" s="145">
        <v>43988</v>
      </c>
      <c r="AG49" s="146"/>
      <c r="AH49" s="145">
        <v>43990</v>
      </c>
      <c r="AI49" s="145">
        <v>43990</v>
      </c>
      <c r="AJ49" s="144" t="b">
        <v>0</v>
      </c>
      <c r="AK49" s="143" t="s">
        <v>288</v>
      </c>
      <c r="AL49" s="143" t="s">
        <v>288</v>
      </c>
      <c r="AM49" s="143" t="s">
        <v>288</v>
      </c>
      <c r="AN49" s="143" t="s">
        <v>288</v>
      </c>
      <c r="AO49" s="143" t="s">
        <v>292</v>
      </c>
    </row>
    <row r="50" spans="1:41" ht="25.5">
      <c r="A50" s="143" t="s">
        <v>41</v>
      </c>
      <c r="B50" s="143" t="s">
        <v>12</v>
      </c>
      <c r="C50" s="143" t="s">
        <v>385</v>
      </c>
      <c r="D50" s="143" t="s">
        <v>1143</v>
      </c>
      <c r="E50" s="143" t="s">
        <v>1144</v>
      </c>
      <c r="F50" s="144">
        <v>43141</v>
      </c>
      <c r="G50" s="144">
        <v>299</v>
      </c>
      <c r="H50" s="144">
        <v>2578</v>
      </c>
      <c r="I50" s="144">
        <v>1340</v>
      </c>
      <c r="J50" s="143" t="s">
        <v>286</v>
      </c>
      <c r="K50" s="143" t="s">
        <v>1145</v>
      </c>
      <c r="L50" s="143" t="s">
        <v>1146</v>
      </c>
      <c r="M50" s="143" t="s">
        <v>288</v>
      </c>
      <c r="N50" s="143" t="s">
        <v>289</v>
      </c>
      <c r="O50" s="144">
        <v>19</v>
      </c>
      <c r="P50" s="144">
        <v>9</v>
      </c>
      <c r="Q50" s="144">
        <v>26</v>
      </c>
      <c r="R50" s="143" t="s">
        <v>287</v>
      </c>
      <c r="S50" s="143" t="s">
        <v>287</v>
      </c>
      <c r="T50" s="143" t="s">
        <v>288</v>
      </c>
      <c r="U50" s="144">
        <v>11</v>
      </c>
      <c r="V50" s="143" t="s">
        <v>1147</v>
      </c>
      <c r="W50" s="143" t="s">
        <v>1144</v>
      </c>
      <c r="X50" s="143" t="s">
        <v>289</v>
      </c>
      <c r="Y50" s="143" t="s">
        <v>293</v>
      </c>
      <c r="Z50" s="143" t="s">
        <v>289</v>
      </c>
      <c r="AA50" s="143" t="s">
        <v>293</v>
      </c>
      <c r="AB50" s="143" t="s">
        <v>320</v>
      </c>
      <c r="AC50" s="143" t="s">
        <v>291</v>
      </c>
      <c r="AD50" s="143" t="s">
        <v>288</v>
      </c>
      <c r="AE50" s="145">
        <v>43989</v>
      </c>
      <c r="AF50" s="145">
        <v>43992</v>
      </c>
      <c r="AG50" s="146"/>
      <c r="AH50" s="145">
        <v>43994</v>
      </c>
      <c r="AI50" s="145">
        <v>43994</v>
      </c>
      <c r="AJ50" s="144" t="b">
        <v>0</v>
      </c>
      <c r="AK50" s="143" t="s">
        <v>288</v>
      </c>
      <c r="AL50" s="143" t="s">
        <v>288</v>
      </c>
      <c r="AM50" s="143" t="s">
        <v>288</v>
      </c>
      <c r="AN50" s="143" t="s">
        <v>288</v>
      </c>
      <c r="AO50" s="143" t="s">
        <v>320</v>
      </c>
    </row>
    <row r="51" spans="1:41" ht="25.5">
      <c r="A51" s="143" t="s">
        <v>41</v>
      </c>
      <c r="B51" s="143" t="s">
        <v>12</v>
      </c>
      <c r="C51" s="143" t="s">
        <v>992</v>
      </c>
      <c r="D51" s="143" t="s">
        <v>993</v>
      </c>
      <c r="E51" s="143" t="s">
        <v>994</v>
      </c>
      <c r="F51" s="144">
        <v>42177</v>
      </c>
      <c r="G51" s="144">
        <v>191</v>
      </c>
      <c r="H51" s="144">
        <v>2522</v>
      </c>
      <c r="I51" s="144">
        <v>942</v>
      </c>
      <c r="J51" s="143" t="s">
        <v>294</v>
      </c>
      <c r="K51" s="143" t="s">
        <v>1148</v>
      </c>
      <c r="L51" s="143" t="s">
        <v>1149</v>
      </c>
      <c r="M51" s="143" t="s">
        <v>288</v>
      </c>
      <c r="N51" s="143" t="s">
        <v>287</v>
      </c>
      <c r="O51" s="144">
        <v>15</v>
      </c>
      <c r="P51" s="144">
        <v>4</v>
      </c>
      <c r="Q51" s="144">
        <v>28</v>
      </c>
      <c r="R51" s="143" t="s">
        <v>287</v>
      </c>
      <c r="S51" s="143" t="s">
        <v>287</v>
      </c>
      <c r="T51" s="143" t="s">
        <v>288</v>
      </c>
      <c r="U51" s="144">
        <v>6</v>
      </c>
      <c r="V51" s="143" t="s">
        <v>1015</v>
      </c>
      <c r="W51" s="143" t="s">
        <v>994</v>
      </c>
      <c r="X51" s="143" t="s">
        <v>289</v>
      </c>
      <c r="Y51" s="143" t="s">
        <v>293</v>
      </c>
      <c r="Z51" s="143" t="s">
        <v>289</v>
      </c>
      <c r="AA51" s="143" t="s">
        <v>293</v>
      </c>
      <c r="AB51" s="143" t="s">
        <v>320</v>
      </c>
      <c r="AC51" s="143" t="s">
        <v>291</v>
      </c>
      <c r="AD51" s="143" t="s">
        <v>288</v>
      </c>
      <c r="AE51" s="145">
        <v>43985</v>
      </c>
      <c r="AF51" s="145">
        <v>43988</v>
      </c>
      <c r="AG51" s="146"/>
      <c r="AH51" s="145">
        <v>43990</v>
      </c>
      <c r="AI51" s="145">
        <v>43990</v>
      </c>
      <c r="AJ51" s="144" t="b">
        <v>0</v>
      </c>
      <c r="AK51" s="143" t="s">
        <v>288</v>
      </c>
      <c r="AL51" s="143" t="s">
        <v>288</v>
      </c>
      <c r="AM51" s="143" t="s">
        <v>288</v>
      </c>
      <c r="AN51" s="143" t="s">
        <v>288</v>
      </c>
      <c r="AO51" s="143" t="s">
        <v>292</v>
      </c>
    </row>
    <row r="52" spans="1:41" ht="25.5">
      <c r="A52" s="143" t="s">
        <v>41</v>
      </c>
      <c r="B52" s="143" t="s">
        <v>12</v>
      </c>
      <c r="C52" s="143" t="s">
        <v>992</v>
      </c>
      <c r="D52" s="143" t="s">
        <v>992</v>
      </c>
      <c r="E52" s="143" t="s">
        <v>1008</v>
      </c>
      <c r="F52" s="144">
        <v>43132</v>
      </c>
      <c r="G52" s="144">
        <v>298</v>
      </c>
      <c r="H52" s="144">
        <v>2566</v>
      </c>
      <c r="I52" s="144">
        <v>1339</v>
      </c>
      <c r="J52" s="143" t="s">
        <v>286</v>
      </c>
      <c r="K52" s="143" t="s">
        <v>1150</v>
      </c>
      <c r="L52" s="143" t="s">
        <v>1151</v>
      </c>
      <c r="M52" s="143" t="s">
        <v>1152</v>
      </c>
      <c r="N52" s="143" t="s">
        <v>287</v>
      </c>
      <c r="O52" s="144">
        <v>10</v>
      </c>
      <c r="P52" s="144">
        <v>11</v>
      </c>
      <c r="Q52" s="144">
        <v>17</v>
      </c>
      <c r="R52" s="143" t="s">
        <v>287</v>
      </c>
      <c r="S52" s="143" t="s">
        <v>287</v>
      </c>
      <c r="T52" s="143" t="s">
        <v>288</v>
      </c>
      <c r="U52" s="144">
        <v>6</v>
      </c>
      <c r="V52" s="143" t="s">
        <v>1153</v>
      </c>
      <c r="W52" s="143" t="s">
        <v>1008</v>
      </c>
      <c r="X52" s="143" t="s">
        <v>289</v>
      </c>
      <c r="Y52" s="143" t="s">
        <v>293</v>
      </c>
      <c r="Z52" s="143" t="s">
        <v>287</v>
      </c>
      <c r="AA52" s="143" t="s">
        <v>287</v>
      </c>
      <c r="AB52" s="143" t="s">
        <v>320</v>
      </c>
      <c r="AC52" s="143" t="s">
        <v>291</v>
      </c>
      <c r="AD52" s="143" t="s">
        <v>288</v>
      </c>
      <c r="AE52" s="145">
        <v>43991</v>
      </c>
      <c r="AF52" s="145">
        <v>43991</v>
      </c>
      <c r="AG52" s="146"/>
      <c r="AH52" s="145">
        <v>43994</v>
      </c>
      <c r="AI52" s="145">
        <v>43994</v>
      </c>
      <c r="AJ52" s="144" t="b">
        <v>0</v>
      </c>
      <c r="AK52" s="143" t="s">
        <v>288</v>
      </c>
      <c r="AL52" s="143" t="s">
        <v>288</v>
      </c>
      <c r="AM52" s="143" t="s">
        <v>288</v>
      </c>
      <c r="AN52" s="143" t="s">
        <v>288</v>
      </c>
      <c r="AO52" s="143" t="s">
        <v>320</v>
      </c>
    </row>
    <row r="53" spans="1:41" ht="25.5">
      <c r="A53" s="143" t="s">
        <v>41</v>
      </c>
      <c r="B53" s="143" t="s">
        <v>12</v>
      </c>
      <c r="C53" s="143" t="s">
        <v>992</v>
      </c>
      <c r="D53" s="143" t="s">
        <v>1041</v>
      </c>
      <c r="E53" s="143" t="s">
        <v>1042</v>
      </c>
      <c r="F53" s="144">
        <v>43157</v>
      </c>
      <c r="G53" s="144">
        <v>302</v>
      </c>
      <c r="H53" s="144">
        <v>2596</v>
      </c>
      <c r="I53" s="144">
        <v>1344</v>
      </c>
      <c r="J53" s="143" t="s">
        <v>286</v>
      </c>
      <c r="K53" s="143" t="s">
        <v>1154</v>
      </c>
      <c r="L53" s="143" t="s">
        <v>1155</v>
      </c>
      <c r="M53" s="143" t="s">
        <v>288</v>
      </c>
      <c r="N53" s="143" t="s">
        <v>289</v>
      </c>
      <c r="O53" s="144">
        <v>15</v>
      </c>
      <c r="P53" s="144">
        <v>6</v>
      </c>
      <c r="Q53" s="144">
        <v>23</v>
      </c>
      <c r="R53" s="143" t="s">
        <v>287</v>
      </c>
      <c r="S53" s="143" t="s">
        <v>287</v>
      </c>
      <c r="T53" s="143" t="s">
        <v>288</v>
      </c>
      <c r="U53" s="144">
        <v>6</v>
      </c>
      <c r="V53" s="143" t="s">
        <v>1156</v>
      </c>
      <c r="W53" s="143" t="s">
        <v>1042</v>
      </c>
      <c r="X53" s="143" t="s">
        <v>289</v>
      </c>
      <c r="Y53" s="143" t="s">
        <v>293</v>
      </c>
      <c r="Z53" s="143" t="s">
        <v>289</v>
      </c>
      <c r="AA53" s="143" t="s">
        <v>293</v>
      </c>
      <c r="AB53" s="143" t="s">
        <v>320</v>
      </c>
      <c r="AC53" s="143" t="s">
        <v>291</v>
      </c>
      <c r="AD53" s="143" t="s">
        <v>288</v>
      </c>
      <c r="AE53" s="145">
        <v>43990</v>
      </c>
      <c r="AF53" s="145">
        <v>43993</v>
      </c>
      <c r="AG53" s="146"/>
      <c r="AH53" s="145">
        <v>43994</v>
      </c>
      <c r="AI53" s="145">
        <v>43994</v>
      </c>
      <c r="AJ53" s="144" t="b">
        <v>0</v>
      </c>
      <c r="AK53" s="143" t="s">
        <v>288</v>
      </c>
      <c r="AL53" s="143" t="s">
        <v>288</v>
      </c>
      <c r="AM53" s="143" t="s">
        <v>288</v>
      </c>
      <c r="AN53" s="143" t="s">
        <v>288</v>
      </c>
      <c r="AO53" s="143" t="s">
        <v>320</v>
      </c>
    </row>
    <row r="54" spans="1:41" ht="25.5">
      <c r="A54" s="143" t="s">
        <v>41</v>
      </c>
      <c r="B54" s="143" t="s">
        <v>12</v>
      </c>
      <c r="C54" s="143" t="s">
        <v>992</v>
      </c>
      <c r="D54" s="143" t="s">
        <v>992</v>
      </c>
      <c r="E54" s="143" t="s">
        <v>1003</v>
      </c>
      <c r="F54" s="144">
        <v>43128</v>
      </c>
      <c r="G54" s="144">
        <v>296</v>
      </c>
      <c r="H54" s="144">
        <v>2561</v>
      </c>
      <c r="I54" s="144">
        <v>1337</v>
      </c>
      <c r="J54" s="143" t="s">
        <v>286</v>
      </c>
      <c r="K54" s="143" t="s">
        <v>1157</v>
      </c>
      <c r="L54" s="143" t="s">
        <v>1158</v>
      </c>
      <c r="M54" s="143" t="s">
        <v>288</v>
      </c>
      <c r="N54" s="143" t="s">
        <v>287</v>
      </c>
      <c r="O54" s="144">
        <v>19</v>
      </c>
      <c r="P54" s="144">
        <v>6</v>
      </c>
      <c r="Q54" s="144">
        <v>14</v>
      </c>
      <c r="R54" s="143" t="s">
        <v>287</v>
      </c>
      <c r="S54" s="143" t="s">
        <v>287</v>
      </c>
      <c r="T54" s="143" t="s">
        <v>288</v>
      </c>
      <c r="U54" s="144">
        <v>10</v>
      </c>
      <c r="V54" s="143" t="s">
        <v>1159</v>
      </c>
      <c r="W54" s="143" t="s">
        <v>1003</v>
      </c>
      <c r="X54" s="143" t="s">
        <v>289</v>
      </c>
      <c r="Y54" s="143" t="s">
        <v>293</v>
      </c>
      <c r="Z54" s="143" t="s">
        <v>289</v>
      </c>
      <c r="AA54" s="143" t="s">
        <v>293</v>
      </c>
      <c r="AB54" s="143" t="s">
        <v>320</v>
      </c>
      <c r="AC54" s="143" t="s">
        <v>291</v>
      </c>
      <c r="AD54" s="143" t="s">
        <v>288</v>
      </c>
      <c r="AE54" s="145">
        <v>43986</v>
      </c>
      <c r="AF54" s="145">
        <v>43991</v>
      </c>
      <c r="AG54" s="146"/>
      <c r="AH54" s="145">
        <v>43994</v>
      </c>
      <c r="AI54" s="145">
        <v>43994</v>
      </c>
      <c r="AJ54" s="144" t="b">
        <v>0</v>
      </c>
      <c r="AK54" s="143" t="s">
        <v>288</v>
      </c>
      <c r="AL54" s="143" t="s">
        <v>288</v>
      </c>
      <c r="AM54" s="143" t="s">
        <v>288</v>
      </c>
      <c r="AN54" s="143" t="s">
        <v>288</v>
      </c>
      <c r="AO54" s="143" t="s">
        <v>320</v>
      </c>
    </row>
    <row r="55" spans="1:41" ht="25.5">
      <c r="A55" s="143" t="s">
        <v>41</v>
      </c>
      <c r="B55" s="143" t="s">
        <v>12</v>
      </c>
      <c r="C55" s="143" t="s">
        <v>550</v>
      </c>
      <c r="D55" s="143" t="s">
        <v>1046</v>
      </c>
      <c r="E55" s="143" t="s">
        <v>1047</v>
      </c>
      <c r="F55" s="144">
        <v>43152</v>
      </c>
      <c r="G55" s="144">
        <v>301</v>
      </c>
      <c r="H55" s="144">
        <v>2591</v>
      </c>
      <c r="I55" s="144">
        <v>1343</v>
      </c>
      <c r="J55" s="143" t="s">
        <v>286</v>
      </c>
      <c r="K55" s="143" t="s">
        <v>1160</v>
      </c>
      <c r="L55" s="143" t="s">
        <v>1161</v>
      </c>
      <c r="M55" s="143" t="s">
        <v>288</v>
      </c>
      <c r="N55" s="143" t="s">
        <v>287</v>
      </c>
      <c r="O55" s="144">
        <v>26</v>
      </c>
      <c r="P55" s="144">
        <v>6</v>
      </c>
      <c r="Q55" s="144">
        <v>0</v>
      </c>
      <c r="R55" s="143" t="s">
        <v>287</v>
      </c>
      <c r="S55" s="143" t="s">
        <v>287</v>
      </c>
      <c r="T55" s="143" t="s">
        <v>288</v>
      </c>
      <c r="U55" s="144">
        <v>10</v>
      </c>
      <c r="V55" s="143" t="s">
        <v>1162</v>
      </c>
      <c r="W55" s="143" t="s">
        <v>1047</v>
      </c>
      <c r="X55" s="143" t="s">
        <v>289</v>
      </c>
      <c r="Y55" s="143" t="s">
        <v>293</v>
      </c>
      <c r="Z55" s="143" t="s">
        <v>287</v>
      </c>
      <c r="AA55" s="143" t="s">
        <v>287</v>
      </c>
      <c r="AB55" s="143" t="s">
        <v>320</v>
      </c>
      <c r="AC55" s="143" t="s">
        <v>291</v>
      </c>
      <c r="AD55" s="143" t="s">
        <v>288</v>
      </c>
      <c r="AE55" s="145">
        <v>43993</v>
      </c>
      <c r="AF55" s="145">
        <v>43993</v>
      </c>
      <c r="AG55" s="146"/>
      <c r="AH55" s="145">
        <v>43994</v>
      </c>
      <c r="AI55" s="145">
        <v>43994</v>
      </c>
      <c r="AJ55" s="144" t="b">
        <v>0</v>
      </c>
      <c r="AK55" s="143" t="s">
        <v>288</v>
      </c>
      <c r="AL55" s="143" t="s">
        <v>288</v>
      </c>
      <c r="AM55" s="143" t="s">
        <v>288</v>
      </c>
      <c r="AN55" s="143" t="s">
        <v>288</v>
      </c>
      <c r="AO55" s="143" t="s">
        <v>320</v>
      </c>
    </row>
    <row r="56" spans="1:41" ht="25.5">
      <c r="A56" s="143" t="s">
        <v>41</v>
      </c>
      <c r="B56" s="143" t="s">
        <v>12</v>
      </c>
      <c r="C56" s="143" t="s">
        <v>1016</v>
      </c>
      <c r="D56" s="143" t="s">
        <v>519</v>
      </c>
      <c r="E56" s="143" t="s">
        <v>1017</v>
      </c>
      <c r="F56" s="144">
        <v>7572</v>
      </c>
      <c r="G56" s="144">
        <v>31</v>
      </c>
      <c r="H56" s="144">
        <v>422</v>
      </c>
      <c r="I56" s="144">
        <v>75</v>
      </c>
      <c r="J56" s="143" t="s">
        <v>286</v>
      </c>
      <c r="K56" s="143" t="s">
        <v>1163</v>
      </c>
      <c r="L56" s="143" t="s">
        <v>1164</v>
      </c>
      <c r="M56" s="143" t="s">
        <v>288</v>
      </c>
      <c r="N56" s="143" t="s">
        <v>287</v>
      </c>
      <c r="O56" s="144">
        <v>17</v>
      </c>
      <c r="P56" s="144">
        <v>0</v>
      </c>
      <c r="Q56" s="144">
        <v>13</v>
      </c>
      <c r="R56" s="143" t="s">
        <v>287</v>
      </c>
      <c r="S56" s="143" t="s">
        <v>287</v>
      </c>
      <c r="T56" s="143" t="s">
        <v>288</v>
      </c>
      <c r="U56" s="144">
        <v>6</v>
      </c>
      <c r="V56" s="143" t="s">
        <v>1165</v>
      </c>
      <c r="W56" s="143" t="s">
        <v>1017</v>
      </c>
      <c r="X56" s="143" t="s">
        <v>289</v>
      </c>
      <c r="Y56" s="143" t="s">
        <v>293</v>
      </c>
      <c r="Z56" s="143" t="s">
        <v>289</v>
      </c>
      <c r="AA56" s="143" t="s">
        <v>293</v>
      </c>
      <c r="AB56" s="143" t="s">
        <v>320</v>
      </c>
      <c r="AC56" s="143" t="s">
        <v>291</v>
      </c>
      <c r="AD56" s="143" t="s">
        <v>288</v>
      </c>
      <c r="AE56" s="145">
        <v>43849</v>
      </c>
      <c r="AF56" s="145">
        <v>43853</v>
      </c>
      <c r="AG56" s="146"/>
      <c r="AH56" s="145">
        <v>43854</v>
      </c>
      <c r="AI56" s="145">
        <v>43854</v>
      </c>
      <c r="AJ56" s="144" t="b">
        <v>0</v>
      </c>
      <c r="AK56" s="143" t="s">
        <v>288</v>
      </c>
      <c r="AL56" s="143" t="s">
        <v>288</v>
      </c>
      <c r="AM56" s="143" t="s">
        <v>288</v>
      </c>
      <c r="AN56" s="143" t="s">
        <v>288</v>
      </c>
      <c r="AO56" s="143" t="s">
        <v>292</v>
      </c>
    </row>
    <row r="57" spans="1:41" ht="25.5">
      <c r="A57" s="143" t="s">
        <v>41</v>
      </c>
      <c r="B57" s="143" t="s">
        <v>12</v>
      </c>
      <c r="C57" s="143" t="s">
        <v>630</v>
      </c>
      <c r="D57" s="143" t="s">
        <v>1166</v>
      </c>
      <c r="E57" s="143" t="s">
        <v>1167</v>
      </c>
      <c r="F57" s="144">
        <v>9841</v>
      </c>
      <c r="G57" s="144">
        <v>37</v>
      </c>
      <c r="H57" s="144">
        <v>569</v>
      </c>
      <c r="I57" s="144">
        <v>237</v>
      </c>
      <c r="J57" s="143" t="s">
        <v>286</v>
      </c>
      <c r="K57" s="143" t="s">
        <v>1168</v>
      </c>
      <c r="L57" s="143" t="s">
        <v>1169</v>
      </c>
      <c r="M57" s="143" t="s">
        <v>1170</v>
      </c>
      <c r="N57" s="143" t="s">
        <v>289</v>
      </c>
      <c r="O57" s="144">
        <v>7</v>
      </c>
      <c r="P57" s="144">
        <v>8</v>
      </c>
      <c r="Q57" s="144">
        <v>24</v>
      </c>
      <c r="R57" s="143" t="s">
        <v>287</v>
      </c>
      <c r="S57" s="143" t="s">
        <v>287</v>
      </c>
      <c r="T57" s="143" t="s">
        <v>288</v>
      </c>
      <c r="U57" s="144">
        <v>6</v>
      </c>
      <c r="V57" s="143" t="s">
        <v>1171</v>
      </c>
      <c r="W57" s="143" t="s">
        <v>1167</v>
      </c>
      <c r="X57" s="143" t="s">
        <v>289</v>
      </c>
      <c r="Y57" s="143" t="s">
        <v>293</v>
      </c>
      <c r="Z57" s="143" t="s">
        <v>287</v>
      </c>
      <c r="AA57" s="143" t="s">
        <v>287</v>
      </c>
      <c r="AB57" s="143" t="s">
        <v>320</v>
      </c>
      <c r="AC57" s="143" t="s">
        <v>291</v>
      </c>
      <c r="AD57" s="143" t="s">
        <v>288</v>
      </c>
      <c r="AE57" s="145">
        <v>43859</v>
      </c>
      <c r="AF57" s="145">
        <v>43860</v>
      </c>
      <c r="AG57" s="146"/>
      <c r="AH57" s="145">
        <v>43861</v>
      </c>
      <c r="AI57" s="145">
        <v>43861</v>
      </c>
      <c r="AJ57" s="144" t="b">
        <v>0</v>
      </c>
      <c r="AK57" s="143" t="s">
        <v>288</v>
      </c>
      <c r="AL57" s="143" t="s">
        <v>288</v>
      </c>
      <c r="AM57" s="143" t="s">
        <v>288</v>
      </c>
      <c r="AN57" s="143" t="s">
        <v>288</v>
      </c>
      <c r="AO57" s="143" t="s">
        <v>292</v>
      </c>
    </row>
    <row r="58" spans="1:41">
      <c r="A58" s="143" t="s">
        <v>41</v>
      </c>
      <c r="B58" s="143" t="s">
        <v>12</v>
      </c>
      <c r="C58" s="143" t="s">
        <v>630</v>
      </c>
      <c r="D58" s="143" t="s">
        <v>1172</v>
      </c>
      <c r="E58" s="143" t="s">
        <v>1173</v>
      </c>
      <c r="F58" s="144">
        <v>10039</v>
      </c>
      <c r="G58" s="144">
        <v>38</v>
      </c>
      <c r="H58" s="144">
        <v>294</v>
      </c>
      <c r="I58" s="144">
        <v>1</v>
      </c>
      <c r="J58" s="143" t="s">
        <v>286</v>
      </c>
      <c r="K58" s="143" t="s">
        <v>1174</v>
      </c>
      <c r="L58" s="143" t="s">
        <v>677</v>
      </c>
      <c r="M58" s="143" t="s">
        <v>288</v>
      </c>
      <c r="N58" s="143" t="s">
        <v>289</v>
      </c>
      <c r="O58" s="144">
        <v>53</v>
      </c>
      <c r="P58" s="144">
        <v>11</v>
      </c>
      <c r="Q58" s="144">
        <v>8</v>
      </c>
      <c r="R58" s="143" t="s">
        <v>289</v>
      </c>
      <c r="S58" s="143" t="s">
        <v>287</v>
      </c>
      <c r="T58" s="143" t="s">
        <v>288</v>
      </c>
      <c r="U58" s="144">
        <v>1</v>
      </c>
      <c r="V58" s="143" t="s">
        <v>1175</v>
      </c>
      <c r="W58" s="143" t="s">
        <v>1173</v>
      </c>
      <c r="X58" s="143" t="s">
        <v>289</v>
      </c>
      <c r="Y58" s="143" t="s">
        <v>293</v>
      </c>
      <c r="Z58" s="143" t="s">
        <v>287</v>
      </c>
      <c r="AA58" s="143" t="s">
        <v>293</v>
      </c>
      <c r="AB58" s="143" t="s">
        <v>320</v>
      </c>
      <c r="AC58" s="143" t="s">
        <v>291</v>
      </c>
      <c r="AD58" s="143" t="s">
        <v>288</v>
      </c>
      <c r="AE58" s="145">
        <v>43858</v>
      </c>
      <c r="AF58" s="145">
        <v>43858</v>
      </c>
      <c r="AG58" s="146"/>
      <c r="AH58" s="145">
        <v>43858</v>
      </c>
      <c r="AI58" s="145">
        <v>43861</v>
      </c>
      <c r="AJ58" s="144" t="b">
        <v>0</v>
      </c>
      <c r="AK58" s="143" t="s">
        <v>288</v>
      </c>
      <c r="AL58" s="143" t="s">
        <v>288</v>
      </c>
      <c r="AM58" s="143" t="s">
        <v>288</v>
      </c>
      <c r="AN58" s="143" t="s">
        <v>288</v>
      </c>
      <c r="AO58" s="143" t="s">
        <v>292</v>
      </c>
    </row>
    <row r="59" spans="1:41">
      <c r="A59" s="143" t="s">
        <v>41</v>
      </c>
      <c r="B59" s="143" t="s">
        <v>12</v>
      </c>
      <c r="C59" s="143" t="s">
        <v>385</v>
      </c>
      <c r="D59" s="143" t="s">
        <v>386</v>
      </c>
      <c r="E59" s="143" t="s">
        <v>387</v>
      </c>
      <c r="F59" s="144">
        <v>39784</v>
      </c>
      <c r="G59" s="144">
        <v>245</v>
      </c>
      <c r="H59" s="144">
        <v>2398</v>
      </c>
      <c r="I59" s="144">
        <v>1140</v>
      </c>
      <c r="J59" s="143" t="s">
        <v>286</v>
      </c>
      <c r="K59" s="143" t="s">
        <v>1176</v>
      </c>
      <c r="L59" s="143" t="s">
        <v>1177</v>
      </c>
      <c r="M59" s="143" t="s">
        <v>288</v>
      </c>
      <c r="N59" s="143" t="s">
        <v>289</v>
      </c>
      <c r="O59" s="144">
        <v>37</v>
      </c>
      <c r="P59" s="144">
        <v>5</v>
      </c>
      <c r="Q59" s="144">
        <v>25</v>
      </c>
      <c r="R59" s="143" t="s">
        <v>287</v>
      </c>
      <c r="S59" s="143" t="s">
        <v>287</v>
      </c>
      <c r="T59" s="143" t="s">
        <v>288</v>
      </c>
      <c r="U59" s="144">
        <v>10</v>
      </c>
      <c r="V59" s="143" t="s">
        <v>1178</v>
      </c>
      <c r="W59" s="143" t="s">
        <v>387</v>
      </c>
      <c r="X59" s="143" t="s">
        <v>289</v>
      </c>
      <c r="Y59" s="143" t="s">
        <v>293</v>
      </c>
      <c r="Z59" s="143" t="s">
        <v>287</v>
      </c>
      <c r="AA59" s="143" t="s">
        <v>293</v>
      </c>
      <c r="AB59" s="143" t="s">
        <v>320</v>
      </c>
      <c r="AC59" s="143" t="s">
        <v>291</v>
      </c>
      <c r="AD59" s="143" t="s">
        <v>288</v>
      </c>
      <c r="AE59" s="145">
        <v>43978</v>
      </c>
      <c r="AF59" s="145">
        <v>43979</v>
      </c>
      <c r="AG59" s="146"/>
      <c r="AH59" s="145">
        <v>43980</v>
      </c>
      <c r="AI59" s="145">
        <v>43980</v>
      </c>
      <c r="AJ59" s="144" t="b">
        <v>0</v>
      </c>
      <c r="AK59" s="143" t="s">
        <v>288</v>
      </c>
      <c r="AL59" s="143" t="s">
        <v>288</v>
      </c>
      <c r="AM59" s="143" t="s">
        <v>288</v>
      </c>
      <c r="AN59" s="143" t="s">
        <v>288</v>
      </c>
      <c r="AO59" s="143" t="s">
        <v>292</v>
      </c>
    </row>
    <row r="60" spans="1:41" ht="25.5">
      <c r="A60" s="143" t="s">
        <v>41</v>
      </c>
      <c r="B60" s="143" t="s">
        <v>12</v>
      </c>
      <c r="C60" s="143" t="s">
        <v>1016</v>
      </c>
      <c r="D60" s="143" t="s">
        <v>1179</v>
      </c>
      <c r="E60" s="143" t="s">
        <v>1180</v>
      </c>
      <c r="F60" s="144">
        <v>41716</v>
      </c>
      <c r="G60" s="144">
        <v>274</v>
      </c>
      <c r="H60" s="144">
        <v>2496</v>
      </c>
      <c r="I60" s="144">
        <v>1329</v>
      </c>
      <c r="J60" s="143" t="s">
        <v>286</v>
      </c>
      <c r="K60" s="143" t="s">
        <v>1181</v>
      </c>
      <c r="L60" s="143" t="s">
        <v>1182</v>
      </c>
      <c r="M60" s="143" t="s">
        <v>1183</v>
      </c>
      <c r="N60" s="143" t="s">
        <v>289</v>
      </c>
      <c r="O60" s="144">
        <v>9</v>
      </c>
      <c r="P60" s="144">
        <v>0</v>
      </c>
      <c r="Q60" s="144">
        <v>12</v>
      </c>
      <c r="R60" s="143" t="s">
        <v>287</v>
      </c>
      <c r="S60" s="143" t="s">
        <v>287</v>
      </c>
      <c r="T60" s="143" t="s">
        <v>288</v>
      </c>
      <c r="U60" s="144">
        <v>6</v>
      </c>
      <c r="V60" s="143" t="s">
        <v>1184</v>
      </c>
      <c r="W60" s="143" t="s">
        <v>1180</v>
      </c>
      <c r="X60" s="143" t="s">
        <v>289</v>
      </c>
      <c r="Y60" s="143" t="s">
        <v>293</v>
      </c>
      <c r="Z60" s="143" t="s">
        <v>289</v>
      </c>
      <c r="AA60" s="143" t="s">
        <v>293</v>
      </c>
      <c r="AB60" s="143" t="s">
        <v>320</v>
      </c>
      <c r="AC60" s="143" t="s">
        <v>291</v>
      </c>
      <c r="AD60" s="143" t="s">
        <v>288</v>
      </c>
      <c r="AE60" s="145">
        <v>43986</v>
      </c>
      <c r="AF60" s="145">
        <v>43987</v>
      </c>
      <c r="AG60" s="146"/>
      <c r="AH60" s="145">
        <v>43987</v>
      </c>
      <c r="AI60" s="145">
        <v>43987</v>
      </c>
      <c r="AJ60" s="144" t="b">
        <v>0</v>
      </c>
      <c r="AK60" s="143" t="s">
        <v>321</v>
      </c>
      <c r="AL60" s="143" t="s">
        <v>288</v>
      </c>
      <c r="AM60" s="143" t="s">
        <v>288</v>
      </c>
      <c r="AN60" s="143" t="s">
        <v>288</v>
      </c>
      <c r="AO60" s="143" t="s">
        <v>292</v>
      </c>
    </row>
    <row r="61" spans="1:41" ht="25.5">
      <c r="A61" s="143" t="s">
        <v>41</v>
      </c>
      <c r="B61" s="143" t="s">
        <v>12</v>
      </c>
      <c r="C61" s="143" t="s">
        <v>1016</v>
      </c>
      <c r="D61" s="143" t="s">
        <v>1131</v>
      </c>
      <c r="E61" s="143" t="s">
        <v>1132</v>
      </c>
      <c r="F61" s="144">
        <v>14135</v>
      </c>
      <c r="G61" s="144">
        <v>51</v>
      </c>
      <c r="H61" s="144">
        <v>783</v>
      </c>
      <c r="I61" s="144">
        <v>286</v>
      </c>
      <c r="J61" s="143" t="s">
        <v>286</v>
      </c>
      <c r="K61" s="143" t="s">
        <v>1185</v>
      </c>
      <c r="L61" s="143" t="s">
        <v>1186</v>
      </c>
      <c r="M61" s="143" t="s">
        <v>288</v>
      </c>
      <c r="N61" s="143" t="s">
        <v>287</v>
      </c>
      <c r="O61" s="144">
        <v>16</v>
      </c>
      <c r="P61" s="144">
        <v>6</v>
      </c>
      <c r="Q61" s="144">
        <v>16</v>
      </c>
      <c r="R61" s="143" t="s">
        <v>287</v>
      </c>
      <c r="S61" s="143" t="s">
        <v>287</v>
      </c>
      <c r="T61" s="143" t="s">
        <v>288</v>
      </c>
      <c r="U61" s="144">
        <v>6</v>
      </c>
      <c r="V61" s="143" t="s">
        <v>1187</v>
      </c>
      <c r="W61" s="143" t="s">
        <v>1132</v>
      </c>
      <c r="X61" s="143" t="s">
        <v>289</v>
      </c>
      <c r="Y61" s="143" t="s">
        <v>293</v>
      </c>
      <c r="Z61" s="143" t="s">
        <v>289</v>
      </c>
      <c r="AA61" s="143" t="s">
        <v>293</v>
      </c>
      <c r="AB61" s="143" t="s">
        <v>320</v>
      </c>
      <c r="AC61" s="143" t="s">
        <v>291</v>
      </c>
      <c r="AD61" s="143" t="s">
        <v>288</v>
      </c>
      <c r="AE61" s="145">
        <v>43871</v>
      </c>
      <c r="AF61" s="145">
        <v>43871</v>
      </c>
      <c r="AG61" s="146"/>
      <c r="AH61" s="145">
        <v>43873</v>
      </c>
      <c r="AI61" s="145">
        <v>43873</v>
      </c>
      <c r="AJ61" s="144" t="b">
        <v>0</v>
      </c>
      <c r="AK61" s="143" t="s">
        <v>288</v>
      </c>
      <c r="AL61" s="143" t="s">
        <v>288</v>
      </c>
      <c r="AM61" s="143" t="s">
        <v>288</v>
      </c>
      <c r="AN61" s="143" t="s">
        <v>288</v>
      </c>
      <c r="AO61" s="143" t="s">
        <v>292</v>
      </c>
    </row>
    <row r="62" spans="1:41">
      <c r="A62" s="143" t="s">
        <v>41</v>
      </c>
      <c r="B62" s="143" t="s">
        <v>12</v>
      </c>
      <c r="C62" s="143" t="s">
        <v>550</v>
      </c>
      <c r="D62" s="143" t="s">
        <v>1046</v>
      </c>
      <c r="E62" s="143" t="s">
        <v>1047</v>
      </c>
      <c r="F62" s="144">
        <v>43130</v>
      </c>
      <c r="G62" s="144">
        <v>297</v>
      </c>
      <c r="H62" s="144">
        <v>2563</v>
      </c>
      <c r="I62" s="144">
        <v>1338</v>
      </c>
      <c r="J62" s="143" t="s">
        <v>286</v>
      </c>
      <c r="K62" s="143" t="s">
        <v>1188</v>
      </c>
      <c r="L62" s="143" t="s">
        <v>1189</v>
      </c>
      <c r="M62" s="143" t="s">
        <v>288</v>
      </c>
      <c r="N62" s="143" t="s">
        <v>289</v>
      </c>
      <c r="O62" s="144">
        <v>15</v>
      </c>
      <c r="P62" s="144">
        <v>10</v>
      </c>
      <c r="Q62" s="144">
        <v>2</v>
      </c>
      <c r="R62" s="143" t="s">
        <v>287</v>
      </c>
      <c r="S62" s="143" t="s">
        <v>287</v>
      </c>
      <c r="T62" s="143" t="s">
        <v>288</v>
      </c>
      <c r="U62" s="144">
        <v>6</v>
      </c>
      <c r="V62" s="143" t="s">
        <v>1190</v>
      </c>
      <c r="W62" s="143" t="s">
        <v>1047</v>
      </c>
      <c r="X62" s="143" t="s">
        <v>289</v>
      </c>
      <c r="Y62" s="143" t="s">
        <v>293</v>
      </c>
      <c r="Z62" s="143" t="s">
        <v>289</v>
      </c>
      <c r="AA62" s="143" t="s">
        <v>293</v>
      </c>
      <c r="AB62" s="143" t="s">
        <v>320</v>
      </c>
      <c r="AC62" s="143" t="s">
        <v>291</v>
      </c>
      <c r="AD62" s="143" t="s">
        <v>288</v>
      </c>
      <c r="AE62" s="145">
        <v>43990</v>
      </c>
      <c r="AF62" s="145">
        <v>43991</v>
      </c>
      <c r="AG62" s="146"/>
      <c r="AH62" s="145">
        <v>43994</v>
      </c>
      <c r="AI62" s="145">
        <v>43994</v>
      </c>
      <c r="AJ62" s="144" t="b">
        <v>0</v>
      </c>
      <c r="AK62" s="143" t="s">
        <v>288</v>
      </c>
      <c r="AL62" s="143" t="s">
        <v>288</v>
      </c>
      <c r="AM62" s="143" t="s">
        <v>288</v>
      </c>
      <c r="AN62" s="143" t="s">
        <v>288</v>
      </c>
      <c r="AO62" s="143" t="s">
        <v>320</v>
      </c>
    </row>
    <row r="63" spans="1:41" ht="25.5">
      <c r="A63" s="143" t="s">
        <v>41</v>
      </c>
      <c r="B63" s="143" t="s">
        <v>12</v>
      </c>
      <c r="C63" s="143" t="s">
        <v>385</v>
      </c>
      <c r="D63" s="143" t="s">
        <v>1191</v>
      </c>
      <c r="E63" s="143" t="s">
        <v>1192</v>
      </c>
      <c r="F63" s="144">
        <v>24797</v>
      </c>
      <c r="G63" s="144">
        <v>84</v>
      </c>
      <c r="H63" s="144">
        <v>1371</v>
      </c>
      <c r="I63" s="144">
        <v>516</v>
      </c>
      <c r="J63" s="143" t="s">
        <v>286</v>
      </c>
      <c r="K63" s="143" t="s">
        <v>1193</v>
      </c>
      <c r="L63" s="143" t="s">
        <v>1194</v>
      </c>
      <c r="M63" s="143" t="s">
        <v>1195</v>
      </c>
      <c r="N63" s="143" t="s">
        <v>287</v>
      </c>
      <c r="O63" s="144">
        <v>14</v>
      </c>
      <c r="P63" s="144">
        <v>3</v>
      </c>
      <c r="Q63" s="144">
        <v>17</v>
      </c>
      <c r="R63" s="143" t="s">
        <v>287</v>
      </c>
      <c r="S63" s="143" t="s">
        <v>287</v>
      </c>
      <c r="T63" s="143" t="s">
        <v>288</v>
      </c>
      <c r="U63" s="144">
        <v>6</v>
      </c>
      <c r="V63" s="143" t="s">
        <v>1196</v>
      </c>
      <c r="W63" s="143" t="s">
        <v>1192</v>
      </c>
      <c r="X63" s="143" t="s">
        <v>289</v>
      </c>
      <c r="Y63" s="143" t="s">
        <v>293</v>
      </c>
      <c r="Z63" s="143" t="s">
        <v>289</v>
      </c>
      <c r="AA63" s="143" t="s">
        <v>287</v>
      </c>
      <c r="AB63" s="143" t="s">
        <v>320</v>
      </c>
      <c r="AC63" s="143" t="s">
        <v>558</v>
      </c>
      <c r="AD63" s="143" t="s">
        <v>1197</v>
      </c>
      <c r="AE63" s="145">
        <v>43896</v>
      </c>
      <c r="AF63" s="145">
        <v>43899</v>
      </c>
      <c r="AG63" s="146"/>
      <c r="AH63" s="145">
        <v>43902</v>
      </c>
      <c r="AI63" s="145">
        <v>43902</v>
      </c>
      <c r="AJ63" s="144" t="b">
        <v>0</v>
      </c>
      <c r="AK63" s="143" t="s">
        <v>321</v>
      </c>
      <c r="AL63" s="143" t="s">
        <v>291</v>
      </c>
      <c r="AM63" s="143" t="s">
        <v>1198</v>
      </c>
      <c r="AN63" s="143" t="s">
        <v>296</v>
      </c>
      <c r="AO63" s="143" t="s">
        <v>292</v>
      </c>
    </row>
    <row r="64" spans="1:41" ht="25.5">
      <c r="A64" s="143" t="s">
        <v>41</v>
      </c>
      <c r="B64" s="143" t="s">
        <v>12</v>
      </c>
      <c r="C64" s="143" t="s">
        <v>1016</v>
      </c>
      <c r="D64" s="143" t="s">
        <v>1179</v>
      </c>
      <c r="E64" s="143" t="s">
        <v>1180</v>
      </c>
      <c r="F64" s="144">
        <v>41717</v>
      </c>
      <c r="G64" s="144">
        <v>275</v>
      </c>
      <c r="H64" s="144">
        <v>2488</v>
      </c>
      <c r="I64" s="144">
        <v>1144</v>
      </c>
      <c r="J64" s="143" t="s">
        <v>286</v>
      </c>
      <c r="K64" s="143" t="s">
        <v>1199</v>
      </c>
      <c r="L64" s="143" t="s">
        <v>1200</v>
      </c>
      <c r="M64" s="143" t="s">
        <v>1201</v>
      </c>
      <c r="N64" s="143" t="s">
        <v>287</v>
      </c>
      <c r="O64" s="144">
        <v>12</v>
      </c>
      <c r="P64" s="144">
        <v>3</v>
      </c>
      <c r="Q64" s="144">
        <v>3</v>
      </c>
      <c r="R64" s="143" t="s">
        <v>287</v>
      </c>
      <c r="S64" s="143" t="s">
        <v>287</v>
      </c>
      <c r="T64" s="143" t="s">
        <v>288</v>
      </c>
      <c r="U64" s="144">
        <v>6</v>
      </c>
      <c r="V64" s="143" t="s">
        <v>1202</v>
      </c>
      <c r="W64" s="143" t="s">
        <v>1180</v>
      </c>
      <c r="X64" s="143" t="s">
        <v>289</v>
      </c>
      <c r="Y64" s="143" t="s">
        <v>293</v>
      </c>
      <c r="Z64" s="143" t="s">
        <v>287</v>
      </c>
      <c r="AA64" s="143" t="s">
        <v>287</v>
      </c>
      <c r="AB64" s="143" t="s">
        <v>320</v>
      </c>
      <c r="AC64" s="143" t="s">
        <v>291</v>
      </c>
      <c r="AD64" s="143" t="s">
        <v>288</v>
      </c>
      <c r="AE64" s="145">
        <v>43983</v>
      </c>
      <c r="AF64" s="145">
        <v>43986</v>
      </c>
      <c r="AG64" s="146"/>
      <c r="AH64" s="145">
        <v>43987</v>
      </c>
      <c r="AI64" s="145">
        <v>43987</v>
      </c>
      <c r="AJ64" s="144" t="b">
        <v>0</v>
      </c>
      <c r="AK64" s="143" t="s">
        <v>288</v>
      </c>
      <c r="AL64" s="143" t="s">
        <v>288</v>
      </c>
      <c r="AM64" s="143" t="s">
        <v>288</v>
      </c>
      <c r="AN64" s="143" t="s">
        <v>288</v>
      </c>
      <c r="AO64" s="143" t="s">
        <v>292</v>
      </c>
    </row>
    <row r="65" spans="1:41" ht="25.5">
      <c r="A65" s="143" t="s">
        <v>41</v>
      </c>
      <c r="B65" s="143" t="s">
        <v>12</v>
      </c>
      <c r="C65" s="143" t="s">
        <v>630</v>
      </c>
      <c r="D65" s="143" t="s">
        <v>674</v>
      </c>
      <c r="E65" s="143" t="s">
        <v>1203</v>
      </c>
      <c r="F65" s="144">
        <v>1146</v>
      </c>
      <c r="G65" s="144">
        <v>4</v>
      </c>
      <c r="H65" s="144">
        <v>60</v>
      </c>
      <c r="I65" s="144">
        <v>1</v>
      </c>
      <c r="J65" s="143" t="s">
        <v>286</v>
      </c>
      <c r="K65" s="143" t="s">
        <v>1204</v>
      </c>
      <c r="L65" s="143" t="s">
        <v>1205</v>
      </c>
      <c r="M65" s="143" t="s">
        <v>288</v>
      </c>
      <c r="N65" s="143" t="s">
        <v>289</v>
      </c>
      <c r="O65" s="144">
        <v>47</v>
      </c>
      <c r="P65" s="144">
        <v>7</v>
      </c>
      <c r="Q65" s="144">
        <v>6</v>
      </c>
      <c r="R65" s="143" t="s">
        <v>289</v>
      </c>
      <c r="S65" s="143" t="s">
        <v>287</v>
      </c>
      <c r="T65" s="143" t="s">
        <v>288</v>
      </c>
      <c r="U65" s="144">
        <v>1</v>
      </c>
      <c r="V65" s="143" t="s">
        <v>1206</v>
      </c>
      <c r="W65" s="143" t="s">
        <v>1203</v>
      </c>
      <c r="X65" s="143" t="s">
        <v>289</v>
      </c>
      <c r="Y65" s="143" t="s">
        <v>293</v>
      </c>
      <c r="Z65" s="143" t="s">
        <v>289</v>
      </c>
      <c r="AA65" s="143" t="s">
        <v>293</v>
      </c>
      <c r="AB65" s="143" t="s">
        <v>320</v>
      </c>
      <c r="AC65" s="143" t="s">
        <v>291</v>
      </c>
      <c r="AD65" s="143" t="s">
        <v>288</v>
      </c>
      <c r="AE65" s="145">
        <v>43834</v>
      </c>
      <c r="AF65" s="145">
        <v>43835</v>
      </c>
      <c r="AG65" s="146"/>
      <c r="AH65" s="145">
        <v>43836</v>
      </c>
      <c r="AI65" s="145">
        <v>43836</v>
      </c>
      <c r="AJ65" s="144" t="b">
        <v>0</v>
      </c>
      <c r="AK65" s="143" t="s">
        <v>288</v>
      </c>
      <c r="AL65" s="143" t="s">
        <v>288</v>
      </c>
      <c r="AM65" s="143" t="s">
        <v>288</v>
      </c>
      <c r="AN65" s="143" t="s">
        <v>288</v>
      </c>
      <c r="AO65" s="143" t="s">
        <v>292</v>
      </c>
    </row>
    <row r="66" spans="1:41" ht="25.5">
      <c r="A66" s="143" t="s">
        <v>41</v>
      </c>
      <c r="B66" s="143" t="s">
        <v>12</v>
      </c>
      <c r="C66" s="143" t="s">
        <v>550</v>
      </c>
      <c r="D66" s="143" t="s">
        <v>1046</v>
      </c>
      <c r="E66" s="143" t="s">
        <v>1207</v>
      </c>
      <c r="F66" s="144">
        <v>18323</v>
      </c>
      <c r="G66" s="144">
        <v>68</v>
      </c>
      <c r="H66" s="144">
        <v>977</v>
      </c>
      <c r="I66" s="144">
        <v>486</v>
      </c>
      <c r="J66" s="143" t="s">
        <v>286</v>
      </c>
      <c r="K66" s="143" t="s">
        <v>1208</v>
      </c>
      <c r="L66" s="143" t="s">
        <v>1209</v>
      </c>
      <c r="M66" s="143" t="s">
        <v>288</v>
      </c>
      <c r="N66" s="143" t="s">
        <v>289</v>
      </c>
      <c r="O66" s="144">
        <v>30</v>
      </c>
      <c r="P66" s="144">
        <v>8</v>
      </c>
      <c r="Q66" s="144">
        <v>16</v>
      </c>
      <c r="R66" s="143" t="s">
        <v>289</v>
      </c>
      <c r="S66" s="143" t="s">
        <v>287</v>
      </c>
      <c r="T66" s="143" t="s">
        <v>288</v>
      </c>
      <c r="U66" s="144">
        <v>10</v>
      </c>
      <c r="V66" s="143" t="s">
        <v>1210</v>
      </c>
      <c r="W66" s="143" t="s">
        <v>1207</v>
      </c>
      <c r="X66" s="143" t="s">
        <v>289</v>
      </c>
      <c r="Y66" s="143" t="s">
        <v>293</v>
      </c>
      <c r="Z66" s="143" t="s">
        <v>289</v>
      </c>
      <c r="AA66" s="143" t="s">
        <v>293</v>
      </c>
      <c r="AB66" s="143" t="s">
        <v>320</v>
      </c>
      <c r="AC66" s="143" t="s">
        <v>291</v>
      </c>
      <c r="AD66" s="143" t="s">
        <v>288</v>
      </c>
      <c r="AE66" s="145">
        <v>43879</v>
      </c>
      <c r="AF66" s="145">
        <v>43883</v>
      </c>
      <c r="AG66" s="146"/>
      <c r="AH66" s="145">
        <v>43885</v>
      </c>
      <c r="AI66" s="145">
        <v>43885</v>
      </c>
      <c r="AJ66" s="144" t="b">
        <v>0</v>
      </c>
      <c r="AK66" s="143" t="s">
        <v>321</v>
      </c>
      <c r="AL66" s="143" t="s">
        <v>288</v>
      </c>
      <c r="AM66" s="143" t="s">
        <v>288</v>
      </c>
      <c r="AN66" s="143" t="s">
        <v>288</v>
      </c>
      <c r="AO66" s="143" t="s">
        <v>292</v>
      </c>
    </row>
    <row r="67" spans="1:41" ht="25.5">
      <c r="A67" s="143" t="s">
        <v>41</v>
      </c>
      <c r="B67" s="143" t="s">
        <v>12</v>
      </c>
      <c r="C67" s="143" t="s">
        <v>455</v>
      </c>
      <c r="D67" s="143" t="s">
        <v>1211</v>
      </c>
      <c r="E67" s="143" t="s">
        <v>1212</v>
      </c>
      <c r="F67" s="144">
        <v>3698</v>
      </c>
      <c r="G67" s="144">
        <v>13</v>
      </c>
      <c r="H67" s="144">
        <v>178</v>
      </c>
      <c r="I67" s="144">
        <v>3</v>
      </c>
      <c r="J67" s="143" t="s">
        <v>286</v>
      </c>
      <c r="K67" s="143" t="s">
        <v>1213</v>
      </c>
      <c r="L67" s="143" t="s">
        <v>1214</v>
      </c>
      <c r="M67" s="143" t="s">
        <v>288</v>
      </c>
      <c r="N67" s="143" t="s">
        <v>287</v>
      </c>
      <c r="O67" s="144">
        <v>54</v>
      </c>
      <c r="P67" s="144">
        <v>8</v>
      </c>
      <c r="Q67" s="144">
        <v>23</v>
      </c>
      <c r="R67" s="143" t="s">
        <v>289</v>
      </c>
      <c r="S67" s="143" t="s">
        <v>287</v>
      </c>
      <c r="T67" s="143" t="s">
        <v>288</v>
      </c>
      <c r="U67" s="144">
        <v>1</v>
      </c>
      <c r="V67" s="143" t="s">
        <v>1215</v>
      </c>
      <c r="W67" s="143" t="s">
        <v>1212</v>
      </c>
      <c r="X67" s="143" t="s">
        <v>289</v>
      </c>
      <c r="Y67" s="143" t="s">
        <v>293</v>
      </c>
      <c r="Z67" s="143" t="s">
        <v>287</v>
      </c>
      <c r="AA67" s="143" t="s">
        <v>287</v>
      </c>
      <c r="AB67" s="143" t="s">
        <v>320</v>
      </c>
      <c r="AC67" s="143" t="s">
        <v>291</v>
      </c>
      <c r="AD67" s="143" t="s">
        <v>288</v>
      </c>
      <c r="AE67" s="145">
        <v>43835</v>
      </c>
      <c r="AF67" s="145">
        <v>43840</v>
      </c>
      <c r="AG67" s="146"/>
      <c r="AH67" s="145">
        <v>43844</v>
      </c>
      <c r="AI67" s="145">
        <v>43844</v>
      </c>
      <c r="AJ67" s="144" t="b">
        <v>0</v>
      </c>
      <c r="AK67" s="143" t="s">
        <v>288</v>
      </c>
      <c r="AL67" s="143" t="s">
        <v>288</v>
      </c>
      <c r="AM67" s="143" t="s">
        <v>288</v>
      </c>
      <c r="AN67" s="143" t="s">
        <v>288</v>
      </c>
      <c r="AO67" s="143" t="s">
        <v>292</v>
      </c>
    </row>
    <row r="68" spans="1:41" ht="25.5">
      <c r="A68" s="143" t="s">
        <v>41</v>
      </c>
      <c r="B68" s="143" t="s">
        <v>12</v>
      </c>
      <c r="C68" s="143" t="s">
        <v>385</v>
      </c>
      <c r="D68" s="143" t="s">
        <v>1216</v>
      </c>
      <c r="E68" s="143" t="s">
        <v>1217</v>
      </c>
      <c r="F68" s="144">
        <v>18255</v>
      </c>
      <c r="G68" s="144">
        <v>66</v>
      </c>
      <c r="H68" s="144">
        <v>938</v>
      </c>
      <c r="I68" s="144">
        <v>287</v>
      </c>
      <c r="J68" s="143" t="s">
        <v>286</v>
      </c>
      <c r="K68" s="143" t="s">
        <v>1218</v>
      </c>
      <c r="L68" s="143" t="s">
        <v>1219</v>
      </c>
      <c r="M68" s="143" t="s">
        <v>1220</v>
      </c>
      <c r="N68" s="143" t="s">
        <v>287</v>
      </c>
      <c r="O68" s="144">
        <v>13</v>
      </c>
      <c r="P68" s="144">
        <v>0</v>
      </c>
      <c r="Q68" s="144">
        <v>0</v>
      </c>
      <c r="R68" s="143" t="s">
        <v>287</v>
      </c>
      <c r="S68" s="143" t="s">
        <v>287</v>
      </c>
      <c r="T68" s="143" t="s">
        <v>288</v>
      </c>
      <c r="U68" s="144">
        <v>6</v>
      </c>
      <c r="V68" s="143" t="s">
        <v>1221</v>
      </c>
      <c r="W68" s="143" t="s">
        <v>1217</v>
      </c>
      <c r="X68" s="143" t="s">
        <v>289</v>
      </c>
      <c r="Y68" s="143" t="s">
        <v>293</v>
      </c>
      <c r="Z68" s="143" t="s">
        <v>289</v>
      </c>
      <c r="AA68" s="143" t="s">
        <v>293</v>
      </c>
      <c r="AB68" s="143" t="s">
        <v>297</v>
      </c>
      <c r="AC68" s="143" t="s">
        <v>288</v>
      </c>
      <c r="AD68" s="143" t="s">
        <v>288</v>
      </c>
      <c r="AE68" s="145">
        <v>43873</v>
      </c>
      <c r="AF68" s="145">
        <v>43878</v>
      </c>
      <c r="AG68" s="146"/>
      <c r="AH68" s="145">
        <v>43878</v>
      </c>
      <c r="AI68" s="145">
        <v>43885</v>
      </c>
      <c r="AJ68" s="144" t="b">
        <v>0</v>
      </c>
      <c r="AK68" s="143" t="s">
        <v>321</v>
      </c>
      <c r="AL68" s="143" t="s">
        <v>291</v>
      </c>
      <c r="AM68" s="143" t="s">
        <v>1222</v>
      </c>
      <c r="AN68" s="143" t="s">
        <v>296</v>
      </c>
      <c r="AO68" s="143" t="s">
        <v>292</v>
      </c>
    </row>
    <row r="69" spans="1:41" ht="25.5">
      <c r="A69" s="143" t="s">
        <v>41</v>
      </c>
      <c r="B69" s="143" t="s">
        <v>12</v>
      </c>
      <c r="C69" s="143" t="s">
        <v>550</v>
      </c>
      <c r="D69" s="143" t="s">
        <v>1046</v>
      </c>
      <c r="E69" s="143" t="s">
        <v>1047</v>
      </c>
      <c r="F69" s="144">
        <v>43142</v>
      </c>
      <c r="G69" s="144">
        <v>300</v>
      </c>
      <c r="H69" s="144">
        <v>2579</v>
      </c>
      <c r="I69" s="144">
        <v>1341</v>
      </c>
      <c r="J69" s="143" t="s">
        <v>286</v>
      </c>
      <c r="K69" s="143" t="s">
        <v>1223</v>
      </c>
      <c r="L69" s="143" t="s">
        <v>1224</v>
      </c>
      <c r="M69" s="143" t="s">
        <v>1225</v>
      </c>
      <c r="N69" s="143" t="s">
        <v>289</v>
      </c>
      <c r="O69" s="144">
        <v>14</v>
      </c>
      <c r="P69" s="144">
        <v>1</v>
      </c>
      <c r="Q69" s="144">
        <v>18</v>
      </c>
      <c r="R69" s="143" t="s">
        <v>287</v>
      </c>
      <c r="S69" s="143" t="s">
        <v>287</v>
      </c>
      <c r="T69" s="143" t="s">
        <v>288</v>
      </c>
      <c r="U69" s="144">
        <v>6</v>
      </c>
      <c r="V69" s="143" t="s">
        <v>1226</v>
      </c>
      <c r="W69" s="143" t="s">
        <v>1047</v>
      </c>
      <c r="X69" s="143" t="s">
        <v>289</v>
      </c>
      <c r="Y69" s="143" t="s">
        <v>293</v>
      </c>
      <c r="Z69" s="143" t="s">
        <v>287</v>
      </c>
      <c r="AA69" s="143" t="s">
        <v>287</v>
      </c>
      <c r="AB69" s="143" t="s">
        <v>320</v>
      </c>
      <c r="AC69" s="143" t="s">
        <v>291</v>
      </c>
      <c r="AD69" s="143" t="s">
        <v>288</v>
      </c>
      <c r="AE69" s="145">
        <v>43992</v>
      </c>
      <c r="AF69" s="145">
        <v>43992</v>
      </c>
      <c r="AG69" s="146"/>
      <c r="AH69" s="145">
        <v>43994</v>
      </c>
      <c r="AI69" s="145">
        <v>43994</v>
      </c>
      <c r="AJ69" s="144" t="b">
        <v>0</v>
      </c>
      <c r="AK69" s="143" t="s">
        <v>288</v>
      </c>
      <c r="AL69" s="143" t="s">
        <v>288</v>
      </c>
      <c r="AM69" s="143" t="s">
        <v>288</v>
      </c>
      <c r="AN69" s="143" t="s">
        <v>288</v>
      </c>
      <c r="AO69" s="143" t="s">
        <v>320</v>
      </c>
    </row>
    <row r="70" spans="1:41" ht="25.5">
      <c r="A70" s="143" t="s">
        <v>41</v>
      </c>
      <c r="B70" s="143" t="s">
        <v>12</v>
      </c>
      <c r="C70" s="143" t="s">
        <v>385</v>
      </c>
      <c r="D70" s="143" t="s">
        <v>1191</v>
      </c>
      <c r="E70" s="143" t="s">
        <v>1192</v>
      </c>
      <c r="F70" s="144">
        <v>25664</v>
      </c>
      <c r="G70" s="144">
        <v>9</v>
      </c>
      <c r="H70" s="144">
        <v>3795</v>
      </c>
      <c r="I70" s="144">
        <v>1</v>
      </c>
      <c r="J70" s="143" t="s">
        <v>436</v>
      </c>
      <c r="K70" s="143" t="s">
        <v>1227</v>
      </c>
      <c r="L70" s="143" t="s">
        <v>1228</v>
      </c>
      <c r="M70" s="143" t="s">
        <v>1229</v>
      </c>
      <c r="N70" s="143" t="s">
        <v>289</v>
      </c>
      <c r="O70" s="144">
        <v>5</v>
      </c>
      <c r="P70" s="144">
        <v>1</v>
      </c>
      <c r="Q70" s="144">
        <v>11</v>
      </c>
      <c r="R70" s="143" t="s">
        <v>287</v>
      </c>
      <c r="S70" s="143" t="s">
        <v>287</v>
      </c>
      <c r="T70" s="143" t="s">
        <v>291</v>
      </c>
      <c r="U70" s="144">
        <v>6</v>
      </c>
      <c r="V70" s="143" t="s">
        <v>1230</v>
      </c>
      <c r="W70" s="143" t="s">
        <v>1192</v>
      </c>
      <c r="X70" s="143" t="s">
        <v>287</v>
      </c>
      <c r="Y70" s="143" t="s">
        <v>287</v>
      </c>
      <c r="Z70" s="143" t="s">
        <v>289</v>
      </c>
      <c r="AA70" s="143" t="s">
        <v>293</v>
      </c>
      <c r="AB70" s="143" t="s">
        <v>290</v>
      </c>
      <c r="AC70" s="143" t="s">
        <v>291</v>
      </c>
      <c r="AD70" s="143" t="s">
        <v>288</v>
      </c>
      <c r="AE70" s="145">
        <v>43901</v>
      </c>
      <c r="AF70" s="145">
        <v>43901</v>
      </c>
      <c r="AG70" s="146"/>
      <c r="AH70" s="145">
        <v>43906</v>
      </c>
      <c r="AI70" s="145">
        <v>43906</v>
      </c>
      <c r="AJ70" s="144" t="b">
        <v>0</v>
      </c>
      <c r="AK70" s="143" t="s">
        <v>288</v>
      </c>
      <c r="AL70" s="143" t="s">
        <v>288</v>
      </c>
      <c r="AM70" s="143" t="s">
        <v>288</v>
      </c>
      <c r="AN70" s="143" t="s">
        <v>288</v>
      </c>
      <c r="AO70" s="143" t="s">
        <v>292</v>
      </c>
    </row>
    <row r="71" spans="1:41" ht="25.5">
      <c r="A71" s="143" t="s">
        <v>41</v>
      </c>
      <c r="B71" s="143" t="s">
        <v>12</v>
      </c>
      <c r="C71" s="143" t="s">
        <v>550</v>
      </c>
      <c r="D71" s="143" t="s">
        <v>1046</v>
      </c>
      <c r="E71" s="143" t="s">
        <v>1047</v>
      </c>
      <c r="F71" s="144">
        <v>43161</v>
      </c>
      <c r="G71" s="144">
        <v>303</v>
      </c>
      <c r="H71" s="144">
        <v>2601</v>
      </c>
      <c r="I71" s="144">
        <v>1346</v>
      </c>
      <c r="J71" s="143" t="s">
        <v>286</v>
      </c>
      <c r="K71" s="143" t="s">
        <v>1231</v>
      </c>
      <c r="L71" s="143" t="s">
        <v>1232</v>
      </c>
      <c r="M71" s="143" t="s">
        <v>1233</v>
      </c>
      <c r="N71" s="143" t="s">
        <v>287</v>
      </c>
      <c r="O71" s="144">
        <v>10</v>
      </c>
      <c r="P71" s="144">
        <v>11</v>
      </c>
      <c r="Q71" s="144">
        <v>13</v>
      </c>
      <c r="R71" s="143" t="s">
        <v>287</v>
      </c>
      <c r="S71" s="143" t="s">
        <v>287</v>
      </c>
      <c r="T71" s="143" t="s">
        <v>288</v>
      </c>
      <c r="U71" s="144">
        <v>6</v>
      </c>
      <c r="V71" s="143" t="s">
        <v>1234</v>
      </c>
      <c r="W71" s="143" t="s">
        <v>1047</v>
      </c>
      <c r="X71" s="143" t="s">
        <v>289</v>
      </c>
      <c r="Y71" s="143" t="s">
        <v>293</v>
      </c>
      <c r="Z71" s="143" t="s">
        <v>287</v>
      </c>
      <c r="AA71" s="143" t="s">
        <v>287</v>
      </c>
      <c r="AB71" s="143" t="s">
        <v>320</v>
      </c>
      <c r="AC71" s="143" t="s">
        <v>291</v>
      </c>
      <c r="AD71" s="143" t="s">
        <v>288</v>
      </c>
      <c r="AE71" s="145">
        <v>43993</v>
      </c>
      <c r="AF71" s="145">
        <v>43993</v>
      </c>
      <c r="AG71" s="146"/>
      <c r="AH71" s="145">
        <v>43994</v>
      </c>
      <c r="AI71" s="145">
        <v>43994</v>
      </c>
      <c r="AJ71" s="144" t="b">
        <v>0</v>
      </c>
      <c r="AK71" s="143" t="s">
        <v>288</v>
      </c>
      <c r="AL71" s="143" t="s">
        <v>288</v>
      </c>
      <c r="AM71" s="143" t="s">
        <v>288</v>
      </c>
      <c r="AN71" s="143" t="s">
        <v>288</v>
      </c>
      <c r="AO71" s="143" t="s">
        <v>320</v>
      </c>
    </row>
    <row r="72" spans="1:41" ht="25.5">
      <c r="A72" s="143" t="s">
        <v>41</v>
      </c>
      <c r="B72" s="143" t="s">
        <v>12</v>
      </c>
      <c r="C72" s="143" t="s">
        <v>385</v>
      </c>
      <c r="D72" s="143" t="s">
        <v>1191</v>
      </c>
      <c r="E72" s="143" t="s">
        <v>1192</v>
      </c>
      <c r="F72" s="144">
        <v>18299</v>
      </c>
      <c r="G72" s="144">
        <v>67</v>
      </c>
      <c r="H72" s="144">
        <v>1022</v>
      </c>
      <c r="I72" s="144">
        <v>288</v>
      </c>
      <c r="J72" s="143" t="s">
        <v>286</v>
      </c>
      <c r="K72" s="143" t="s">
        <v>1235</v>
      </c>
      <c r="L72" s="143" t="s">
        <v>1236</v>
      </c>
      <c r="M72" s="143" t="s">
        <v>288</v>
      </c>
      <c r="N72" s="143" t="s">
        <v>287</v>
      </c>
      <c r="O72" s="144">
        <v>15</v>
      </c>
      <c r="P72" s="144">
        <v>8</v>
      </c>
      <c r="Q72" s="144">
        <v>8</v>
      </c>
      <c r="R72" s="143" t="s">
        <v>287</v>
      </c>
      <c r="S72" s="143" t="s">
        <v>287</v>
      </c>
      <c r="T72" s="143" t="s">
        <v>288</v>
      </c>
      <c r="U72" s="144">
        <v>6</v>
      </c>
      <c r="V72" s="143" t="s">
        <v>1237</v>
      </c>
      <c r="W72" s="143" t="s">
        <v>1192</v>
      </c>
      <c r="X72" s="143" t="s">
        <v>289</v>
      </c>
      <c r="Y72" s="143" t="s">
        <v>293</v>
      </c>
      <c r="Z72" s="143" t="s">
        <v>287</v>
      </c>
      <c r="AA72" s="143" t="s">
        <v>293</v>
      </c>
      <c r="AB72" s="143" t="s">
        <v>320</v>
      </c>
      <c r="AC72" s="143" t="s">
        <v>291</v>
      </c>
      <c r="AD72" s="143" t="s">
        <v>288</v>
      </c>
      <c r="AE72" s="145">
        <v>43885</v>
      </c>
      <c r="AF72" s="145">
        <v>43885</v>
      </c>
      <c r="AG72" s="146"/>
      <c r="AH72" s="145">
        <v>43885</v>
      </c>
      <c r="AI72" s="145">
        <v>43885</v>
      </c>
      <c r="AJ72" s="144" t="b">
        <v>0</v>
      </c>
      <c r="AK72" s="143" t="s">
        <v>288</v>
      </c>
      <c r="AL72" s="143" t="s">
        <v>288</v>
      </c>
      <c r="AM72" s="143" t="s">
        <v>288</v>
      </c>
      <c r="AN72" s="143" t="s">
        <v>288</v>
      </c>
      <c r="AO72" s="143" t="s">
        <v>292</v>
      </c>
    </row>
    <row r="73" spans="1:41">
      <c r="A73" s="143" t="s">
        <v>41</v>
      </c>
      <c r="B73" s="143" t="s">
        <v>12</v>
      </c>
      <c r="C73" s="143" t="s">
        <v>992</v>
      </c>
      <c r="D73" s="143" t="s">
        <v>992</v>
      </c>
      <c r="E73" s="143" t="s">
        <v>1003</v>
      </c>
      <c r="F73" s="144">
        <v>4417</v>
      </c>
      <c r="G73" s="144">
        <v>16</v>
      </c>
      <c r="H73" s="144">
        <v>259</v>
      </c>
      <c r="I73" s="144">
        <v>4</v>
      </c>
      <c r="J73" s="143" t="s">
        <v>286</v>
      </c>
      <c r="K73" s="143" t="s">
        <v>1238</v>
      </c>
      <c r="L73" s="143" t="s">
        <v>1239</v>
      </c>
      <c r="M73" s="143" t="s">
        <v>288</v>
      </c>
      <c r="N73" s="143" t="s">
        <v>289</v>
      </c>
      <c r="O73" s="144">
        <v>23</v>
      </c>
      <c r="P73" s="144">
        <v>2</v>
      </c>
      <c r="Q73" s="144">
        <v>20</v>
      </c>
      <c r="R73" s="143" t="s">
        <v>289</v>
      </c>
      <c r="S73" s="143" t="s">
        <v>287</v>
      </c>
      <c r="T73" s="143" t="s">
        <v>288</v>
      </c>
      <c r="U73" s="144">
        <v>1</v>
      </c>
      <c r="V73" s="143" t="s">
        <v>1240</v>
      </c>
      <c r="W73" s="143" t="s">
        <v>1003</v>
      </c>
      <c r="X73" s="143" t="s">
        <v>289</v>
      </c>
      <c r="Y73" s="143" t="s">
        <v>293</v>
      </c>
      <c r="Z73" s="143" t="s">
        <v>289</v>
      </c>
      <c r="AA73" s="143" t="s">
        <v>293</v>
      </c>
      <c r="AB73" s="143" t="s">
        <v>320</v>
      </c>
      <c r="AC73" s="143" t="s">
        <v>291</v>
      </c>
      <c r="AD73" s="143" t="s">
        <v>288</v>
      </c>
      <c r="AE73" s="145">
        <v>43839</v>
      </c>
      <c r="AF73" s="145">
        <v>43844</v>
      </c>
      <c r="AG73" s="146"/>
      <c r="AH73" s="145">
        <v>43846</v>
      </c>
      <c r="AI73" s="145">
        <v>43846</v>
      </c>
      <c r="AJ73" s="144" t="b">
        <v>0</v>
      </c>
      <c r="AK73" s="143" t="s">
        <v>288</v>
      </c>
      <c r="AL73" s="143" t="s">
        <v>288</v>
      </c>
      <c r="AM73" s="143" t="s">
        <v>288</v>
      </c>
      <c r="AN73" s="143" t="s">
        <v>288</v>
      </c>
      <c r="AO73" s="143" t="s">
        <v>292</v>
      </c>
    </row>
    <row r="74" spans="1:41" ht="25.5">
      <c r="A74" s="143" t="s">
        <v>41</v>
      </c>
      <c r="B74" s="143" t="s">
        <v>12</v>
      </c>
      <c r="C74" s="143" t="s">
        <v>568</v>
      </c>
      <c r="D74" s="143" t="s">
        <v>1138</v>
      </c>
      <c r="E74" s="143" t="s">
        <v>1139</v>
      </c>
      <c r="F74" s="144">
        <v>42168</v>
      </c>
      <c r="G74" s="144">
        <v>284</v>
      </c>
      <c r="H74" s="144">
        <v>2533</v>
      </c>
      <c r="I74" s="144">
        <v>1333</v>
      </c>
      <c r="J74" s="143" t="s">
        <v>286</v>
      </c>
      <c r="K74" s="143" t="s">
        <v>1241</v>
      </c>
      <c r="L74" s="143" t="s">
        <v>1242</v>
      </c>
      <c r="M74" s="143" t="s">
        <v>1243</v>
      </c>
      <c r="N74" s="143" t="s">
        <v>289</v>
      </c>
      <c r="O74" s="144">
        <v>14</v>
      </c>
      <c r="P74" s="144">
        <v>6</v>
      </c>
      <c r="Q74" s="144">
        <v>21</v>
      </c>
      <c r="R74" s="143" t="s">
        <v>287</v>
      </c>
      <c r="S74" s="143" t="s">
        <v>287</v>
      </c>
      <c r="T74" s="143" t="s">
        <v>288</v>
      </c>
      <c r="U74" s="144">
        <v>6</v>
      </c>
      <c r="V74" s="143" t="s">
        <v>1244</v>
      </c>
      <c r="W74" s="143" t="s">
        <v>1139</v>
      </c>
      <c r="X74" s="143" t="s">
        <v>289</v>
      </c>
      <c r="Y74" s="143" t="s">
        <v>293</v>
      </c>
      <c r="Z74" s="143" t="s">
        <v>289</v>
      </c>
      <c r="AA74" s="143" t="s">
        <v>293</v>
      </c>
      <c r="AB74" s="143" t="s">
        <v>320</v>
      </c>
      <c r="AC74" s="143" t="s">
        <v>291</v>
      </c>
      <c r="AD74" s="143" t="s">
        <v>288</v>
      </c>
      <c r="AE74" s="145">
        <v>43989</v>
      </c>
      <c r="AF74" s="145">
        <v>43989</v>
      </c>
      <c r="AG74" s="146"/>
      <c r="AH74" s="145">
        <v>43990</v>
      </c>
      <c r="AI74" s="145">
        <v>43990</v>
      </c>
      <c r="AJ74" s="144" t="b">
        <v>0</v>
      </c>
      <c r="AK74" s="143" t="s">
        <v>288</v>
      </c>
      <c r="AL74" s="143" t="s">
        <v>288</v>
      </c>
      <c r="AM74" s="143" t="s">
        <v>288</v>
      </c>
      <c r="AN74" s="143" t="s">
        <v>288</v>
      </c>
      <c r="AO74" s="143" t="s">
        <v>292</v>
      </c>
    </row>
    <row r="75" spans="1:41" ht="25.5">
      <c r="A75" s="143" t="s">
        <v>41</v>
      </c>
      <c r="B75" s="143" t="s">
        <v>12</v>
      </c>
      <c r="C75" s="143" t="s">
        <v>1016</v>
      </c>
      <c r="D75" s="143" t="s">
        <v>519</v>
      </c>
      <c r="E75" s="143" t="s">
        <v>1017</v>
      </c>
      <c r="F75" s="144">
        <v>5499</v>
      </c>
      <c r="G75" s="144">
        <v>18</v>
      </c>
      <c r="H75" s="144">
        <v>325</v>
      </c>
      <c r="I75" s="144">
        <v>73</v>
      </c>
      <c r="J75" s="143" t="s">
        <v>286</v>
      </c>
      <c r="K75" s="143" t="s">
        <v>1245</v>
      </c>
      <c r="L75" s="143" t="s">
        <v>1246</v>
      </c>
      <c r="M75" s="143" t="s">
        <v>1247</v>
      </c>
      <c r="N75" s="143" t="s">
        <v>287</v>
      </c>
      <c r="O75" s="144">
        <v>10</v>
      </c>
      <c r="P75" s="144">
        <v>7</v>
      </c>
      <c r="Q75" s="144">
        <v>9</v>
      </c>
      <c r="R75" s="143" t="s">
        <v>287</v>
      </c>
      <c r="S75" s="143" t="s">
        <v>287</v>
      </c>
      <c r="T75" s="143" t="s">
        <v>288</v>
      </c>
      <c r="U75" s="144">
        <v>6</v>
      </c>
      <c r="V75" s="143" t="s">
        <v>1248</v>
      </c>
      <c r="W75" s="143" t="s">
        <v>1017</v>
      </c>
      <c r="X75" s="143" t="s">
        <v>289</v>
      </c>
      <c r="Y75" s="143" t="s">
        <v>293</v>
      </c>
      <c r="Z75" s="143" t="s">
        <v>289</v>
      </c>
      <c r="AA75" s="143" t="s">
        <v>293</v>
      </c>
      <c r="AB75" s="143" t="s">
        <v>320</v>
      </c>
      <c r="AC75" s="143" t="s">
        <v>291</v>
      </c>
      <c r="AD75" s="143" t="s">
        <v>288</v>
      </c>
      <c r="AE75" s="145">
        <v>43847</v>
      </c>
      <c r="AF75" s="145">
        <v>43848</v>
      </c>
      <c r="AG75" s="146"/>
      <c r="AH75" s="145">
        <v>43850</v>
      </c>
      <c r="AI75" s="145">
        <v>43850</v>
      </c>
      <c r="AJ75" s="144" t="b">
        <v>0</v>
      </c>
      <c r="AK75" s="143" t="s">
        <v>288</v>
      </c>
      <c r="AL75" s="143" t="s">
        <v>288</v>
      </c>
      <c r="AM75" s="143" t="s">
        <v>288</v>
      </c>
      <c r="AN75" s="143" t="s">
        <v>288</v>
      </c>
      <c r="AO75" s="143" t="s">
        <v>292</v>
      </c>
    </row>
    <row r="76" spans="1:41" ht="25.5">
      <c r="A76" s="143" t="s">
        <v>41</v>
      </c>
      <c r="B76" s="143" t="s">
        <v>12</v>
      </c>
      <c r="C76" s="143" t="s">
        <v>1110</v>
      </c>
      <c r="D76" s="143" t="s">
        <v>1111</v>
      </c>
      <c r="E76" s="143" t="s">
        <v>1112</v>
      </c>
      <c r="F76" s="144">
        <v>42173</v>
      </c>
      <c r="G76" s="144">
        <v>285</v>
      </c>
      <c r="H76" s="144">
        <v>2512</v>
      </c>
      <c r="I76" s="144">
        <v>1331</v>
      </c>
      <c r="J76" s="143" t="s">
        <v>286</v>
      </c>
      <c r="K76" s="143" t="s">
        <v>1249</v>
      </c>
      <c r="L76" s="143" t="s">
        <v>1250</v>
      </c>
      <c r="M76" s="143" t="s">
        <v>1251</v>
      </c>
      <c r="N76" s="143" t="s">
        <v>287</v>
      </c>
      <c r="O76" s="144">
        <v>5</v>
      </c>
      <c r="P76" s="144">
        <v>11</v>
      </c>
      <c r="Q76" s="144">
        <v>18</v>
      </c>
      <c r="R76" s="143" t="s">
        <v>287</v>
      </c>
      <c r="S76" s="143" t="s">
        <v>287</v>
      </c>
      <c r="T76" s="143" t="s">
        <v>288</v>
      </c>
      <c r="U76" s="144">
        <v>11</v>
      </c>
      <c r="V76" s="143" t="s">
        <v>1252</v>
      </c>
      <c r="W76" s="143" t="s">
        <v>1112</v>
      </c>
      <c r="X76" s="143" t="s">
        <v>289</v>
      </c>
      <c r="Y76" s="143" t="s">
        <v>293</v>
      </c>
      <c r="Z76" s="143" t="s">
        <v>289</v>
      </c>
      <c r="AA76" s="143" t="s">
        <v>293</v>
      </c>
      <c r="AB76" s="143" t="s">
        <v>320</v>
      </c>
      <c r="AC76" s="143" t="s">
        <v>291</v>
      </c>
      <c r="AD76" s="143" t="s">
        <v>288</v>
      </c>
      <c r="AE76" s="145">
        <v>43985</v>
      </c>
      <c r="AF76" s="145">
        <v>43987</v>
      </c>
      <c r="AG76" s="146"/>
      <c r="AH76" s="145">
        <v>43990</v>
      </c>
      <c r="AI76" s="145">
        <v>43990</v>
      </c>
      <c r="AJ76" s="144" t="b">
        <v>0</v>
      </c>
      <c r="AK76" s="143" t="s">
        <v>288</v>
      </c>
      <c r="AL76" s="143" t="s">
        <v>288</v>
      </c>
      <c r="AM76" s="143" t="s">
        <v>288</v>
      </c>
      <c r="AN76" s="143" t="s">
        <v>288</v>
      </c>
      <c r="AO76" s="143" t="s">
        <v>292</v>
      </c>
    </row>
    <row r="77" spans="1:41">
      <c r="A77" s="143" t="s">
        <v>41</v>
      </c>
      <c r="B77" s="143" t="s">
        <v>12</v>
      </c>
      <c r="C77" s="143" t="s">
        <v>992</v>
      </c>
      <c r="D77" s="143" t="s">
        <v>533</v>
      </c>
      <c r="E77" s="143" t="s">
        <v>1253</v>
      </c>
      <c r="F77" s="144">
        <v>43178</v>
      </c>
      <c r="G77" s="144">
        <v>304</v>
      </c>
      <c r="H77" s="144">
        <v>2559</v>
      </c>
      <c r="I77" s="144">
        <v>1336</v>
      </c>
      <c r="J77" s="143" t="s">
        <v>286</v>
      </c>
      <c r="K77" s="143" t="s">
        <v>1254</v>
      </c>
      <c r="L77" s="143" t="s">
        <v>1255</v>
      </c>
      <c r="M77" s="143" t="s">
        <v>288</v>
      </c>
      <c r="N77" s="143" t="s">
        <v>287</v>
      </c>
      <c r="O77" s="144">
        <v>22</v>
      </c>
      <c r="P77" s="144">
        <v>9</v>
      </c>
      <c r="Q77" s="144">
        <v>12</v>
      </c>
      <c r="R77" s="143" t="s">
        <v>287</v>
      </c>
      <c r="S77" s="143" t="s">
        <v>287</v>
      </c>
      <c r="T77" s="143" t="s">
        <v>288</v>
      </c>
      <c r="U77" s="144">
        <v>10</v>
      </c>
      <c r="V77" s="143" t="s">
        <v>1256</v>
      </c>
      <c r="W77" s="143" t="s">
        <v>1253</v>
      </c>
      <c r="X77" s="143" t="s">
        <v>289</v>
      </c>
      <c r="Y77" s="143" t="s">
        <v>293</v>
      </c>
      <c r="Z77" s="143" t="s">
        <v>287</v>
      </c>
      <c r="AA77" s="143" t="s">
        <v>287</v>
      </c>
      <c r="AB77" s="143" t="s">
        <v>320</v>
      </c>
      <c r="AC77" s="143" t="s">
        <v>291</v>
      </c>
      <c r="AD77" s="143" t="s">
        <v>288</v>
      </c>
      <c r="AE77" s="145">
        <v>43991</v>
      </c>
      <c r="AF77" s="145">
        <v>43991</v>
      </c>
      <c r="AG77" s="146"/>
      <c r="AH77" s="145">
        <v>43994</v>
      </c>
      <c r="AI77" s="145">
        <v>43994</v>
      </c>
      <c r="AJ77" s="144" t="b">
        <v>0</v>
      </c>
      <c r="AK77" s="143" t="s">
        <v>288</v>
      </c>
      <c r="AL77" s="143" t="s">
        <v>288</v>
      </c>
      <c r="AM77" s="143" t="s">
        <v>288</v>
      </c>
      <c r="AN77" s="143" t="s">
        <v>288</v>
      </c>
      <c r="AO77" s="143" t="s">
        <v>320</v>
      </c>
    </row>
    <row r="78" spans="1:41" ht="25.5">
      <c r="A78" s="143" t="s">
        <v>41</v>
      </c>
      <c r="B78" s="143" t="s">
        <v>12</v>
      </c>
      <c r="C78" s="143" t="s">
        <v>414</v>
      </c>
      <c r="D78" s="143" t="s">
        <v>1257</v>
      </c>
      <c r="E78" s="143" t="s">
        <v>1258</v>
      </c>
      <c r="F78" s="144">
        <v>17661</v>
      </c>
      <c r="G78" s="144">
        <v>64</v>
      </c>
      <c r="H78" s="144">
        <v>2544</v>
      </c>
      <c r="I78" s="144">
        <v>20</v>
      </c>
      <c r="J78" s="143" t="s">
        <v>286</v>
      </c>
      <c r="K78" s="143" t="s">
        <v>1259</v>
      </c>
      <c r="L78" s="143" t="s">
        <v>1260</v>
      </c>
      <c r="M78" s="143" t="s">
        <v>1261</v>
      </c>
      <c r="N78" s="143" t="s">
        <v>289</v>
      </c>
      <c r="O78" s="144">
        <v>2</v>
      </c>
      <c r="P78" s="144">
        <v>1</v>
      </c>
      <c r="Q78" s="144">
        <v>14</v>
      </c>
      <c r="R78" s="143" t="s">
        <v>287</v>
      </c>
      <c r="S78" s="143" t="s">
        <v>287</v>
      </c>
      <c r="T78" s="143" t="s">
        <v>291</v>
      </c>
      <c r="U78" s="144">
        <v>11</v>
      </c>
      <c r="V78" s="143" t="s">
        <v>1262</v>
      </c>
      <c r="W78" s="143" t="s">
        <v>1258</v>
      </c>
      <c r="X78" s="143" t="s">
        <v>287</v>
      </c>
      <c r="Y78" s="143" t="s">
        <v>287</v>
      </c>
      <c r="Z78" s="143" t="s">
        <v>287</v>
      </c>
      <c r="AA78" s="143" t="s">
        <v>287</v>
      </c>
      <c r="AB78" s="143" t="s">
        <v>290</v>
      </c>
      <c r="AC78" s="143" t="s">
        <v>291</v>
      </c>
      <c r="AD78" s="143" t="s">
        <v>288</v>
      </c>
      <c r="AE78" s="145">
        <v>43874</v>
      </c>
      <c r="AF78" s="145">
        <v>43879</v>
      </c>
      <c r="AG78" s="146"/>
      <c r="AH78" s="145">
        <v>43882</v>
      </c>
      <c r="AI78" s="145">
        <v>43882</v>
      </c>
      <c r="AJ78" s="144" t="b">
        <v>0</v>
      </c>
      <c r="AK78" s="143" t="s">
        <v>288</v>
      </c>
      <c r="AL78" s="143" t="s">
        <v>288</v>
      </c>
      <c r="AM78" s="143" t="s">
        <v>288</v>
      </c>
      <c r="AN78" s="143" t="s">
        <v>288</v>
      </c>
      <c r="AO78" s="143" t="s">
        <v>292</v>
      </c>
    </row>
    <row r="79" spans="1:41" ht="25.5">
      <c r="A79" s="143" t="s">
        <v>43</v>
      </c>
      <c r="B79" s="143" t="s">
        <v>14</v>
      </c>
      <c r="C79" s="143" t="s">
        <v>445</v>
      </c>
      <c r="D79" s="143" t="s">
        <v>527</v>
      </c>
      <c r="E79" s="143" t="s">
        <v>528</v>
      </c>
      <c r="F79" s="144">
        <v>32887</v>
      </c>
      <c r="G79" s="144">
        <v>142</v>
      </c>
      <c r="H79" s="144">
        <v>4273</v>
      </c>
      <c r="I79" s="144">
        <v>10</v>
      </c>
      <c r="J79" s="143" t="s">
        <v>286</v>
      </c>
      <c r="K79" s="143" t="s">
        <v>1263</v>
      </c>
      <c r="L79" s="143" t="s">
        <v>1264</v>
      </c>
      <c r="M79" s="143" t="s">
        <v>1265</v>
      </c>
      <c r="N79" s="143" t="s">
        <v>289</v>
      </c>
      <c r="O79" s="144">
        <v>6</v>
      </c>
      <c r="P79" s="144">
        <v>11</v>
      </c>
      <c r="Q79" s="144">
        <v>17</v>
      </c>
      <c r="R79" s="143" t="s">
        <v>287</v>
      </c>
      <c r="S79" s="143" t="s">
        <v>287</v>
      </c>
      <c r="T79" s="143" t="s">
        <v>291</v>
      </c>
      <c r="U79" s="144">
        <v>6</v>
      </c>
      <c r="V79" s="143" t="s">
        <v>1266</v>
      </c>
      <c r="W79" s="143" t="s">
        <v>528</v>
      </c>
      <c r="X79" s="143" t="s">
        <v>287</v>
      </c>
      <c r="Y79" s="143" t="s">
        <v>293</v>
      </c>
      <c r="Z79" s="143" t="s">
        <v>289</v>
      </c>
      <c r="AA79" s="143" t="s">
        <v>293</v>
      </c>
      <c r="AB79" s="143" t="s">
        <v>309</v>
      </c>
      <c r="AC79" s="143" t="s">
        <v>291</v>
      </c>
      <c r="AD79" s="143" t="s">
        <v>288</v>
      </c>
      <c r="AE79" s="145">
        <v>43939</v>
      </c>
      <c r="AF79" s="145">
        <v>43940</v>
      </c>
      <c r="AG79" s="146"/>
      <c r="AH79" s="145">
        <v>43941</v>
      </c>
      <c r="AI79" s="145">
        <v>43941</v>
      </c>
      <c r="AJ79" s="144" t="b">
        <v>0</v>
      </c>
      <c r="AK79" s="143" t="s">
        <v>288</v>
      </c>
      <c r="AL79" s="143" t="s">
        <v>288</v>
      </c>
      <c r="AM79" s="143" t="s">
        <v>288</v>
      </c>
      <c r="AN79" s="143" t="s">
        <v>288</v>
      </c>
      <c r="AO79" s="143" t="s">
        <v>292</v>
      </c>
    </row>
    <row r="80" spans="1:41">
      <c r="A80" s="143" t="s">
        <v>43</v>
      </c>
      <c r="B80" s="143" t="s">
        <v>14</v>
      </c>
      <c r="C80" s="143" t="s">
        <v>335</v>
      </c>
      <c r="D80" s="143" t="s">
        <v>642</v>
      </c>
      <c r="E80" s="143" t="s">
        <v>370</v>
      </c>
      <c r="F80" s="144">
        <v>34240</v>
      </c>
      <c r="G80" s="144">
        <v>44</v>
      </c>
      <c r="H80" s="144">
        <v>1839</v>
      </c>
      <c r="I80" s="144">
        <v>1</v>
      </c>
      <c r="J80" s="143" t="s">
        <v>294</v>
      </c>
      <c r="K80" s="143" t="s">
        <v>1267</v>
      </c>
      <c r="L80" s="143" t="s">
        <v>1268</v>
      </c>
      <c r="M80" s="143" t="s">
        <v>1269</v>
      </c>
      <c r="N80" s="143" t="s">
        <v>289</v>
      </c>
      <c r="O80" s="144">
        <v>8</v>
      </c>
      <c r="P80" s="144">
        <v>4</v>
      </c>
      <c r="Q80" s="144">
        <v>9</v>
      </c>
      <c r="R80" s="143" t="s">
        <v>287</v>
      </c>
      <c r="S80" s="143" t="s">
        <v>287</v>
      </c>
      <c r="T80" s="143" t="s">
        <v>291</v>
      </c>
      <c r="U80" s="144">
        <v>6</v>
      </c>
      <c r="V80" s="143" t="s">
        <v>1270</v>
      </c>
      <c r="W80" s="143" t="s">
        <v>370</v>
      </c>
      <c r="X80" s="143" t="s">
        <v>289</v>
      </c>
      <c r="Y80" s="143" t="s">
        <v>293</v>
      </c>
      <c r="Z80" s="143" t="s">
        <v>289</v>
      </c>
      <c r="AA80" s="143" t="s">
        <v>293</v>
      </c>
      <c r="AB80" s="143" t="s">
        <v>329</v>
      </c>
      <c r="AC80" s="143" t="s">
        <v>291</v>
      </c>
      <c r="AD80" s="143" t="s">
        <v>288</v>
      </c>
      <c r="AE80" s="145">
        <v>43940</v>
      </c>
      <c r="AF80" s="145">
        <v>43947</v>
      </c>
      <c r="AG80" s="146"/>
      <c r="AH80" s="145">
        <v>43948</v>
      </c>
      <c r="AI80" s="145">
        <v>43948</v>
      </c>
      <c r="AJ80" s="144" t="b">
        <v>0</v>
      </c>
      <c r="AK80" s="143" t="s">
        <v>288</v>
      </c>
      <c r="AL80" s="143" t="s">
        <v>288</v>
      </c>
      <c r="AM80" s="143" t="s">
        <v>288</v>
      </c>
      <c r="AN80" s="143" t="s">
        <v>288</v>
      </c>
      <c r="AO80" s="143" t="s">
        <v>292</v>
      </c>
    </row>
    <row r="81" spans="1:41" ht="25.5">
      <c r="A81" s="143" t="s">
        <v>43</v>
      </c>
      <c r="B81" s="143" t="s">
        <v>14</v>
      </c>
      <c r="C81" s="143" t="s">
        <v>382</v>
      </c>
      <c r="D81" s="143" t="s">
        <v>382</v>
      </c>
      <c r="E81" s="143" t="s">
        <v>635</v>
      </c>
      <c r="F81" s="144">
        <v>29130</v>
      </c>
      <c r="G81" s="144">
        <v>122</v>
      </c>
      <c r="H81" s="144">
        <v>873</v>
      </c>
      <c r="I81" s="144">
        <v>202</v>
      </c>
      <c r="J81" s="143" t="s">
        <v>286</v>
      </c>
      <c r="K81" s="143" t="s">
        <v>1271</v>
      </c>
      <c r="L81" s="143" t="s">
        <v>1272</v>
      </c>
      <c r="M81" s="143" t="s">
        <v>1273</v>
      </c>
      <c r="N81" s="143" t="s">
        <v>287</v>
      </c>
      <c r="O81" s="144">
        <v>12</v>
      </c>
      <c r="P81" s="144">
        <v>3</v>
      </c>
      <c r="Q81" s="144">
        <v>9</v>
      </c>
      <c r="R81" s="143" t="s">
        <v>287</v>
      </c>
      <c r="S81" s="143" t="s">
        <v>287</v>
      </c>
      <c r="T81" s="143" t="s">
        <v>288</v>
      </c>
      <c r="U81" s="144">
        <v>6</v>
      </c>
      <c r="V81" s="143" t="s">
        <v>503</v>
      </c>
      <c r="W81" s="143" t="s">
        <v>635</v>
      </c>
      <c r="X81" s="143" t="s">
        <v>289</v>
      </c>
      <c r="Y81" s="143" t="s">
        <v>293</v>
      </c>
      <c r="Z81" s="143" t="s">
        <v>289</v>
      </c>
      <c r="AA81" s="143" t="s">
        <v>293</v>
      </c>
      <c r="AB81" s="143" t="s">
        <v>300</v>
      </c>
      <c r="AC81" s="143" t="s">
        <v>291</v>
      </c>
      <c r="AD81" s="143" t="s">
        <v>288</v>
      </c>
      <c r="AE81" s="145">
        <v>43915</v>
      </c>
      <c r="AF81" s="145">
        <v>43915</v>
      </c>
      <c r="AG81" s="146"/>
      <c r="AH81" s="145">
        <v>43918</v>
      </c>
      <c r="AI81" s="145">
        <v>43918</v>
      </c>
      <c r="AJ81" s="144" t="b">
        <v>0</v>
      </c>
      <c r="AK81" s="143" t="s">
        <v>288</v>
      </c>
      <c r="AL81" s="143" t="s">
        <v>288</v>
      </c>
      <c r="AM81" s="143" t="s">
        <v>288</v>
      </c>
      <c r="AN81" s="143" t="s">
        <v>288</v>
      </c>
      <c r="AO81" s="143" t="s">
        <v>292</v>
      </c>
    </row>
    <row r="82" spans="1:41" ht="25.5">
      <c r="A82" s="143" t="s">
        <v>43</v>
      </c>
      <c r="B82" s="143" t="s">
        <v>14</v>
      </c>
      <c r="C82" s="143" t="s">
        <v>569</v>
      </c>
      <c r="D82" s="143" t="s">
        <v>644</v>
      </c>
      <c r="E82" s="143" t="s">
        <v>645</v>
      </c>
      <c r="F82" s="144">
        <v>30305</v>
      </c>
      <c r="G82" s="144">
        <v>129</v>
      </c>
      <c r="H82" s="144">
        <v>916</v>
      </c>
      <c r="I82" s="144">
        <v>203</v>
      </c>
      <c r="J82" s="143" t="s">
        <v>286</v>
      </c>
      <c r="K82" s="143" t="s">
        <v>1274</v>
      </c>
      <c r="L82" s="143" t="s">
        <v>1275</v>
      </c>
      <c r="M82" s="143" t="s">
        <v>1276</v>
      </c>
      <c r="N82" s="143" t="s">
        <v>289</v>
      </c>
      <c r="O82" s="144">
        <v>17</v>
      </c>
      <c r="P82" s="144">
        <v>7</v>
      </c>
      <c r="Q82" s="144">
        <v>15</v>
      </c>
      <c r="R82" s="143" t="s">
        <v>287</v>
      </c>
      <c r="S82" s="143" t="s">
        <v>287</v>
      </c>
      <c r="T82" s="143" t="s">
        <v>288</v>
      </c>
      <c r="U82" s="144">
        <v>6</v>
      </c>
      <c r="V82" s="143" t="s">
        <v>1277</v>
      </c>
      <c r="W82" s="143" t="s">
        <v>645</v>
      </c>
      <c r="X82" s="143" t="s">
        <v>289</v>
      </c>
      <c r="Y82" s="143" t="s">
        <v>293</v>
      </c>
      <c r="Z82" s="143" t="s">
        <v>289</v>
      </c>
      <c r="AA82" s="143" t="s">
        <v>293</v>
      </c>
      <c r="AB82" s="143" t="s">
        <v>300</v>
      </c>
      <c r="AC82" s="143" t="s">
        <v>291</v>
      </c>
      <c r="AD82" s="143" t="s">
        <v>288</v>
      </c>
      <c r="AE82" s="145">
        <v>43918</v>
      </c>
      <c r="AF82" s="145">
        <v>43923</v>
      </c>
      <c r="AG82" s="146"/>
      <c r="AH82" s="145">
        <v>43924</v>
      </c>
      <c r="AI82" s="145">
        <v>43925</v>
      </c>
      <c r="AJ82" s="144" t="b">
        <v>0</v>
      </c>
      <c r="AK82" s="143" t="s">
        <v>288</v>
      </c>
      <c r="AL82" s="143" t="s">
        <v>288</v>
      </c>
      <c r="AM82" s="143" t="s">
        <v>288</v>
      </c>
      <c r="AN82" s="143" t="s">
        <v>288</v>
      </c>
      <c r="AO82" s="143" t="s">
        <v>292</v>
      </c>
    </row>
    <row r="83" spans="1:41" ht="25.5">
      <c r="A83" s="143" t="s">
        <v>43</v>
      </c>
      <c r="B83" s="143" t="s">
        <v>14</v>
      </c>
      <c r="C83" s="143" t="s">
        <v>419</v>
      </c>
      <c r="D83" s="143" t="s">
        <v>419</v>
      </c>
      <c r="E83" s="143" t="s">
        <v>1278</v>
      </c>
      <c r="F83" s="144">
        <v>2033</v>
      </c>
      <c r="G83" s="144">
        <v>2</v>
      </c>
      <c r="H83" s="144">
        <v>27</v>
      </c>
      <c r="I83" s="144">
        <v>1</v>
      </c>
      <c r="J83" s="143" t="s">
        <v>294</v>
      </c>
      <c r="K83" s="143" t="s">
        <v>1279</v>
      </c>
      <c r="L83" s="143" t="s">
        <v>1280</v>
      </c>
      <c r="M83" s="143" t="s">
        <v>1281</v>
      </c>
      <c r="N83" s="143" t="s">
        <v>289</v>
      </c>
      <c r="O83" s="144">
        <v>11</v>
      </c>
      <c r="P83" s="144">
        <v>1</v>
      </c>
      <c r="Q83" s="144">
        <v>7</v>
      </c>
      <c r="R83" s="143" t="s">
        <v>287</v>
      </c>
      <c r="S83" s="143" t="s">
        <v>287</v>
      </c>
      <c r="T83" s="143" t="s">
        <v>291</v>
      </c>
      <c r="U83" s="144">
        <v>6</v>
      </c>
      <c r="V83" s="143" t="s">
        <v>1282</v>
      </c>
      <c r="W83" s="143" t="s">
        <v>1278</v>
      </c>
      <c r="X83" s="143" t="s">
        <v>289</v>
      </c>
      <c r="Y83" s="143" t="s">
        <v>293</v>
      </c>
      <c r="Z83" s="143" t="s">
        <v>287</v>
      </c>
      <c r="AA83" s="143" t="s">
        <v>287</v>
      </c>
      <c r="AB83" s="143" t="s">
        <v>380</v>
      </c>
      <c r="AC83" s="143" t="s">
        <v>291</v>
      </c>
      <c r="AD83" s="143" t="s">
        <v>288</v>
      </c>
      <c r="AE83" s="145">
        <v>43831</v>
      </c>
      <c r="AF83" s="145">
        <v>43837</v>
      </c>
      <c r="AG83" s="146"/>
      <c r="AH83" s="145">
        <v>43838</v>
      </c>
      <c r="AI83" s="145">
        <v>43838</v>
      </c>
      <c r="AJ83" s="144" t="b">
        <v>0</v>
      </c>
      <c r="AK83" s="143" t="s">
        <v>288</v>
      </c>
      <c r="AL83" s="143" t="s">
        <v>288</v>
      </c>
      <c r="AM83" s="143" t="s">
        <v>288</v>
      </c>
      <c r="AN83" s="143" t="s">
        <v>288</v>
      </c>
      <c r="AO83" s="143" t="s">
        <v>292</v>
      </c>
    </row>
    <row r="84" spans="1:41" ht="25.5">
      <c r="A84" s="143" t="s">
        <v>43</v>
      </c>
      <c r="B84" s="143" t="s">
        <v>14</v>
      </c>
      <c r="C84" s="143" t="s">
        <v>1283</v>
      </c>
      <c r="D84" s="143" t="s">
        <v>778</v>
      </c>
      <c r="E84" s="143" t="s">
        <v>1284</v>
      </c>
      <c r="F84" s="144">
        <v>29913</v>
      </c>
      <c r="G84" s="144">
        <v>128</v>
      </c>
      <c r="H84" s="144">
        <v>40511</v>
      </c>
      <c r="I84" s="144">
        <v>0</v>
      </c>
      <c r="J84" s="143" t="s">
        <v>286</v>
      </c>
      <c r="K84" s="143" t="s">
        <v>1285</v>
      </c>
      <c r="L84" s="143" t="s">
        <v>1286</v>
      </c>
      <c r="M84" s="143" t="s">
        <v>1287</v>
      </c>
      <c r="N84" s="143" t="s">
        <v>289</v>
      </c>
      <c r="O84" s="144">
        <v>7</v>
      </c>
      <c r="P84" s="144">
        <v>2</v>
      </c>
      <c r="Q84" s="144">
        <v>22</v>
      </c>
      <c r="R84" s="143" t="s">
        <v>287</v>
      </c>
      <c r="S84" s="143" t="s">
        <v>287</v>
      </c>
      <c r="T84" s="143" t="s">
        <v>291</v>
      </c>
      <c r="U84" s="144">
        <v>6</v>
      </c>
      <c r="V84" s="143" t="s">
        <v>61</v>
      </c>
      <c r="W84" s="143" t="s">
        <v>1284</v>
      </c>
      <c r="X84" s="143" t="s">
        <v>289</v>
      </c>
      <c r="Y84" s="143" t="s">
        <v>447</v>
      </c>
      <c r="Z84" s="143" t="s">
        <v>289</v>
      </c>
      <c r="AA84" s="143" t="s">
        <v>293</v>
      </c>
      <c r="AB84" s="143" t="s">
        <v>364</v>
      </c>
      <c r="AC84" s="143" t="s">
        <v>291</v>
      </c>
      <c r="AD84" s="143" t="s">
        <v>288</v>
      </c>
      <c r="AE84" s="145">
        <v>43920</v>
      </c>
      <c r="AF84" s="145">
        <v>43920</v>
      </c>
      <c r="AG84" s="146"/>
      <c r="AH84" s="145">
        <v>43921</v>
      </c>
      <c r="AI84" s="145">
        <v>43921</v>
      </c>
      <c r="AJ84" s="144" t="b">
        <v>0</v>
      </c>
      <c r="AK84" s="143" t="s">
        <v>288</v>
      </c>
      <c r="AL84" s="143" t="s">
        <v>288</v>
      </c>
      <c r="AM84" s="143" t="s">
        <v>288</v>
      </c>
      <c r="AN84" s="143" t="s">
        <v>288</v>
      </c>
      <c r="AO84" s="143" t="s">
        <v>292</v>
      </c>
    </row>
    <row r="85" spans="1:41" ht="25.5">
      <c r="A85" s="143" t="s">
        <v>43</v>
      </c>
      <c r="B85" s="143" t="s">
        <v>14</v>
      </c>
      <c r="C85" s="143" t="s">
        <v>445</v>
      </c>
      <c r="D85" s="143" t="s">
        <v>527</v>
      </c>
      <c r="E85" s="143" t="s">
        <v>528</v>
      </c>
      <c r="F85" s="144">
        <v>26890</v>
      </c>
      <c r="G85" s="144">
        <v>99</v>
      </c>
      <c r="H85" s="144">
        <v>793</v>
      </c>
      <c r="I85" s="144">
        <v>184</v>
      </c>
      <c r="J85" s="143" t="s">
        <v>286</v>
      </c>
      <c r="K85" s="143" t="s">
        <v>1288</v>
      </c>
      <c r="L85" s="143" t="s">
        <v>1289</v>
      </c>
      <c r="M85" s="143" t="s">
        <v>1290</v>
      </c>
      <c r="N85" s="143" t="s">
        <v>287</v>
      </c>
      <c r="O85" s="144">
        <v>1</v>
      </c>
      <c r="P85" s="144">
        <v>5</v>
      </c>
      <c r="Q85" s="144">
        <v>17</v>
      </c>
      <c r="R85" s="143" t="s">
        <v>287</v>
      </c>
      <c r="S85" s="143" t="s">
        <v>287</v>
      </c>
      <c r="T85" s="143" t="s">
        <v>288</v>
      </c>
      <c r="U85" s="144">
        <v>11</v>
      </c>
      <c r="V85" s="143" t="s">
        <v>1291</v>
      </c>
      <c r="W85" s="143" t="s">
        <v>528</v>
      </c>
      <c r="X85" s="143" t="s">
        <v>289</v>
      </c>
      <c r="Y85" s="143" t="s">
        <v>293</v>
      </c>
      <c r="Z85" s="143" t="s">
        <v>287</v>
      </c>
      <c r="AA85" s="143" t="s">
        <v>543</v>
      </c>
      <c r="AB85" s="143" t="s">
        <v>300</v>
      </c>
      <c r="AC85" s="143" t="s">
        <v>291</v>
      </c>
      <c r="AD85" s="143" t="s">
        <v>288</v>
      </c>
      <c r="AE85" s="145">
        <v>43906</v>
      </c>
      <c r="AF85" s="145">
        <v>43909</v>
      </c>
      <c r="AG85" s="146"/>
      <c r="AH85" s="145">
        <v>43909</v>
      </c>
      <c r="AI85" s="145">
        <v>43909</v>
      </c>
      <c r="AJ85" s="144" t="b">
        <v>0</v>
      </c>
      <c r="AK85" s="143" t="s">
        <v>288</v>
      </c>
      <c r="AL85" s="143" t="s">
        <v>288</v>
      </c>
      <c r="AM85" s="143" t="s">
        <v>288</v>
      </c>
      <c r="AN85" s="143" t="s">
        <v>288</v>
      </c>
      <c r="AO85" s="143" t="s">
        <v>292</v>
      </c>
    </row>
    <row r="86" spans="1:41" ht="25.5">
      <c r="A86" s="143" t="s">
        <v>43</v>
      </c>
      <c r="B86" s="143" t="s">
        <v>14</v>
      </c>
      <c r="C86" s="143" t="s">
        <v>419</v>
      </c>
      <c r="D86" s="143" t="s">
        <v>312</v>
      </c>
      <c r="E86" s="143" t="s">
        <v>420</v>
      </c>
      <c r="F86" s="144">
        <v>21441</v>
      </c>
      <c r="G86" s="144">
        <v>14</v>
      </c>
      <c r="H86" s="144">
        <v>3354</v>
      </c>
      <c r="I86" s="144">
        <v>4</v>
      </c>
      <c r="J86" s="143" t="s">
        <v>294</v>
      </c>
      <c r="K86" s="143" t="s">
        <v>1292</v>
      </c>
      <c r="L86" s="143" t="s">
        <v>1293</v>
      </c>
      <c r="M86" s="143" t="s">
        <v>288</v>
      </c>
      <c r="N86" s="143" t="s">
        <v>289</v>
      </c>
      <c r="O86" s="144">
        <v>29</v>
      </c>
      <c r="P86" s="144">
        <v>1</v>
      </c>
      <c r="Q86" s="144">
        <v>24</v>
      </c>
      <c r="R86" s="143" t="s">
        <v>289</v>
      </c>
      <c r="S86" s="143" t="s">
        <v>287</v>
      </c>
      <c r="T86" s="143" t="s">
        <v>291</v>
      </c>
      <c r="U86" s="144">
        <v>10</v>
      </c>
      <c r="V86" s="143" t="s">
        <v>1294</v>
      </c>
      <c r="W86" s="143" t="s">
        <v>420</v>
      </c>
      <c r="X86" s="143" t="s">
        <v>287</v>
      </c>
      <c r="Y86" s="143" t="s">
        <v>287</v>
      </c>
      <c r="Z86" s="143" t="s">
        <v>289</v>
      </c>
      <c r="AA86" s="143" t="s">
        <v>293</v>
      </c>
      <c r="AB86" s="143" t="s">
        <v>290</v>
      </c>
      <c r="AC86" s="143" t="s">
        <v>291</v>
      </c>
      <c r="AD86" s="143" t="s">
        <v>288</v>
      </c>
      <c r="AE86" s="145">
        <v>43892</v>
      </c>
      <c r="AF86" s="145">
        <v>43892</v>
      </c>
      <c r="AG86" s="146"/>
      <c r="AH86" s="145">
        <v>43893</v>
      </c>
      <c r="AI86" s="145">
        <v>43893</v>
      </c>
      <c r="AJ86" s="144" t="b">
        <v>0</v>
      </c>
      <c r="AK86" s="143" t="s">
        <v>288</v>
      </c>
      <c r="AL86" s="143" t="s">
        <v>288</v>
      </c>
      <c r="AM86" s="143" t="s">
        <v>288</v>
      </c>
      <c r="AN86" s="143" t="s">
        <v>288</v>
      </c>
      <c r="AO86" s="143" t="s">
        <v>292</v>
      </c>
    </row>
    <row r="87" spans="1:41" ht="25.5">
      <c r="A87" s="143" t="s">
        <v>43</v>
      </c>
      <c r="B87" s="143" t="s">
        <v>14</v>
      </c>
      <c r="C87" s="143" t="s">
        <v>1283</v>
      </c>
      <c r="D87" s="143" t="s">
        <v>778</v>
      </c>
      <c r="E87" s="143" t="s">
        <v>1284</v>
      </c>
      <c r="F87" s="144">
        <v>24536</v>
      </c>
      <c r="G87" s="144">
        <v>81</v>
      </c>
      <c r="H87" s="144">
        <v>733</v>
      </c>
      <c r="I87" s="144">
        <v>41</v>
      </c>
      <c r="J87" s="143" t="s">
        <v>286</v>
      </c>
      <c r="K87" s="143" t="s">
        <v>1295</v>
      </c>
      <c r="L87" s="143" t="s">
        <v>1296</v>
      </c>
      <c r="M87" s="143" t="s">
        <v>1297</v>
      </c>
      <c r="N87" s="143" t="s">
        <v>289</v>
      </c>
      <c r="O87" s="144">
        <v>14</v>
      </c>
      <c r="P87" s="144">
        <v>6</v>
      </c>
      <c r="Q87" s="144">
        <v>29</v>
      </c>
      <c r="R87" s="143" t="s">
        <v>287</v>
      </c>
      <c r="S87" s="143" t="s">
        <v>287</v>
      </c>
      <c r="T87" s="143" t="s">
        <v>288</v>
      </c>
      <c r="U87" s="144">
        <v>6</v>
      </c>
      <c r="V87" s="143" t="s">
        <v>1298</v>
      </c>
      <c r="W87" s="143" t="s">
        <v>1284</v>
      </c>
      <c r="X87" s="143" t="s">
        <v>289</v>
      </c>
      <c r="Y87" s="143" t="s">
        <v>293</v>
      </c>
      <c r="Z87" s="143" t="s">
        <v>289</v>
      </c>
      <c r="AA87" s="143" t="s">
        <v>293</v>
      </c>
      <c r="AB87" s="143" t="s">
        <v>300</v>
      </c>
      <c r="AC87" s="143" t="s">
        <v>291</v>
      </c>
      <c r="AD87" s="143" t="s">
        <v>288</v>
      </c>
      <c r="AE87" s="145">
        <v>43896</v>
      </c>
      <c r="AF87" s="145">
        <v>43900</v>
      </c>
      <c r="AG87" s="146"/>
      <c r="AH87" s="145">
        <v>43901</v>
      </c>
      <c r="AI87" s="145">
        <v>43901</v>
      </c>
      <c r="AJ87" s="144" t="b">
        <v>0</v>
      </c>
      <c r="AK87" s="143" t="s">
        <v>288</v>
      </c>
      <c r="AL87" s="143" t="s">
        <v>288</v>
      </c>
      <c r="AM87" s="143" t="s">
        <v>1299</v>
      </c>
      <c r="AN87" s="143" t="s">
        <v>288</v>
      </c>
      <c r="AO87" s="143" t="s">
        <v>292</v>
      </c>
    </row>
    <row r="88" spans="1:41" ht="25.5">
      <c r="A88" s="143" t="s">
        <v>43</v>
      </c>
      <c r="B88" s="143" t="s">
        <v>14</v>
      </c>
      <c r="C88" s="143" t="s">
        <v>1283</v>
      </c>
      <c r="D88" s="143" t="s">
        <v>1300</v>
      </c>
      <c r="E88" s="143" t="s">
        <v>1301</v>
      </c>
      <c r="F88" s="144">
        <v>24537</v>
      </c>
      <c r="G88" s="144">
        <v>82</v>
      </c>
      <c r="H88" s="144">
        <v>734</v>
      </c>
      <c r="I88" s="144">
        <v>42</v>
      </c>
      <c r="J88" s="143" t="s">
        <v>286</v>
      </c>
      <c r="K88" s="143" t="s">
        <v>1302</v>
      </c>
      <c r="L88" s="143" t="s">
        <v>1303</v>
      </c>
      <c r="M88" s="143" t="s">
        <v>1304</v>
      </c>
      <c r="N88" s="143" t="s">
        <v>289</v>
      </c>
      <c r="O88" s="144">
        <v>10</v>
      </c>
      <c r="P88" s="144">
        <v>7</v>
      </c>
      <c r="Q88" s="144">
        <v>26</v>
      </c>
      <c r="R88" s="143" t="s">
        <v>287</v>
      </c>
      <c r="S88" s="143" t="s">
        <v>287</v>
      </c>
      <c r="T88" s="143" t="s">
        <v>288</v>
      </c>
      <c r="U88" s="144">
        <v>6</v>
      </c>
      <c r="V88" s="143" t="s">
        <v>1305</v>
      </c>
      <c r="W88" s="143" t="s">
        <v>1301</v>
      </c>
      <c r="X88" s="143" t="s">
        <v>289</v>
      </c>
      <c r="Y88" s="143" t="s">
        <v>293</v>
      </c>
      <c r="Z88" s="143" t="s">
        <v>289</v>
      </c>
      <c r="AA88" s="143" t="s">
        <v>293</v>
      </c>
      <c r="AB88" s="143" t="s">
        <v>300</v>
      </c>
      <c r="AC88" s="143" t="s">
        <v>291</v>
      </c>
      <c r="AD88" s="143" t="s">
        <v>288</v>
      </c>
      <c r="AE88" s="145">
        <v>43898</v>
      </c>
      <c r="AF88" s="145">
        <v>43900</v>
      </c>
      <c r="AG88" s="146"/>
      <c r="AH88" s="145">
        <v>43901</v>
      </c>
      <c r="AI88" s="145">
        <v>43901</v>
      </c>
      <c r="AJ88" s="144" t="b">
        <v>0</v>
      </c>
      <c r="AK88" s="143" t="s">
        <v>288</v>
      </c>
      <c r="AL88" s="143" t="s">
        <v>288</v>
      </c>
      <c r="AM88" s="143" t="s">
        <v>1306</v>
      </c>
      <c r="AN88" s="143" t="s">
        <v>288</v>
      </c>
      <c r="AO88" s="143" t="s">
        <v>292</v>
      </c>
    </row>
    <row r="89" spans="1:41" ht="25.5">
      <c r="A89" s="143" t="s">
        <v>43</v>
      </c>
      <c r="B89" s="143" t="s">
        <v>14</v>
      </c>
      <c r="C89" s="143" t="s">
        <v>445</v>
      </c>
      <c r="D89" s="143" t="s">
        <v>1307</v>
      </c>
      <c r="E89" s="143" t="s">
        <v>1308</v>
      </c>
      <c r="F89" s="144">
        <v>41994</v>
      </c>
      <c r="G89" s="144">
        <v>282</v>
      </c>
      <c r="H89" s="144">
        <v>5432</v>
      </c>
      <c r="I89" s="144">
        <v>25</v>
      </c>
      <c r="J89" s="143" t="s">
        <v>286</v>
      </c>
      <c r="K89" s="143" t="s">
        <v>1309</v>
      </c>
      <c r="L89" s="143" t="s">
        <v>1310</v>
      </c>
      <c r="M89" s="143" t="s">
        <v>1311</v>
      </c>
      <c r="N89" s="143" t="s">
        <v>287</v>
      </c>
      <c r="O89" s="144">
        <v>8</v>
      </c>
      <c r="P89" s="144">
        <v>4</v>
      </c>
      <c r="Q89" s="144">
        <v>29</v>
      </c>
      <c r="R89" s="143" t="s">
        <v>287</v>
      </c>
      <c r="S89" s="143" t="s">
        <v>287</v>
      </c>
      <c r="T89" s="143" t="s">
        <v>291</v>
      </c>
      <c r="U89" s="144">
        <v>6</v>
      </c>
      <c r="V89" s="143" t="s">
        <v>1312</v>
      </c>
      <c r="W89" s="143" t="s">
        <v>1308</v>
      </c>
      <c r="X89" s="143" t="s">
        <v>287</v>
      </c>
      <c r="Y89" s="143" t="s">
        <v>293</v>
      </c>
      <c r="Z89" s="143" t="s">
        <v>287</v>
      </c>
      <c r="AA89" s="143" t="s">
        <v>287</v>
      </c>
      <c r="AB89" s="143" t="s">
        <v>309</v>
      </c>
      <c r="AC89" s="143" t="s">
        <v>291</v>
      </c>
      <c r="AD89" s="143" t="s">
        <v>288</v>
      </c>
      <c r="AE89" s="145">
        <v>43989</v>
      </c>
      <c r="AF89" s="145">
        <v>43989</v>
      </c>
      <c r="AG89" s="146"/>
      <c r="AH89" s="145">
        <v>43990</v>
      </c>
      <c r="AI89" s="145">
        <v>43990</v>
      </c>
      <c r="AJ89" s="144" t="b">
        <v>0</v>
      </c>
      <c r="AK89" s="143" t="s">
        <v>288</v>
      </c>
      <c r="AL89" s="143" t="s">
        <v>288</v>
      </c>
      <c r="AM89" s="143" t="s">
        <v>288</v>
      </c>
      <c r="AN89" s="143" t="s">
        <v>288</v>
      </c>
      <c r="AO89" s="143" t="s">
        <v>292</v>
      </c>
    </row>
    <row r="90" spans="1:41" ht="25.5">
      <c r="A90" s="143" t="s">
        <v>43</v>
      </c>
      <c r="B90" s="143" t="s">
        <v>14</v>
      </c>
      <c r="C90" s="143" t="s">
        <v>474</v>
      </c>
      <c r="D90" s="143" t="s">
        <v>1313</v>
      </c>
      <c r="E90" s="143" t="s">
        <v>1314</v>
      </c>
      <c r="F90" s="144">
        <v>25176</v>
      </c>
      <c r="G90" s="144">
        <v>85</v>
      </c>
      <c r="H90" s="144">
        <v>746</v>
      </c>
      <c r="I90" s="144">
        <v>176</v>
      </c>
      <c r="J90" s="143" t="s">
        <v>286</v>
      </c>
      <c r="K90" s="143" t="s">
        <v>1315</v>
      </c>
      <c r="L90" s="143" t="s">
        <v>1316</v>
      </c>
      <c r="M90" s="143" t="s">
        <v>1317</v>
      </c>
      <c r="N90" s="143" t="s">
        <v>287</v>
      </c>
      <c r="O90" s="144">
        <v>9</v>
      </c>
      <c r="P90" s="144">
        <v>10</v>
      </c>
      <c r="Q90" s="144">
        <v>21</v>
      </c>
      <c r="R90" s="143" t="s">
        <v>287</v>
      </c>
      <c r="S90" s="143" t="s">
        <v>287</v>
      </c>
      <c r="T90" s="143" t="s">
        <v>288</v>
      </c>
      <c r="U90" s="144">
        <v>6</v>
      </c>
      <c r="V90" s="143" t="s">
        <v>1318</v>
      </c>
      <c r="W90" s="143" t="s">
        <v>1314</v>
      </c>
      <c r="X90" s="143" t="s">
        <v>289</v>
      </c>
      <c r="Y90" s="143" t="s">
        <v>293</v>
      </c>
      <c r="Z90" s="143" t="s">
        <v>289</v>
      </c>
      <c r="AA90" s="143" t="s">
        <v>293</v>
      </c>
      <c r="AB90" s="143" t="s">
        <v>300</v>
      </c>
      <c r="AC90" s="143" t="s">
        <v>291</v>
      </c>
      <c r="AD90" s="143" t="s">
        <v>288</v>
      </c>
      <c r="AE90" s="145">
        <v>43898</v>
      </c>
      <c r="AF90" s="145">
        <v>43903</v>
      </c>
      <c r="AG90" s="146"/>
      <c r="AH90" s="145">
        <v>43903</v>
      </c>
      <c r="AI90" s="145">
        <v>43903</v>
      </c>
      <c r="AJ90" s="144" t="b">
        <v>0</v>
      </c>
      <c r="AK90" s="143" t="s">
        <v>288</v>
      </c>
      <c r="AL90" s="143" t="s">
        <v>288</v>
      </c>
      <c r="AM90" s="143" t="s">
        <v>288</v>
      </c>
      <c r="AN90" s="143" t="s">
        <v>288</v>
      </c>
      <c r="AO90" s="143" t="s">
        <v>292</v>
      </c>
    </row>
    <row r="91" spans="1:41" ht="25.5">
      <c r="A91" s="143" t="s">
        <v>43</v>
      </c>
      <c r="B91" s="143" t="s">
        <v>14</v>
      </c>
      <c r="C91" s="143" t="s">
        <v>1283</v>
      </c>
      <c r="D91" s="143" t="s">
        <v>1300</v>
      </c>
      <c r="E91" s="143" t="s">
        <v>1301</v>
      </c>
      <c r="F91" s="144">
        <v>25388</v>
      </c>
      <c r="G91" s="144">
        <v>86</v>
      </c>
      <c r="H91" s="144">
        <v>765</v>
      </c>
      <c r="I91" s="144">
        <v>177</v>
      </c>
      <c r="J91" s="143" t="s">
        <v>286</v>
      </c>
      <c r="K91" s="143" t="s">
        <v>1319</v>
      </c>
      <c r="L91" s="143" t="s">
        <v>1320</v>
      </c>
      <c r="M91" s="143" t="s">
        <v>288</v>
      </c>
      <c r="N91" s="143" t="s">
        <v>289</v>
      </c>
      <c r="O91" s="144">
        <v>11</v>
      </c>
      <c r="P91" s="144">
        <v>7</v>
      </c>
      <c r="Q91" s="144">
        <v>12</v>
      </c>
      <c r="R91" s="143" t="s">
        <v>287</v>
      </c>
      <c r="S91" s="143" t="s">
        <v>287</v>
      </c>
      <c r="T91" s="143" t="s">
        <v>288</v>
      </c>
      <c r="U91" s="144">
        <v>6</v>
      </c>
      <c r="V91" s="143" t="s">
        <v>1321</v>
      </c>
      <c r="W91" s="143" t="s">
        <v>1301</v>
      </c>
      <c r="X91" s="143" t="s">
        <v>289</v>
      </c>
      <c r="Y91" s="143" t="s">
        <v>293</v>
      </c>
      <c r="Z91" s="143" t="s">
        <v>289</v>
      </c>
      <c r="AA91" s="143" t="s">
        <v>293</v>
      </c>
      <c r="AB91" s="143" t="s">
        <v>300</v>
      </c>
      <c r="AC91" s="143" t="s">
        <v>291</v>
      </c>
      <c r="AD91" s="143" t="s">
        <v>288</v>
      </c>
      <c r="AE91" s="145">
        <v>43899</v>
      </c>
      <c r="AF91" s="145">
        <v>43905</v>
      </c>
      <c r="AG91" s="146"/>
      <c r="AH91" s="145">
        <v>43905</v>
      </c>
      <c r="AI91" s="145">
        <v>43905</v>
      </c>
      <c r="AJ91" s="144" t="b">
        <v>0</v>
      </c>
      <c r="AK91" s="143" t="s">
        <v>291</v>
      </c>
      <c r="AL91" s="143" t="s">
        <v>291</v>
      </c>
      <c r="AM91" s="143" t="s">
        <v>1322</v>
      </c>
      <c r="AN91" s="143" t="s">
        <v>296</v>
      </c>
      <c r="AO91" s="143" t="s">
        <v>292</v>
      </c>
    </row>
    <row r="92" spans="1:41" ht="25.5">
      <c r="A92" s="143" t="s">
        <v>43</v>
      </c>
      <c r="B92" s="143" t="s">
        <v>14</v>
      </c>
      <c r="C92" s="143" t="s">
        <v>1283</v>
      </c>
      <c r="D92" s="143" t="s">
        <v>1323</v>
      </c>
      <c r="E92" s="143" t="s">
        <v>1324</v>
      </c>
      <c r="F92" s="144">
        <v>26406</v>
      </c>
      <c r="G92" s="144">
        <v>95</v>
      </c>
      <c r="H92" s="144">
        <v>785</v>
      </c>
      <c r="I92" s="144">
        <v>178</v>
      </c>
      <c r="J92" s="143" t="s">
        <v>286</v>
      </c>
      <c r="K92" s="143" t="s">
        <v>1325</v>
      </c>
      <c r="L92" s="143" t="s">
        <v>1326</v>
      </c>
      <c r="M92" s="143" t="s">
        <v>288</v>
      </c>
      <c r="N92" s="143" t="s">
        <v>289</v>
      </c>
      <c r="O92" s="144">
        <v>7</v>
      </c>
      <c r="P92" s="144">
        <v>0</v>
      </c>
      <c r="Q92" s="144">
        <v>0</v>
      </c>
      <c r="R92" s="143" t="s">
        <v>287</v>
      </c>
      <c r="S92" s="143" t="s">
        <v>287</v>
      </c>
      <c r="T92" s="143" t="s">
        <v>288</v>
      </c>
      <c r="U92" s="144">
        <v>6</v>
      </c>
      <c r="V92" s="143" t="s">
        <v>1327</v>
      </c>
      <c r="W92" s="143" t="s">
        <v>1324</v>
      </c>
      <c r="X92" s="143" t="s">
        <v>289</v>
      </c>
      <c r="Y92" s="143" t="s">
        <v>293</v>
      </c>
      <c r="Z92" s="143" t="s">
        <v>289</v>
      </c>
      <c r="AA92" s="143" t="s">
        <v>293</v>
      </c>
      <c r="AB92" s="143" t="s">
        <v>300</v>
      </c>
      <c r="AC92" s="143" t="s">
        <v>288</v>
      </c>
      <c r="AD92" s="143" t="s">
        <v>288</v>
      </c>
      <c r="AE92" s="145">
        <v>43904</v>
      </c>
      <c r="AF92" s="145">
        <v>43906</v>
      </c>
      <c r="AG92" s="146"/>
      <c r="AH92" s="145">
        <v>43907</v>
      </c>
      <c r="AI92" s="145">
        <v>43907</v>
      </c>
      <c r="AJ92" s="144" t="b">
        <v>0</v>
      </c>
      <c r="AK92" s="143" t="s">
        <v>291</v>
      </c>
      <c r="AL92" s="143" t="s">
        <v>291</v>
      </c>
      <c r="AM92" s="143" t="s">
        <v>288</v>
      </c>
      <c r="AN92" s="143" t="s">
        <v>296</v>
      </c>
      <c r="AO92" s="143" t="s">
        <v>292</v>
      </c>
    </row>
    <row r="93" spans="1:41">
      <c r="A93" s="143" t="s">
        <v>43</v>
      </c>
      <c r="B93" s="143" t="s">
        <v>14</v>
      </c>
      <c r="C93" s="143" t="s">
        <v>578</v>
      </c>
      <c r="D93" s="143" t="s">
        <v>1328</v>
      </c>
      <c r="E93" s="143" t="s">
        <v>1329</v>
      </c>
      <c r="F93" s="144">
        <v>26407</v>
      </c>
      <c r="G93" s="144">
        <v>96</v>
      </c>
      <c r="H93" s="144">
        <v>786</v>
      </c>
      <c r="I93" s="144">
        <v>179</v>
      </c>
      <c r="J93" s="143" t="s">
        <v>286</v>
      </c>
      <c r="K93" s="143" t="s">
        <v>1330</v>
      </c>
      <c r="L93" s="143" t="s">
        <v>1331</v>
      </c>
      <c r="M93" s="143" t="s">
        <v>288</v>
      </c>
      <c r="N93" s="143" t="s">
        <v>289</v>
      </c>
      <c r="O93" s="144">
        <v>78</v>
      </c>
      <c r="P93" s="144">
        <v>0</v>
      </c>
      <c r="Q93" s="144">
        <v>0</v>
      </c>
      <c r="R93" s="143" t="s">
        <v>289</v>
      </c>
      <c r="S93" s="143" t="s">
        <v>287</v>
      </c>
      <c r="T93" s="143" t="s">
        <v>288</v>
      </c>
      <c r="U93" s="144">
        <v>1</v>
      </c>
      <c r="V93" s="143" t="s">
        <v>1332</v>
      </c>
      <c r="W93" s="143" t="s">
        <v>1329</v>
      </c>
      <c r="X93" s="143" t="s">
        <v>289</v>
      </c>
      <c r="Y93" s="143" t="s">
        <v>293</v>
      </c>
      <c r="Z93" s="143" t="s">
        <v>289</v>
      </c>
      <c r="AA93" s="143" t="s">
        <v>293</v>
      </c>
      <c r="AB93" s="143" t="s">
        <v>300</v>
      </c>
      <c r="AC93" s="143" t="s">
        <v>288</v>
      </c>
      <c r="AD93" s="143" t="s">
        <v>288</v>
      </c>
      <c r="AE93" s="145">
        <v>43905</v>
      </c>
      <c r="AF93" s="145">
        <v>43907</v>
      </c>
      <c r="AG93" s="146"/>
      <c r="AH93" s="145">
        <v>43907</v>
      </c>
      <c r="AI93" s="145">
        <v>43907</v>
      </c>
      <c r="AJ93" s="144" t="b">
        <v>0</v>
      </c>
      <c r="AK93" s="143" t="s">
        <v>291</v>
      </c>
      <c r="AL93" s="143" t="s">
        <v>291</v>
      </c>
      <c r="AM93" s="143" t="s">
        <v>288</v>
      </c>
      <c r="AN93" s="143" t="s">
        <v>296</v>
      </c>
      <c r="AO93" s="143" t="s">
        <v>292</v>
      </c>
    </row>
    <row r="94" spans="1:41" ht="25.5">
      <c r="A94" s="143" t="s">
        <v>43</v>
      </c>
      <c r="B94" s="143" t="s">
        <v>14</v>
      </c>
      <c r="C94" s="143" t="s">
        <v>335</v>
      </c>
      <c r="D94" s="143" t="s">
        <v>1333</v>
      </c>
      <c r="E94" s="143" t="s">
        <v>1334</v>
      </c>
      <c r="F94" s="144">
        <v>26894</v>
      </c>
      <c r="G94" s="144">
        <v>100</v>
      </c>
      <c r="H94" s="144">
        <v>797</v>
      </c>
      <c r="I94" s="144">
        <v>187</v>
      </c>
      <c r="J94" s="143" t="s">
        <v>286</v>
      </c>
      <c r="K94" s="143" t="s">
        <v>1335</v>
      </c>
      <c r="L94" s="143" t="s">
        <v>1336</v>
      </c>
      <c r="M94" s="143" t="s">
        <v>1337</v>
      </c>
      <c r="N94" s="143" t="s">
        <v>287</v>
      </c>
      <c r="O94" s="144">
        <v>78</v>
      </c>
      <c r="P94" s="144">
        <v>0</v>
      </c>
      <c r="Q94" s="144">
        <v>16</v>
      </c>
      <c r="R94" s="143" t="s">
        <v>289</v>
      </c>
      <c r="S94" s="143" t="s">
        <v>287</v>
      </c>
      <c r="T94" s="143" t="s">
        <v>288</v>
      </c>
      <c r="U94" s="144">
        <v>1</v>
      </c>
      <c r="V94" s="143" t="s">
        <v>1338</v>
      </c>
      <c r="W94" s="143" t="s">
        <v>1334</v>
      </c>
      <c r="X94" s="143" t="s">
        <v>289</v>
      </c>
      <c r="Y94" s="143" t="s">
        <v>293</v>
      </c>
      <c r="Z94" s="143" t="s">
        <v>289</v>
      </c>
      <c r="AA94" s="143" t="s">
        <v>293</v>
      </c>
      <c r="AB94" s="143" t="s">
        <v>300</v>
      </c>
      <c r="AC94" s="143" t="s">
        <v>291</v>
      </c>
      <c r="AD94" s="143" t="s">
        <v>288</v>
      </c>
      <c r="AE94" s="145">
        <v>43903</v>
      </c>
      <c r="AF94" s="145">
        <v>43908</v>
      </c>
      <c r="AG94" s="146"/>
      <c r="AH94" s="145">
        <v>43909</v>
      </c>
      <c r="AI94" s="145">
        <v>43909</v>
      </c>
      <c r="AJ94" s="144" t="b">
        <v>0</v>
      </c>
      <c r="AK94" s="143" t="s">
        <v>288</v>
      </c>
      <c r="AL94" s="143" t="s">
        <v>288</v>
      </c>
      <c r="AM94" s="143" t="s">
        <v>288</v>
      </c>
      <c r="AN94" s="143" t="s">
        <v>288</v>
      </c>
      <c r="AO94" s="143" t="s">
        <v>292</v>
      </c>
    </row>
    <row r="95" spans="1:41" ht="25.5">
      <c r="A95" s="143" t="s">
        <v>43</v>
      </c>
      <c r="B95" s="143" t="s">
        <v>14</v>
      </c>
      <c r="C95" s="143" t="s">
        <v>1283</v>
      </c>
      <c r="D95" s="143" t="s">
        <v>1323</v>
      </c>
      <c r="E95" s="143" t="s">
        <v>1324</v>
      </c>
      <c r="F95" s="144">
        <v>26901</v>
      </c>
      <c r="G95" s="144">
        <v>101</v>
      </c>
      <c r="H95" s="144">
        <v>804</v>
      </c>
      <c r="I95" s="144">
        <v>180</v>
      </c>
      <c r="J95" s="143" t="s">
        <v>286</v>
      </c>
      <c r="K95" s="143" t="s">
        <v>1339</v>
      </c>
      <c r="L95" s="143" t="s">
        <v>1340</v>
      </c>
      <c r="M95" s="143" t="s">
        <v>288</v>
      </c>
      <c r="N95" s="143" t="s">
        <v>289</v>
      </c>
      <c r="O95" s="144">
        <v>56</v>
      </c>
      <c r="P95" s="144">
        <v>0</v>
      </c>
      <c r="Q95" s="144">
        <v>0</v>
      </c>
      <c r="R95" s="143" t="s">
        <v>289</v>
      </c>
      <c r="S95" s="143" t="s">
        <v>287</v>
      </c>
      <c r="T95" s="143" t="s">
        <v>288</v>
      </c>
      <c r="U95" s="144">
        <v>1</v>
      </c>
      <c r="V95" s="143" t="s">
        <v>1341</v>
      </c>
      <c r="W95" s="143" t="s">
        <v>1324</v>
      </c>
      <c r="X95" s="143" t="s">
        <v>289</v>
      </c>
      <c r="Y95" s="143" t="s">
        <v>293</v>
      </c>
      <c r="Z95" s="143" t="s">
        <v>289</v>
      </c>
      <c r="AA95" s="143" t="s">
        <v>293</v>
      </c>
      <c r="AB95" s="143" t="s">
        <v>300</v>
      </c>
      <c r="AC95" s="143" t="s">
        <v>291</v>
      </c>
      <c r="AD95" s="143" t="s">
        <v>288</v>
      </c>
      <c r="AE95" s="145">
        <v>43903</v>
      </c>
      <c r="AF95" s="145">
        <v>43909</v>
      </c>
      <c r="AG95" s="146"/>
      <c r="AH95" s="145">
        <v>43909</v>
      </c>
      <c r="AI95" s="145">
        <v>43909</v>
      </c>
      <c r="AJ95" s="144" t="b">
        <v>0</v>
      </c>
      <c r="AK95" s="143" t="s">
        <v>291</v>
      </c>
      <c r="AL95" s="143" t="s">
        <v>291</v>
      </c>
      <c r="AM95" s="143" t="s">
        <v>1342</v>
      </c>
      <c r="AN95" s="143" t="s">
        <v>296</v>
      </c>
      <c r="AO95" s="143" t="s">
        <v>292</v>
      </c>
    </row>
    <row r="96" spans="1:41" ht="25.5">
      <c r="A96" s="143" t="s">
        <v>43</v>
      </c>
      <c r="B96" s="143" t="s">
        <v>14</v>
      </c>
      <c r="C96" s="143" t="s">
        <v>445</v>
      </c>
      <c r="D96" s="143" t="s">
        <v>527</v>
      </c>
      <c r="E96" s="143" t="s">
        <v>528</v>
      </c>
      <c r="F96" s="144">
        <v>28165</v>
      </c>
      <c r="G96" s="144">
        <v>115</v>
      </c>
      <c r="H96" s="144">
        <v>845</v>
      </c>
      <c r="I96" s="144">
        <v>189</v>
      </c>
      <c r="J96" s="143" t="s">
        <v>286</v>
      </c>
      <c r="K96" s="143" t="s">
        <v>1343</v>
      </c>
      <c r="L96" s="143" t="s">
        <v>1344</v>
      </c>
      <c r="M96" s="143" t="s">
        <v>288</v>
      </c>
      <c r="N96" s="143" t="s">
        <v>287</v>
      </c>
      <c r="O96" s="144">
        <v>9</v>
      </c>
      <c r="P96" s="144">
        <v>0</v>
      </c>
      <c r="Q96" s="144">
        <v>0</v>
      </c>
      <c r="R96" s="143" t="s">
        <v>287</v>
      </c>
      <c r="S96" s="143" t="s">
        <v>287</v>
      </c>
      <c r="T96" s="143" t="s">
        <v>288</v>
      </c>
      <c r="U96" s="144">
        <v>6</v>
      </c>
      <c r="V96" s="143" t="s">
        <v>1345</v>
      </c>
      <c r="W96" s="143" t="s">
        <v>528</v>
      </c>
      <c r="X96" s="143" t="s">
        <v>289</v>
      </c>
      <c r="Y96" s="143" t="s">
        <v>293</v>
      </c>
      <c r="Z96" s="143" t="s">
        <v>289</v>
      </c>
      <c r="AA96" s="143" t="s">
        <v>293</v>
      </c>
      <c r="AB96" s="143" t="s">
        <v>300</v>
      </c>
      <c r="AC96" s="143" t="s">
        <v>288</v>
      </c>
      <c r="AD96" s="143" t="s">
        <v>288</v>
      </c>
      <c r="AE96" s="145">
        <v>43909</v>
      </c>
      <c r="AF96" s="145">
        <v>43913</v>
      </c>
      <c r="AG96" s="146"/>
      <c r="AH96" s="145">
        <v>43913</v>
      </c>
      <c r="AI96" s="145">
        <v>43913</v>
      </c>
      <c r="AJ96" s="144" t="b">
        <v>0</v>
      </c>
      <c r="AK96" s="143" t="s">
        <v>291</v>
      </c>
      <c r="AL96" s="143" t="s">
        <v>291</v>
      </c>
      <c r="AM96" s="143" t="s">
        <v>1346</v>
      </c>
      <c r="AN96" s="143" t="s">
        <v>296</v>
      </c>
      <c r="AO96" s="143" t="s">
        <v>292</v>
      </c>
    </row>
    <row r="97" spans="1:41" ht="25.5">
      <c r="A97" s="143" t="s">
        <v>43</v>
      </c>
      <c r="B97" s="143" t="s">
        <v>14</v>
      </c>
      <c r="C97" s="143" t="s">
        <v>472</v>
      </c>
      <c r="D97" s="143" t="s">
        <v>1347</v>
      </c>
      <c r="E97" s="143" t="s">
        <v>1348</v>
      </c>
      <c r="F97" s="144">
        <v>15730</v>
      </c>
      <c r="G97" s="144">
        <v>56</v>
      </c>
      <c r="H97" s="144">
        <v>40210</v>
      </c>
      <c r="I97" s="144">
        <v>0</v>
      </c>
      <c r="J97" s="143" t="s">
        <v>286</v>
      </c>
      <c r="K97" s="143" t="s">
        <v>1349</v>
      </c>
      <c r="L97" s="143" t="s">
        <v>1350</v>
      </c>
      <c r="M97" s="143" t="s">
        <v>288</v>
      </c>
      <c r="N97" s="143" t="s">
        <v>289</v>
      </c>
      <c r="O97" s="144">
        <v>21</v>
      </c>
      <c r="P97" s="144">
        <v>0</v>
      </c>
      <c r="Q97" s="144">
        <v>18</v>
      </c>
      <c r="R97" s="143" t="s">
        <v>287</v>
      </c>
      <c r="S97" s="143" t="s">
        <v>287</v>
      </c>
      <c r="T97" s="143" t="s">
        <v>291</v>
      </c>
      <c r="U97" s="144">
        <v>1</v>
      </c>
      <c r="V97" s="143" t="s">
        <v>1351</v>
      </c>
      <c r="W97" s="143" t="s">
        <v>1348</v>
      </c>
      <c r="X97" s="143" t="s">
        <v>289</v>
      </c>
      <c r="Y97" s="143" t="s">
        <v>447</v>
      </c>
      <c r="Z97" s="143" t="s">
        <v>287</v>
      </c>
      <c r="AA97" s="143" t="s">
        <v>287</v>
      </c>
      <c r="AB97" s="143" t="s">
        <v>364</v>
      </c>
      <c r="AC97" s="143" t="s">
        <v>291</v>
      </c>
      <c r="AD97" s="143" t="s">
        <v>288</v>
      </c>
      <c r="AE97" s="145">
        <v>43877</v>
      </c>
      <c r="AF97" s="145">
        <v>43877</v>
      </c>
      <c r="AG97" s="146"/>
      <c r="AH97" s="145">
        <v>43878</v>
      </c>
      <c r="AI97" s="145">
        <v>43878</v>
      </c>
      <c r="AJ97" s="144" t="b">
        <v>0</v>
      </c>
      <c r="AK97" s="143" t="s">
        <v>288</v>
      </c>
      <c r="AL97" s="143" t="s">
        <v>288</v>
      </c>
      <c r="AM97" s="143" t="s">
        <v>288</v>
      </c>
      <c r="AN97" s="143" t="s">
        <v>288</v>
      </c>
      <c r="AO97" s="143" t="s">
        <v>292</v>
      </c>
    </row>
    <row r="98" spans="1:41" ht="25.5">
      <c r="A98" s="143" t="s">
        <v>43</v>
      </c>
      <c r="B98" s="143" t="s">
        <v>14</v>
      </c>
      <c r="C98" s="143" t="s">
        <v>445</v>
      </c>
      <c r="D98" s="143" t="s">
        <v>527</v>
      </c>
      <c r="E98" s="143" t="s">
        <v>528</v>
      </c>
      <c r="F98" s="144">
        <v>27588</v>
      </c>
      <c r="G98" s="144">
        <v>107</v>
      </c>
      <c r="H98" s="144">
        <v>823</v>
      </c>
      <c r="I98" s="144">
        <v>188</v>
      </c>
      <c r="J98" s="143" t="s">
        <v>286</v>
      </c>
      <c r="K98" s="143" t="s">
        <v>1352</v>
      </c>
      <c r="L98" s="143" t="s">
        <v>1353</v>
      </c>
      <c r="M98" s="143" t="s">
        <v>288</v>
      </c>
      <c r="N98" s="143" t="s">
        <v>287</v>
      </c>
      <c r="O98" s="144">
        <v>8</v>
      </c>
      <c r="P98" s="144">
        <v>0</v>
      </c>
      <c r="Q98" s="144">
        <v>0</v>
      </c>
      <c r="R98" s="143" t="s">
        <v>287</v>
      </c>
      <c r="S98" s="143" t="s">
        <v>287</v>
      </c>
      <c r="T98" s="143" t="s">
        <v>288</v>
      </c>
      <c r="U98" s="144">
        <v>6</v>
      </c>
      <c r="V98" s="143" t="s">
        <v>1291</v>
      </c>
      <c r="W98" s="143" t="s">
        <v>528</v>
      </c>
      <c r="X98" s="143" t="s">
        <v>289</v>
      </c>
      <c r="Y98" s="143" t="s">
        <v>293</v>
      </c>
      <c r="Z98" s="143" t="s">
        <v>289</v>
      </c>
      <c r="AA98" s="143" t="s">
        <v>293</v>
      </c>
      <c r="AB98" s="143" t="s">
        <v>300</v>
      </c>
      <c r="AC98" s="143" t="s">
        <v>291</v>
      </c>
      <c r="AD98" s="143" t="s">
        <v>288</v>
      </c>
      <c r="AE98" s="145">
        <v>43908</v>
      </c>
      <c r="AF98" s="145">
        <v>43910</v>
      </c>
      <c r="AG98" s="146"/>
      <c r="AH98" s="145">
        <v>43911</v>
      </c>
      <c r="AI98" s="145">
        <v>43911</v>
      </c>
      <c r="AJ98" s="144" t="b">
        <v>0</v>
      </c>
      <c r="AK98" s="143" t="s">
        <v>291</v>
      </c>
      <c r="AL98" s="143" t="s">
        <v>291</v>
      </c>
      <c r="AM98" s="143" t="s">
        <v>1354</v>
      </c>
      <c r="AN98" s="143" t="s">
        <v>296</v>
      </c>
      <c r="AO98" s="143" t="s">
        <v>292</v>
      </c>
    </row>
    <row r="99" spans="1:41" ht="25.5">
      <c r="A99" s="143" t="s">
        <v>43</v>
      </c>
      <c r="B99" s="143" t="s">
        <v>14</v>
      </c>
      <c r="C99" s="143" t="s">
        <v>445</v>
      </c>
      <c r="D99" s="143" t="s">
        <v>527</v>
      </c>
      <c r="E99" s="143" t="s">
        <v>528</v>
      </c>
      <c r="F99" s="144">
        <v>28157</v>
      </c>
      <c r="G99" s="144">
        <v>114</v>
      </c>
      <c r="H99" s="144">
        <v>837</v>
      </c>
      <c r="I99" s="144">
        <v>201</v>
      </c>
      <c r="J99" s="143" t="s">
        <v>286</v>
      </c>
      <c r="K99" s="143" t="s">
        <v>1355</v>
      </c>
      <c r="L99" s="143" t="s">
        <v>1356</v>
      </c>
      <c r="M99" s="143" t="s">
        <v>1357</v>
      </c>
      <c r="N99" s="143" t="s">
        <v>289</v>
      </c>
      <c r="O99" s="144">
        <v>2</v>
      </c>
      <c r="P99" s="144">
        <v>7</v>
      </c>
      <c r="Q99" s="144">
        <v>24</v>
      </c>
      <c r="R99" s="143" t="s">
        <v>287</v>
      </c>
      <c r="S99" s="143" t="s">
        <v>287</v>
      </c>
      <c r="T99" s="143" t="s">
        <v>288</v>
      </c>
      <c r="U99" s="144">
        <v>11</v>
      </c>
      <c r="V99" s="143" t="s">
        <v>1358</v>
      </c>
      <c r="W99" s="143" t="s">
        <v>528</v>
      </c>
      <c r="X99" s="143" t="s">
        <v>289</v>
      </c>
      <c r="Y99" s="143" t="s">
        <v>293</v>
      </c>
      <c r="Z99" s="143" t="s">
        <v>289</v>
      </c>
      <c r="AA99" s="143" t="s">
        <v>293</v>
      </c>
      <c r="AB99" s="143" t="s">
        <v>300</v>
      </c>
      <c r="AC99" s="143" t="s">
        <v>291</v>
      </c>
      <c r="AD99" s="143" t="s">
        <v>288</v>
      </c>
      <c r="AE99" s="145">
        <v>43907</v>
      </c>
      <c r="AF99" s="145">
        <v>43913</v>
      </c>
      <c r="AG99" s="146"/>
      <c r="AH99" s="145">
        <v>43913</v>
      </c>
      <c r="AI99" s="145">
        <v>43913</v>
      </c>
      <c r="AJ99" s="144" t="b">
        <v>0</v>
      </c>
      <c r="AK99" s="143" t="s">
        <v>288</v>
      </c>
      <c r="AL99" s="143" t="s">
        <v>288</v>
      </c>
      <c r="AM99" s="143" t="s">
        <v>288</v>
      </c>
      <c r="AN99" s="143" t="s">
        <v>288</v>
      </c>
      <c r="AO99" s="143" t="s">
        <v>292</v>
      </c>
    </row>
    <row r="100" spans="1:41" ht="25.5">
      <c r="A100" s="143" t="s">
        <v>43</v>
      </c>
      <c r="B100" s="143" t="s">
        <v>14</v>
      </c>
      <c r="C100" s="143" t="s">
        <v>324</v>
      </c>
      <c r="D100" s="143" t="s">
        <v>610</v>
      </c>
      <c r="E100" s="143" t="s">
        <v>648</v>
      </c>
      <c r="F100" s="144">
        <v>42489</v>
      </c>
      <c r="G100" s="144">
        <v>288</v>
      </c>
      <c r="H100" s="146"/>
      <c r="I100" s="146"/>
      <c r="J100" s="143" t="s">
        <v>286</v>
      </c>
      <c r="K100" s="143" t="s">
        <v>1359</v>
      </c>
      <c r="L100" s="143" t="s">
        <v>1360</v>
      </c>
      <c r="M100" s="143" t="s">
        <v>288</v>
      </c>
      <c r="N100" s="143" t="s">
        <v>289</v>
      </c>
      <c r="O100" s="144">
        <v>45</v>
      </c>
      <c r="P100" s="144">
        <v>9</v>
      </c>
      <c r="Q100" s="144">
        <v>22</v>
      </c>
      <c r="R100" s="143" t="s">
        <v>287</v>
      </c>
      <c r="S100" s="143" t="s">
        <v>287</v>
      </c>
      <c r="T100" s="143" t="s">
        <v>288</v>
      </c>
      <c r="U100" s="144">
        <v>1</v>
      </c>
      <c r="V100" s="143" t="s">
        <v>608</v>
      </c>
      <c r="W100" s="143" t="s">
        <v>648</v>
      </c>
      <c r="X100" s="143" t="s">
        <v>289</v>
      </c>
      <c r="Y100" s="143" t="s">
        <v>293</v>
      </c>
      <c r="Z100" s="143" t="s">
        <v>289</v>
      </c>
      <c r="AA100" s="143" t="s">
        <v>293</v>
      </c>
      <c r="AB100" s="143" t="s">
        <v>393</v>
      </c>
      <c r="AC100" s="143" t="s">
        <v>288</v>
      </c>
      <c r="AD100" s="143" t="s">
        <v>288</v>
      </c>
      <c r="AE100" s="145">
        <v>43892</v>
      </c>
      <c r="AF100" s="145">
        <v>43895</v>
      </c>
      <c r="AG100" s="146"/>
      <c r="AH100" s="145">
        <v>43895</v>
      </c>
      <c r="AI100" s="145">
        <v>43991</v>
      </c>
      <c r="AJ100" s="144" t="b">
        <v>0</v>
      </c>
      <c r="AK100" s="143" t="s">
        <v>291</v>
      </c>
      <c r="AL100" s="143" t="s">
        <v>291</v>
      </c>
      <c r="AM100" s="143" t="s">
        <v>288</v>
      </c>
      <c r="AN100" s="143" t="s">
        <v>296</v>
      </c>
      <c r="AO100" s="143" t="s">
        <v>292</v>
      </c>
    </row>
    <row r="101" spans="1:41" ht="25.5">
      <c r="A101" s="143" t="s">
        <v>43</v>
      </c>
      <c r="B101" s="143" t="s">
        <v>14</v>
      </c>
      <c r="C101" s="143" t="s">
        <v>445</v>
      </c>
      <c r="D101" s="143" t="s">
        <v>527</v>
      </c>
      <c r="E101" s="143" t="s">
        <v>528</v>
      </c>
      <c r="F101" s="144">
        <v>27478</v>
      </c>
      <c r="G101" s="144">
        <v>106</v>
      </c>
      <c r="H101" s="144">
        <v>3574</v>
      </c>
      <c r="I101" s="144">
        <v>8</v>
      </c>
      <c r="J101" s="143" t="s">
        <v>286</v>
      </c>
      <c r="K101" s="143" t="s">
        <v>1361</v>
      </c>
      <c r="L101" s="143" t="s">
        <v>1362</v>
      </c>
      <c r="M101" s="143" t="s">
        <v>1363</v>
      </c>
      <c r="N101" s="143" t="s">
        <v>289</v>
      </c>
      <c r="O101" s="144">
        <v>6</v>
      </c>
      <c r="P101" s="144">
        <v>8</v>
      </c>
      <c r="Q101" s="144">
        <v>18</v>
      </c>
      <c r="R101" s="143" t="s">
        <v>287</v>
      </c>
      <c r="S101" s="143" t="s">
        <v>287</v>
      </c>
      <c r="T101" s="143" t="s">
        <v>288</v>
      </c>
      <c r="U101" s="144">
        <v>6</v>
      </c>
      <c r="V101" s="143" t="s">
        <v>1364</v>
      </c>
      <c r="W101" s="143" t="s">
        <v>528</v>
      </c>
      <c r="X101" s="143" t="s">
        <v>287</v>
      </c>
      <c r="Y101" s="143" t="s">
        <v>293</v>
      </c>
      <c r="Z101" s="143" t="s">
        <v>287</v>
      </c>
      <c r="AA101" s="143" t="s">
        <v>287</v>
      </c>
      <c r="AB101" s="143" t="s">
        <v>309</v>
      </c>
      <c r="AC101" s="143" t="s">
        <v>291</v>
      </c>
      <c r="AD101" s="143" t="s">
        <v>288</v>
      </c>
      <c r="AE101" s="145">
        <v>43910</v>
      </c>
      <c r="AF101" s="145">
        <v>43910</v>
      </c>
      <c r="AG101" s="146"/>
      <c r="AH101" s="145">
        <v>43910</v>
      </c>
      <c r="AI101" s="145">
        <v>43910</v>
      </c>
      <c r="AJ101" s="144" t="b">
        <v>0</v>
      </c>
      <c r="AK101" s="143" t="s">
        <v>288</v>
      </c>
      <c r="AL101" s="143" t="s">
        <v>288</v>
      </c>
      <c r="AM101" s="143" t="s">
        <v>288</v>
      </c>
      <c r="AN101" s="143" t="s">
        <v>288</v>
      </c>
      <c r="AO101" s="143" t="s">
        <v>292</v>
      </c>
    </row>
    <row r="102" spans="1:41" ht="25.5">
      <c r="A102" s="143" t="s">
        <v>43</v>
      </c>
      <c r="B102" s="143" t="s">
        <v>14</v>
      </c>
      <c r="C102" s="143" t="s">
        <v>445</v>
      </c>
      <c r="D102" s="143" t="s">
        <v>527</v>
      </c>
      <c r="E102" s="143" t="s">
        <v>528</v>
      </c>
      <c r="F102" s="144">
        <v>28154</v>
      </c>
      <c r="G102" s="144">
        <v>24</v>
      </c>
      <c r="H102" s="144">
        <v>834</v>
      </c>
      <c r="I102" s="144">
        <v>198</v>
      </c>
      <c r="J102" s="143" t="s">
        <v>294</v>
      </c>
      <c r="K102" s="143" t="s">
        <v>1365</v>
      </c>
      <c r="L102" s="143" t="s">
        <v>1366</v>
      </c>
      <c r="M102" s="143" t="s">
        <v>1367</v>
      </c>
      <c r="N102" s="143" t="s">
        <v>287</v>
      </c>
      <c r="O102" s="144">
        <v>20</v>
      </c>
      <c r="P102" s="144">
        <v>6</v>
      </c>
      <c r="Q102" s="144">
        <v>12</v>
      </c>
      <c r="R102" s="143" t="s">
        <v>287</v>
      </c>
      <c r="S102" s="143" t="s">
        <v>287</v>
      </c>
      <c r="T102" s="143" t="s">
        <v>288</v>
      </c>
      <c r="U102" s="144">
        <v>6</v>
      </c>
      <c r="V102" s="143" t="s">
        <v>1368</v>
      </c>
      <c r="W102" s="143" t="s">
        <v>528</v>
      </c>
      <c r="X102" s="143" t="s">
        <v>289</v>
      </c>
      <c r="Y102" s="143" t="s">
        <v>293</v>
      </c>
      <c r="Z102" s="143" t="s">
        <v>289</v>
      </c>
      <c r="AA102" s="143" t="s">
        <v>293</v>
      </c>
      <c r="AB102" s="143" t="s">
        <v>300</v>
      </c>
      <c r="AC102" s="143" t="s">
        <v>291</v>
      </c>
      <c r="AD102" s="143" t="s">
        <v>288</v>
      </c>
      <c r="AE102" s="145">
        <v>43907</v>
      </c>
      <c r="AF102" s="145">
        <v>43912</v>
      </c>
      <c r="AG102" s="146"/>
      <c r="AH102" s="145">
        <v>43913</v>
      </c>
      <c r="AI102" s="145">
        <v>43913</v>
      </c>
      <c r="AJ102" s="144" t="b">
        <v>0</v>
      </c>
      <c r="AK102" s="143" t="s">
        <v>288</v>
      </c>
      <c r="AL102" s="143" t="s">
        <v>288</v>
      </c>
      <c r="AM102" s="143" t="s">
        <v>288</v>
      </c>
      <c r="AN102" s="143" t="s">
        <v>288</v>
      </c>
      <c r="AO102" s="143" t="s">
        <v>292</v>
      </c>
    </row>
    <row r="103" spans="1:41" ht="25.5">
      <c r="A103" s="143" t="s">
        <v>46</v>
      </c>
      <c r="B103" s="143" t="s">
        <v>17</v>
      </c>
      <c r="C103" s="143" t="s">
        <v>460</v>
      </c>
      <c r="D103" s="143" t="s">
        <v>1369</v>
      </c>
      <c r="E103" s="143" t="s">
        <v>1370</v>
      </c>
      <c r="F103" s="144">
        <v>16055</v>
      </c>
      <c r="G103" s="144">
        <v>57</v>
      </c>
      <c r="H103" s="144">
        <v>1954</v>
      </c>
      <c r="I103" s="144">
        <v>6</v>
      </c>
      <c r="J103" s="143" t="s">
        <v>286</v>
      </c>
      <c r="K103" s="143" t="s">
        <v>1371</v>
      </c>
      <c r="L103" s="143" t="s">
        <v>1372</v>
      </c>
      <c r="M103" s="143" t="s">
        <v>1373</v>
      </c>
      <c r="N103" s="143" t="s">
        <v>289</v>
      </c>
      <c r="O103" s="144">
        <v>6</v>
      </c>
      <c r="P103" s="144">
        <v>11</v>
      </c>
      <c r="Q103" s="144">
        <v>20</v>
      </c>
      <c r="R103" s="143" t="s">
        <v>287</v>
      </c>
      <c r="S103" s="143" t="s">
        <v>287</v>
      </c>
      <c r="T103" s="143" t="s">
        <v>291</v>
      </c>
      <c r="U103" s="144">
        <v>6</v>
      </c>
      <c r="V103" s="143" t="s">
        <v>1374</v>
      </c>
      <c r="W103" s="143" t="s">
        <v>1370</v>
      </c>
      <c r="X103" s="143" t="s">
        <v>287</v>
      </c>
      <c r="Y103" s="143" t="s">
        <v>293</v>
      </c>
      <c r="Z103" s="143" t="s">
        <v>287</v>
      </c>
      <c r="AA103" s="143" t="s">
        <v>287</v>
      </c>
      <c r="AB103" s="143" t="s">
        <v>309</v>
      </c>
      <c r="AC103" s="143" t="s">
        <v>291</v>
      </c>
      <c r="AD103" s="143" t="s">
        <v>288</v>
      </c>
      <c r="AE103" s="145">
        <v>43876</v>
      </c>
      <c r="AF103" s="145">
        <v>43876</v>
      </c>
      <c r="AG103" s="146"/>
      <c r="AH103" s="145">
        <v>43878</v>
      </c>
      <c r="AI103" s="145">
        <v>43878</v>
      </c>
      <c r="AJ103" s="144" t="b">
        <v>0</v>
      </c>
      <c r="AK103" s="143" t="s">
        <v>288</v>
      </c>
      <c r="AL103" s="143" t="s">
        <v>288</v>
      </c>
      <c r="AM103" s="143" t="s">
        <v>288</v>
      </c>
      <c r="AN103" s="143" t="s">
        <v>288</v>
      </c>
      <c r="AO103" s="143" t="s">
        <v>292</v>
      </c>
    </row>
    <row r="104" spans="1:41" ht="25.5">
      <c r="A104" s="143" t="s">
        <v>46</v>
      </c>
      <c r="B104" s="143" t="s">
        <v>17</v>
      </c>
      <c r="C104" s="143" t="s">
        <v>548</v>
      </c>
      <c r="D104" s="143" t="s">
        <v>1375</v>
      </c>
      <c r="E104" s="143" t="s">
        <v>1376</v>
      </c>
      <c r="F104" s="144">
        <v>34412</v>
      </c>
      <c r="G104" s="144">
        <v>150</v>
      </c>
      <c r="H104" s="144">
        <v>4467</v>
      </c>
      <c r="I104" s="144">
        <v>11</v>
      </c>
      <c r="J104" s="143" t="s">
        <v>286</v>
      </c>
      <c r="K104" s="143" t="s">
        <v>1377</v>
      </c>
      <c r="L104" s="143" t="s">
        <v>1378</v>
      </c>
      <c r="M104" s="143" t="s">
        <v>1379</v>
      </c>
      <c r="N104" s="143" t="s">
        <v>289</v>
      </c>
      <c r="O104" s="144">
        <v>10</v>
      </c>
      <c r="P104" s="144">
        <v>2</v>
      </c>
      <c r="Q104" s="144">
        <v>18</v>
      </c>
      <c r="R104" s="143" t="s">
        <v>287</v>
      </c>
      <c r="S104" s="143" t="s">
        <v>287</v>
      </c>
      <c r="T104" s="143" t="s">
        <v>291</v>
      </c>
      <c r="U104" s="144">
        <v>6</v>
      </c>
      <c r="V104" s="143" t="s">
        <v>1380</v>
      </c>
      <c r="W104" s="143" t="s">
        <v>1376</v>
      </c>
      <c r="X104" s="143" t="s">
        <v>287</v>
      </c>
      <c r="Y104" s="143" t="s">
        <v>293</v>
      </c>
      <c r="Z104" s="143" t="s">
        <v>287</v>
      </c>
      <c r="AA104" s="143" t="s">
        <v>287</v>
      </c>
      <c r="AB104" s="143" t="s">
        <v>309</v>
      </c>
      <c r="AC104" s="143" t="s">
        <v>291</v>
      </c>
      <c r="AD104" s="143" t="s">
        <v>288</v>
      </c>
      <c r="AE104" s="145">
        <v>43947</v>
      </c>
      <c r="AF104" s="145">
        <v>43947</v>
      </c>
      <c r="AG104" s="146"/>
      <c r="AH104" s="145">
        <v>43949</v>
      </c>
      <c r="AI104" s="145">
        <v>43949</v>
      </c>
      <c r="AJ104" s="144" t="b">
        <v>0</v>
      </c>
      <c r="AK104" s="143" t="s">
        <v>288</v>
      </c>
      <c r="AL104" s="143" t="s">
        <v>288</v>
      </c>
      <c r="AM104" s="143" t="s">
        <v>288</v>
      </c>
      <c r="AN104" s="143" t="s">
        <v>288</v>
      </c>
      <c r="AO104" s="143" t="s">
        <v>292</v>
      </c>
    </row>
    <row r="105" spans="1:41" ht="25.5">
      <c r="A105" s="143" t="s">
        <v>46</v>
      </c>
      <c r="B105" s="143" t="s">
        <v>17</v>
      </c>
      <c r="C105" s="143" t="s">
        <v>406</v>
      </c>
      <c r="D105" s="143" t="s">
        <v>653</v>
      </c>
      <c r="E105" s="143" t="s">
        <v>654</v>
      </c>
      <c r="F105" s="144">
        <v>6499</v>
      </c>
      <c r="G105" s="144">
        <v>25</v>
      </c>
      <c r="H105" s="144">
        <v>791</v>
      </c>
      <c r="I105" s="144">
        <v>4</v>
      </c>
      <c r="J105" s="143" t="s">
        <v>286</v>
      </c>
      <c r="K105" s="143" t="s">
        <v>649</v>
      </c>
      <c r="L105" s="143" t="s">
        <v>1381</v>
      </c>
      <c r="M105" s="143" t="s">
        <v>650</v>
      </c>
      <c r="N105" s="143" t="s">
        <v>287</v>
      </c>
      <c r="O105" s="144">
        <v>10</v>
      </c>
      <c r="P105" s="144">
        <v>11</v>
      </c>
      <c r="Q105" s="144">
        <v>12</v>
      </c>
      <c r="R105" s="143" t="s">
        <v>287</v>
      </c>
      <c r="S105" s="143" t="s">
        <v>287</v>
      </c>
      <c r="T105" s="143" t="s">
        <v>291</v>
      </c>
      <c r="U105" s="144">
        <v>6</v>
      </c>
      <c r="V105" s="143" t="s">
        <v>1382</v>
      </c>
      <c r="W105" s="143" t="s">
        <v>654</v>
      </c>
      <c r="X105" s="143" t="s">
        <v>287</v>
      </c>
      <c r="Y105" s="143" t="s">
        <v>293</v>
      </c>
      <c r="Z105" s="143" t="s">
        <v>289</v>
      </c>
      <c r="AA105" s="143" t="s">
        <v>293</v>
      </c>
      <c r="AB105" s="143" t="s">
        <v>309</v>
      </c>
      <c r="AC105" s="143" t="s">
        <v>291</v>
      </c>
      <c r="AD105" s="143" t="s">
        <v>288</v>
      </c>
      <c r="AE105" s="145">
        <v>43850</v>
      </c>
      <c r="AF105" s="145">
        <v>43850</v>
      </c>
      <c r="AG105" s="146"/>
      <c r="AH105" s="145">
        <v>43851</v>
      </c>
      <c r="AI105" s="145">
        <v>43851</v>
      </c>
      <c r="AJ105" s="144" t="b">
        <v>0</v>
      </c>
      <c r="AK105" s="143" t="s">
        <v>288</v>
      </c>
      <c r="AL105" s="143" t="s">
        <v>288</v>
      </c>
      <c r="AM105" s="143" t="s">
        <v>288</v>
      </c>
      <c r="AN105" s="143" t="s">
        <v>288</v>
      </c>
      <c r="AO105" s="143" t="s">
        <v>292</v>
      </c>
    </row>
    <row r="106" spans="1:41" ht="25.5">
      <c r="A106" s="143" t="s">
        <v>46</v>
      </c>
      <c r="B106" s="143" t="s">
        <v>17</v>
      </c>
      <c r="C106" s="143" t="s">
        <v>426</v>
      </c>
      <c r="D106" s="143" t="s">
        <v>426</v>
      </c>
      <c r="E106" s="143" t="s">
        <v>1383</v>
      </c>
      <c r="F106" s="144">
        <v>41069</v>
      </c>
      <c r="G106" s="144">
        <v>265</v>
      </c>
      <c r="H106" s="144">
        <v>4842</v>
      </c>
      <c r="I106" s="144">
        <v>20</v>
      </c>
      <c r="J106" s="143" t="s">
        <v>286</v>
      </c>
      <c r="K106" s="143" t="s">
        <v>1384</v>
      </c>
      <c r="L106" s="143" t="s">
        <v>1385</v>
      </c>
      <c r="M106" s="143" t="s">
        <v>1386</v>
      </c>
      <c r="N106" s="143" t="s">
        <v>287</v>
      </c>
      <c r="O106" s="144">
        <v>13</v>
      </c>
      <c r="P106" s="144">
        <v>8</v>
      </c>
      <c r="Q106" s="144">
        <v>10</v>
      </c>
      <c r="R106" s="143" t="s">
        <v>287</v>
      </c>
      <c r="S106" s="143" t="s">
        <v>287</v>
      </c>
      <c r="T106" s="143" t="s">
        <v>288</v>
      </c>
      <c r="U106" s="144">
        <v>6</v>
      </c>
      <c r="V106" s="143" t="s">
        <v>1387</v>
      </c>
      <c r="W106" s="143" t="s">
        <v>1383</v>
      </c>
      <c r="X106" s="143" t="s">
        <v>287</v>
      </c>
      <c r="Y106" s="143" t="s">
        <v>293</v>
      </c>
      <c r="Z106" s="143" t="s">
        <v>289</v>
      </c>
      <c r="AA106" s="143" t="s">
        <v>293</v>
      </c>
      <c r="AB106" s="143" t="s">
        <v>309</v>
      </c>
      <c r="AC106" s="143" t="s">
        <v>291</v>
      </c>
      <c r="AD106" s="143" t="s">
        <v>288</v>
      </c>
      <c r="AE106" s="145">
        <v>43960</v>
      </c>
      <c r="AF106" s="145">
        <v>43963</v>
      </c>
      <c r="AG106" s="146"/>
      <c r="AH106" s="145">
        <v>43966</v>
      </c>
      <c r="AI106" s="145">
        <v>43983</v>
      </c>
      <c r="AJ106" s="144" t="b">
        <v>0</v>
      </c>
      <c r="AK106" s="143" t="s">
        <v>288</v>
      </c>
      <c r="AL106" s="143" t="s">
        <v>288</v>
      </c>
      <c r="AM106" s="143" t="s">
        <v>288</v>
      </c>
      <c r="AN106" s="143" t="s">
        <v>288</v>
      </c>
      <c r="AO106" s="143" t="s">
        <v>292</v>
      </c>
    </row>
    <row r="107" spans="1:41" ht="25.5">
      <c r="A107" s="143" t="s">
        <v>46</v>
      </c>
      <c r="B107" s="143" t="s">
        <v>17</v>
      </c>
      <c r="C107" s="143" t="s">
        <v>17</v>
      </c>
      <c r="D107" s="143" t="s">
        <v>1388</v>
      </c>
      <c r="E107" s="143" t="s">
        <v>507</v>
      </c>
      <c r="F107" s="144">
        <v>37152</v>
      </c>
      <c r="G107" s="144">
        <v>13</v>
      </c>
      <c r="H107" s="144">
        <v>5980</v>
      </c>
      <c r="I107" s="144">
        <v>4</v>
      </c>
      <c r="J107" s="143" t="s">
        <v>436</v>
      </c>
      <c r="K107" s="143" t="s">
        <v>1389</v>
      </c>
      <c r="L107" s="143" t="s">
        <v>1390</v>
      </c>
      <c r="M107" s="143" t="s">
        <v>1391</v>
      </c>
      <c r="N107" s="143" t="s">
        <v>287</v>
      </c>
      <c r="O107" s="144">
        <v>8</v>
      </c>
      <c r="P107" s="144">
        <v>1</v>
      </c>
      <c r="Q107" s="144">
        <v>26</v>
      </c>
      <c r="R107" s="143" t="s">
        <v>287</v>
      </c>
      <c r="S107" s="143" t="s">
        <v>287</v>
      </c>
      <c r="T107" s="143" t="s">
        <v>291</v>
      </c>
      <c r="U107" s="144">
        <v>6</v>
      </c>
      <c r="V107" s="143" t="s">
        <v>1392</v>
      </c>
      <c r="W107" s="143" t="s">
        <v>507</v>
      </c>
      <c r="X107" s="143" t="s">
        <v>287</v>
      </c>
      <c r="Y107" s="143" t="s">
        <v>287</v>
      </c>
      <c r="Z107" s="143" t="s">
        <v>289</v>
      </c>
      <c r="AA107" s="143" t="s">
        <v>293</v>
      </c>
      <c r="AB107" s="143" t="s">
        <v>290</v>
      </c>
      <c r="AC107" s="143" t="s">
        <v>291</v>
      </c>
      <c r="AD107" s="143" t="s">
        <v>288</v>
      </c>
      <c r="AE107" s="145">
        <v>43963</v>
      </c>
      <c r="AF107" s="145">
        <v>43963</v>
      </c>
      <c r="AG107" s="146"/>
      <c r="AH107" s="145">
        <v>43966</v>
      </c>
      <c r="AI107" s="145">
        <v>43966</v>
      </c>
      <c r="AJ107" s="144" t="b">
        <v>0</v>
      </c>
      <c r="AK107" s="143" t="s">
        <v>288</v>
      </c>
      <c r="AL107" s="143" t="s">
        <v>288</v>
      </c>
      <c r="AM107" s="143" t="s">
        <v>288</v>
      </c>
      <c r="AN107" s="143" t="s">
        <v>288</v>
      </c>
      <c r="AO107" s="143" t="s">
        <v>292</v>
      </c>
    </row>
    <row r="108" spans="1:41" ht="25.5">
      <c r="A108" s="143" t="s">
        <v>46</v>
      </c>
      <c r="B108" s="143" t="s">
        <v>17</v>
      </c>
      <c r="C108" s="143" t="s">
        <v>306</v>
      </c>
      <c r="D108" s="143" t="s">
        <v>1393</v>
      </c>
      <c r="E108" s="143" t="s">
        <v>1394</v>
      </c>
      <c r="F108" s="144">
        <v>29060</v>
      </c>
      <c r="G108" s="144">
        <v>121</v>
      </c>
      <c r="H108" s="144">
        <v>3789</v>
      </c>
      <c r="I108" s="144">
        <v>9</v>
      </c>
      <c r="J108" s="143" t="s">
        <v>286</v>
      </c>
      <c r="K108" s="143" t="s">
        <v>1395</v>
      </c>
      <c r="L108" s="143" t="s">
        <v>1396</v>
      </c>
      <c r="M108" s="143" t="s">
        <v>1397</v>
      </c>
      <c r="N108" s="143" t="s">
        <v>287</v>
      </c>
      <c r="O108" s="144">
        <v>12</v>
      </c>
      <c r="P108" s="144">
        <v>6</v>
      </c>
      <c r="Q108" s="144">
        <v>8</v>
      </c>
      <c r="R108" s="143" t="s">
        <v>287</v>
      </c>
      <c r="S108" s="143" t="s">
        <v>287</v>
      </c>
      <c r="T108" s="143" t="s">
        <v>291</v>
      </c>
      <c r="U108" s="144">
        <v>6</v>
      </c>
      <c r="V108" s="143" t="s">
        <v>1398</v>
      </c>
      <c r="W108" s="143" t="s">
        <v>1394</v>
      </c>
      <c r="X108" s="143" t="s">
        <v>287</v>
      </c>
      <c r="Y108" s="143" t="s">
        <v>293</v>
      </c>
      <c r="Z108" s="143" t="s">
        <v>287</v>
      </c>
      <c r="AA108" s="143" t="s">
        <v>293</v>
      </c>
      <c r="AB108" s="143" t="s">
        <v>309</v>
      </c>
      <c r="AC108" s="143" t="s">
        <v>291</v>
      </c>
      <c r="AD108" s="143" t="s">
        <v>288</v>
      </c>
      <c r="AE108" s="145">
        <v>43917</v>
      </c>
      <c r="AF108" s="145">
        <v>43917</v>
      </c>
      <c r="AG108" s="146"/>
      <c r="AH108" s="145">
        <v>43917</v>
      </c>
      <c r="AI108" s="145">
        <v>43917</v>
      </c>
      <c r="AJ108" s="144" t="b">
        <v>0</v>
      </c>
      <c r="AK108" s="143" t="s">
        <v>288</v>
      </c>
      <c r="AL108" s="143" t="s">
        <v>288</v>
      </c>
      <c r="AM108" s="143" t="s">
        <v>288</v>
      </c>
      <c r="AN108" s="143" t="s">
        <v>288</v>
      </c>
      <c r="AO108" s="143" t="s">
        <v>292</v>
      </c>
    </row>
    <row r="109" spans="1:41" ht="38.25">
      <c r="A109" s="143" t="s">
        <v>46</v>
      </c>
      <c r="B109" s="143" t="s">
        <v>17</v>
      </c>
      <c r="C109" s="143" t="s">
        <v>460</v>
      </c>
      <c r="D109" s="143" t="s">
        <v>655</v>
      </c>
      <c r="E109" s="143" t="s">
        <v>656</v>
      </c>
      <c r="F109" s="144">
        <v>2768</v>
      </c>
      <c r="G109" s="144">
        <v>11</v>
      </c>
      <c r="H109" s="144">
        <v>306</v>
      </c>
      <c r="I109" s="144">
        <v>2</v>
      </c>
      <c r="J109" s="143" t="s">
        <v>286</v>
      </c>
      <c r="K109" s="143" t="s">
        <v>1399</v>
      </c>
      <c r="L109" s="143" t="s">
        <v>1400</v>
      </c>
      <c r="M109" s="143" t="s">
        <v>1401</v>
      </c>
      <c r="N109" s="143" t="s">
        <v>289</v>
      </c>
      <c r="O109" s="144">
        <v>9</v>
      </c>
      <c r="P109" s="144">
        <v>1</v>
      </c>
      <c r="Q109" s="144">
        <v>15</v>
      </c>
      <c r="R109" s="143" t="s">
        <v>287</v>
      </c>
      <c r="S109" s="143" t="s">
        <v>287</v>
      </c>
      <c r="T109" s="143" t="s">
        <v>291</v>
      </c>
      <c r="U109" s="144">
        <v>6</v>
      </c>
      <c r="V109" s="143" t="s">
        <v>1402</v>
      </c>
      <c r="W109" s="143" t="s">
        <v>656</v>
      </c>
      <c r="X109" s="143" t="s">
        <v>289</v>
      </c>
      <c r="Y109" s="143" t="s">
        <v>293</v>
      </c>
      <c r="Z109" s="143" t="s">
        <v>289</v>
      </c>
      <c r="AA109" s="143" t="s">
        <v>293</v>
      </c>
      <c r="AB109" s="143" t="s">
        <v>309</v>
      </c>
      <c r="AC109" s="143" t="s">
        <v>291</v>
      </c>
      <c r="AD109" s="143" t="s">
        <v>288</v>
      </c>
      <c r="AE109" s="145">
        <v>43835</v>
      </c>
      <c r="AF109" s="145">
        <v>43838</v>
      </c>
      <c r="AG109" s="146"/>
      <c r="AH109" s="145">
        <v>43840</v>
      </c>
      <c r="AI109" s="145">
        <v>43840</v>
      </c>
      <c r="AJ109" s="144" t="b">
        <v>0</v>
      </c>
      <c r="AK109" s="143" t="s">
        <v>288</v>
      </c>
      <c r="AL109" s="143" t="s">
        <v>288</v>
      </c>
      <c r="AM109" s="143" t="s">
        <v>288</v>
      </c>
      <c r="AN109" s="143" t="s">
        <v>288</v>
      </c>
      <c r="AO109" s="143" t="s">
        <v>292</v>
      </c>
    </row>
    <row r="110" spans="1:41" ht="25.5">
      <c r="A110" s="143" t="s">
        <v>46</v>
      </c>
      <c r="B110" s="143" t="s">
        <v>17</v>
      </c>
      <c r="C110" s="143" t="s">
        <v>306</v>
      </c>
      <c r="D110" s="143" t="s">
        <v>1393</v>
      </c>
      <c r="E110" s="143" t="s">
        <v>1394</v>
      </c>
      <c r="F110" s="144">
        <v>2766</v>
      </c>
      <c r="G110" s="144">
        <v>10</v>
      </c>
      <c r="H110" s="144">
        <v>304</v>
      </c>
      <c r="I110" s="144">
        <v>1</v>
      </c>
      <c r="J110" s="143" t="s">
        <v>286</v>
      </c>
      <c r="K110" s="143" t="s">
        <v>1403</v>
      </c>
      <c r="L110" s="143" t="s">
        <v>1404</v>
      </c>
      <c r="M110" s="143" t="s">
        <v>1405</v>
      </c>
      <c r="N110" s="143" t="s">
        <v>289</v>
      </c>
      <c r="O110" s="144">
        <v>10</v>
      </c>
      <c r="P110" s="144">
        <v>5</v>
      </c>
      <c r="Q110" s="144">
        <v>9</v>
      </c>
      <c r="R110" s="143" t="s">
        <v>287</v>
      </c>
      <c r="S110" s="143" t="s">
        <v>287</v>
      </c>
      <c r="T110" s="143" t="s">
        <v>291</v>
      </c>
      <c r="U110" s="144">
        <v>6</v>
      </c>
      <c r="V110" s="143" t="s">
        <v>1406</v>
      </c>
      <c r="W110" s="143" t="s">
        <v>1394</v>
      </c>
      <c r="X110" s="143" t="s">
        <v>289</v>
      </c>
      <c r="Y110" s="143" t="s">
        <v>293</v>
      </c>
      <c r="Z110" s="143" t="s">
        <v>289</v>
      </c>
      <c r="AA110" s="143" t="s">
        <v>293</v>
      </c>
      <c r="AB110" s="143" t="s">
        <v>309</v>
      </c>
      <c r="AC110" s="143" t="s">
        <v>291</v>
      </c>
      <c r="AD110" s="143" t="s">
        <v>288</v>
      </c>
      <c r="AE110" s="145">
        <v>43838</v>
      </c>
      <c r="AF110" s="145">
        <v>43838</v>
      </c>
      <c r="AG110" s="146"/>
      <c r="AH110" s="145">
        <v>43840</v>
      </c>
      <c r="AI110" s="145">
        <v>43840</v>
      </c>
      <c r="AJ110" s="144" t="b">
        <v>0</v>
      </c>
      <c r="AK110" s="143" t="s">
        <v>288</v>
      </c>
      <c r="AL110" s="143" t="s">
        <v>288</v>
      </c>
      <c r="AM110" s="143" t="s">
        <v>288</v>
      </c>
      <c r="AN110" s="143" t="s">
        <v>288</v>
      </c>
      <c r="AO110" s="143" t="s">
        <v>292</v>
      </c>
    </row>
    <row r="111" spans="1:41" ht="25.5">
      <c r="A111" s="143" t="s">
        <v>46</v>
      </c>
      <c r="B111" s="143" t="s">
        <v>17</v>
      </c>
      <c r="C111" s="143" t="s">
        <v>306</v>
      </c>
      <c r="D111" s="143" t="s">
        <v>520</v>
      </c>
      <c r="E111" s="143" t="s">
        <v>521</v>
      </c>
      <c r="F111" s="144">
        <v>1814</v>
      </c>
      <c r="G111" s="144">
        <v>7</v>
      </c>
      <c r="H111" s="144">
        <v>68</v>
      </c>
      <c r="I111" s="144">
        <v>3</v>
      </c>
      <c r="J111" s="143" t="s">
        <v>436</v>
      </c>
      <c r="K111" s="143" t="s">
        <v>1407</v>
      </c>
      <c r="L111" s="143" t="s">
        <v>1408</v>
      </c>
      <c r="M111" s="143" t="s">
        <v>1409</v>
      </c>
      <c r="N111" s="143" t="s">
        <v>287</v>
      </c>
      <c r="O111" s="144">
        <v>9</v>
      </c>
      <c r="P111" s="144">
        <v>7</v>
      </c>
      <c r="Q111" s="144">
        <v>18</v>
      </c>
      <c r="R111" s="143" t="s">
        <v>287</v>
      </c>
      <c r="S111" s="143" t="s">
        <v>287</v>
      </c>
      <c r="T111" s="143" t="s">
        <v>291</v>
      </c>
      <c r="U111" s="144">
        <v>6</v>
      </c>
      <c r="V111" s="143" t="s">
        <v>1410</v>
      </c>
      <c r="W111" s="143" t="s">
        <v>521</v>
      </c>
      <c r="X111" s="143" t="s">
        <v>287</v>
      </c>
      <c r="Y111" s="143" t="s">
        <v>287</v>
      </c>
      <c r="Z111" s="143" t="s">
        <v>289</v>
      </c>
      <c r="AA111" s="143" t="s">
        <v>293</v>
      </c>
      <c r="AB111" s="143" t="s">
        <v>290</v>
      </c>
      <c r="AC111" s="143" t="s">
        <v>291</v>
      </c>
      <c r="AD111" s="143" t="s">
        <v>288</v>
      </c>
      <c r="AE111" s="145">
        <v>43836</v>
      </c>
      <c r="AF111" s="145">
        <v>43836</v>
      </c>
      <c r="AG111" s="146"/>
      <c r="AH111" s="145">
        <v>43837</v>
      </c>
      <c r="AI111" s="145">
        <v>43838</v>
      </c>
      <c r="AJ111" s="144" t="b">
        <v>0</v>
      </c>
      <c r="AK111" s="143" t="s">
        <v>288</v>
      </c>
      <c r="AL111" s="143" t="s">
        <v>288</v>
      </c>
      <c r="AM111" s="143" t="s">
        <v>288</v>
      </c>
      <c r="AN111" s="143" t="s">
        <v>288</v>
      </c>
      <c r="AO111" s="143" t="s">
        <v>292</v>
      </c>
    </row>
    <row r="112" spans="1:41" ht="25.5">
      <c r="A112" s="143" t="s">
        <v>46</v>
      </c>
      <c r="B112" s="143" t="s">
        <v>17</v>
      </c>
      <c r="C112" s="143" t="s">
        <v>394</v>
      </c>
      <c r="D112" s="143" t="s">
        <v>479</v>
      </c>
      <c r="E112" s="143" t="s">
        <v>480</v>
      </c>
      <c r="F112" s="144">
        <v>38458</v>
      </c>
      <c r="G112" s="144">
        <v>213</v>
      </c>
      <c r="H112" s="144">
        <v>5042</v>
      </c>
      <c r="I112" s="144">
        <v>21</v>
      </c>
      <c r="J112" s="143" t="s">
        <v>286</v>
      </c>
      <c r="K112" s="143" t="s">
        <v>1411</v>
      </c>
      <c r="L112" s="143" t="s">
        <v>1412</v>
      </c>
      <c r="M112" s="143" t="s">
        <v>1413</v>
      </c>
      <c r="N112" s="143" t="s">
        <v>289</v>
      </c>
      <c r="O112" s="144">
        <v>13</v>
      </c>
      <c r="P112" s="144">
        <v>10</v>
      </c>
      <c r="Q112" s="144">
        <v>15</v>
      </c>
      <c r="R112" s="143" t="s">
        <v>287</v>
      </c>
      <c r="S112" s="143" t="s">
        <v>287</v>
      </c>
      <c r="T112" s="143" t="s">
        <v>291</v>
      </c>
      <c r="U112" s="144">
        <v>6</v>
      </c>
      <c r="V112" s="143" t="s">
        <v>1414</v>
      </c>
      <c r="W112" s="143" t="s">
        <v>480</v>
      </c>
      <c r="X112" s="143" t="s">
        <v>287</v>
      </c>
      <c r="Y112" s="143" t="s">
        <v>293</v>
      </c>
      <c r="Z112" s="143" t="s">
        <v>289</v>
      </c>
      <c r="AA112" s="143" t="s">
        <v>293</v>
      </c>
      <c r="AB112" s="143" t="s">
        <v>309</v>
      </c>
      <c r="AC112" s="143" t="s">
        <v>291</v>
      </c>
      <c r="AD112" s="143" t="s">
        <v>288</v>
      </c>
      <c r="AE112" s="145">
        <v>43970</v>
      </c>
      <c r="AF112" s="145">
        <v>43970</v>
      </c>
      <c r="AG112" s="146"/>
      <c r="AH112" s="145">
        <v>43972</v>
      </c>
      <c r="AI112" s="145">
        <v>43972</v>
      </c>
      <c r="AJ112" s="144" t="b">
        <v>0</v>
      </c>
      <c r="AK112" s="143" t="s">
        <v>288</v>
      </c>
      <c r="AL112" s="143" t="s">
        <v>288</v>
      </c>
      <c r="AM112" s="143" t="s">
        <v>288</v>
      </c>
      <c r="AN112" s="143" t="s">
        <v>288</v>
      </c>
      <c r="AO112" s="143" t="s">
        <v>292</v>
      </c>
    </row>
    <row r="113" spans="1:41" ht="25.5">
      <c r="A113" s="143" t="s">
        <v>46</v>
      </c>
      <c r="B113" s="143" t="s">
        <v>17</v>
      </c>
      <c r="C113" s="143" t="s">
        <v>548</v>
      </c>
      <c r="D113" s="143" t="s">
        <v>1375</v>
      </c>
      <c r="E113" s="143" t="s">
        <v>1376</v>
      </c>
      <c r="F113" s="144">
        <v>36677</v>
      </c>
      <c r="G113" s="144">
        <v>12</v>
      </c>
      <c r="H113" s="144">
        <v>5943</v>
      </c>
      <c r="I113" s="144">
        <v>3</v>
      </c>
      <c r="J113" s="143" t="s">
        <v>436</v>
      </c>
      <c r="K113" s="143" t="s">
        <v>1415</v>
      </c>
      <c r="L113" s="143" t="s">
        <v>1416</v>
      </c>
      <c r="M113" s="143" t="s">
        <v>1417</v>
      </c>
      <c r="N113" s="143" t="s">
        <v>287</v>
      </c>
      <c r="O113" s="144">
        <v>13</v>
      </c>
      <c r="P113" s="144">
        <v>3</v>
      </c>
      <c r="Q113" s="144">
        <v>27</v>
      </c>
      <c r="R113" s="143" t="s">
        <v>287</v>
      </c>
      <c r="S113" s="143" t="s">
        <v>287</v>
      </c>
      <c r="T113" s="143" t="s">
        <v>291</v>
      </c>
      <c r="U113" s="144">
        <v>6</v>
      </c>
      <c r="V113" s="143" t="s">
        <v>1418</v>
      </c>
      <c r="W113" s="143" t="s">
        <v>1376</v>
      </c>
      <c r="X113" s="143" t="s">
        <v>287</v>
      </c>
      <c r="Y113" s="143" t="s">
        <v>287</v>
      </c>
      <c r="Z113" s="143" t="s">
        <v>289</v>
      </c>
      <c r="AA113" s="143" t="s">
        <v>293</v>
      </c>
      <c r="AB113" s="143" t="s">
        <v>290</v>
      </c>
      <c r="AC113" s="143" t="s">
        <v>291</v>
      </c>
      <c r="AD113" s="143" t="s">
        <v>288</v>
      </c>
      <c r="AE113" s="145">
        <v>43962</v>
      </c>
      <c r="AF113" s="145">
        <v>43962</v>
      </c>
      <c r="AG113" s="146"/>
      <c r="AH113" s="145">
        <v>43963</v>
      </c>
      <c r="AI113" s="145">
        <v>43963</v>
      </c>
      <c r="AJ113" s="144" t="b">
        <v>0</v>
      </c>
      <c r="AK113" s="143" t="s">
        <v>288</v>
      </c>
      <c r="AL113" s="143" t="s">
        <v>288</v>
      </c>
      <c r="AM113" s="143" t="s">
        <v>288</v>
      </c>
      <c r="AN113" s="143" t="s">
        <v>288</v>
      </c>
      <c r="AO113" s="143" t="s">
        <v>292</v>
      </c>
    </row>
    <row r="114" spans="1:41" ht="25.5">
      <c r="A114" s="143" t="s">
        <v>46</v>
      </c>
      <c r="B114" s="143" t="s">
        <v>17</v>
      </c>
      <c r="C114" s="143" t="s">
        <v>548</v>
      </c>
      <c r="D114" s="143" t="s">
        <v>1375</v>
      </c>
      <c r="E114" s="143" t="s">
        <v>1376</v>
      </c>
      <c r="F114" s="144">
        <v>36389</v>
      </c>
      <c r="G114" s="144">
        <v>183</v>
      </c>
      <c r="H114" s="144">
        <v>4775</v>
      </c>
      <c r="I114" s="144">
        <v>16</v>
      </c>
      <c r="J114" s="143" t="s">
        <v>286</v>
      </c>
      <c r="K114" s="143" t="s">
        <v>1419</v>
      </c>
      <c r="L114" s="143" t="s">
        <v>1420</v>
      </c>
      <c r="M114" s="143" t="s">
        <v>288</v>
      </c>
      <c r="N114" s="143" t="s">
        <v>287</v>
      </c>
      <c r="O114" s="144">
        <v>18</v>
      </c>
      <c r="P114" s="144">
        <v>7</v>
      </c>
      <c r="Q114" s="144">
        <v>5</v>
      </c>
      <c r="R114" s="143" t="s">
        <v>287</v>
      </c>
      <c r="S114" s="143" t="s">
        <v>287</v>
      </c>
      <c r="T114" s="143" t="s">
        <v>291</v>
      </c>
      <c r="U114" s="144">
        <v>6</v>
      </c>
      <c r="V114" s="143" t="s">
        <v>1421</v>
      </c>
      <c r="W114" s="143" t="s">
        <v>1376</v>
      </c>
      <c r="X114" s="143" t="s">
        <v>289</v>
      </c>
      <c r="Y114" s="143" t="s">
        <v>293</v>
      </c>
      <c r="Z114" s="143" t="s">
        <v>289</v>
      </c>
      <c r="AA114" s="143" t="s">
        <v>293</v>
      </c>
      <c r="AB114" s="143" t="s">
        <v>309</v>
      </c>
      <c r="AC114" s="143" t="s">
        <v>291</v>
      </c>
      <c r="AD114" s="143" t="s">
        <v>288</v>
      </c>
      <c r="AE114" s="145">
        <v>43956</v>
      </c>
      <c r="AF114" s="145">
        <v>43960</v>
      </c>
      <c r="AG114" s="146"/>
      <c r="AH114" s="145">
        <v>43962</v>
      </c>
      <c r="AI114" s="145">
        <v>43962</v>
      </c>
      <c r="AJ114" s="144" t="b">
        <v>0</v>
      </c>
      <c r="AK114" s="143" t="s">
        <v>288</v>
      </c>
      <c r="AL114" s="143" t="s">
        <v>288</v>
      </c>
      <c r="AM114" s="143" t="s">
        <v>288</v>
      </c>
      <c r="AN114" s="143" t="s">
        <v>288</v>
      </c>
      <c r="AO114" s="143" t="s">
        <v>292</v>
      </c>
    </row>
    <row r="115" spans="1:41" ht="25.5">
      <c r="A115" s="143" t="s">
        <v>46</v>
      </c>
      <c r="B115" s="143" t="s">
        <v>17</v>
      </c>
      <c r="C115" s="143" t="s">
        <v>306</v>
      </c>
      <c r="D115" s="143" t="s">
        <v>1422</v>
      </c>
      <c r="E115" s="143" t="s">
        <v>1423</v>
      </c>
      <c r="F115" s="144">
        <v>39272</v>
      </c>
      <c r="G115" s="144">
        <v>228</v>
      </c>
      <c r="H115" s="144">
        <v>40714</v>
      </c>
      <c r="I115" s="144">
        <v>0</v>
      </c>
      <c r="J115" s="143" t="s">
        <v>286</v>
      </c>
      <c r="K115" s="143" t="s">
        <v>1424</v>
      </c>
      <c r="L115" s="143" t="s">
        <v>1425</v>
      </c>
      <c r="M115" s="143" t="s">
        <v>288</v>
      </c>
      <c r="N115" s="143" t="s">
        <v>289</v>
      </c>
      <c r="O115" s="144">
        <v>17</v>
      </c>
      <c r="P115" s="144">
        <v>0</v>
      </c>
      <c r="Q115" s="144">
        <v>19</v>
      </c>
      <c r="R115" s="143" t="s">
        <v>287</v>
      </c>
      <c r="S115" s="143" t="s">
        <v>287</v>
      </c>
      <c r="T115" s="143" t="s">
        <v>291</v>
      </c>
      <c r="U115" s="144">
        <v>6</v>
      </c>
      <c r="V115" s="143" t="s">
        <v>1426</v>
      </c>
      <c r="W115" s="143" t="s">
        <v>1423</v>
      </c>
      <c r="X115" s="143" t="s">
        <v>289</v>
      </c>
      <c r="Y115" s="143" t="s">
        <v>447</v>
      </c>
      <c r="Z115" s="143" t="s">
        <v>287</v>
      </c>
      <c r="AA115" s="143" t="s">
        <v>287</v>
      </c>
      <c r="AB115" s="143" t="s">
        <v>364</v>
      </c>
      <c r="AC115" s="143" t="s">
        <v>291</v>
      </c>
      <c r="AD115" s="143" t="s">
        <v>288</v>
      </c>
      <c r="AE115" s="145">
        <v>43976</v>
      </c>
      <c r="AF115" s="145">
        <v>43976</v>
      </c>
      <c r="AG115" s="146"/>
      <c r="AH115" s="145">
        <v>43976</v>
      </c>
      <c r="AI115" s="145">
        <v>43977</v>
      </c>
      <c r="AJ115" s="144" t="b">
        <v>0</v>
      </c>
      <c r="AK115" s="143" t="s">
        <v>288</v>
      </c>
      <c r="AL115" s="143" t="s">
        <v>288</v>
      </c>
      <c r="AM115" s="143" t="s">
        <v>288</v>
      </c>
      <c r="AN115" s="143" t="s">
        <v>288</v>
      </c>
      <c r="AO115" s="143" t="s">
        <v>292</v>
      </c>
    </row>
    <row r="116" spans="1:41" ht="25.5">
      <c r="A116" s="143" t="s">
        <v>53</v>
      </c>
      <c r="B116" s="143" t="s">
        <v>23</v>
      </c>
      <c r="C116" s="143" t="s">
        <v>1427</v>
      </c>
      <c r="D116" s="143" t="s">
        <v>1428</v>
      </c>
      <c r="E116" s="143" t="s">
        <v>1429</v>
      </c>
      <c r="F116" s="144">
        <v>14926</v>
      </c>
      <c r="G116" s="144">
        <v>53</v>
      </c>
      <c r="H116" s="144">
        <v>2238</v>
      </c>
      <c r="I116" s="144">
        <v>16</v>
      </c>
      <c r="J116" s="143" t="s">
        <v>286</v>
      </c>
      <c r="K116" s="143" t="s">
        <v>1430</v>
      </c>
      <c r="L116" s="143" t="s">
        <v>1431</v>
      </c>
      <c r="M116" s="143" t="s">
        <v>1432</v>
      </c>
      <c r="N116" s="143" t="s">
        <v>287</v>
      </c>
      <c r="O116" s="144">
        <v>9</v>
      </c>
      <c r="P116" s="144">
        <v>2</v>
      </c>
      <c r="Q116" s="144">
        <v>20</v>
      </c>
      <c r="R116" s="143" t="s">
        <v>287</v>
      </c>
      <c r="S116" s="143" t="s">
        <v>287</v>
      </c>
      <c r="T116" s="143" t="s">
        <v>291</v>
      </c>
      <c r="U116" s="144">
        <v>6</v>
      </c>
      <c r="V116" s="143" t="s">
        <v>1433</v>
      </c>
      <c r="W116" s="143" t="s">
        <v>1429</v>
      </c>
      <c r="X116" s="143" t="s">
        <v>287</v>
      </c>
      <c r="Y116" s="143" t="s">
        <v>287</v>
      </c>
      <c r="Z116" s="143" t="s">
        <v>287</v>
      </c>
      <c r="AA116" s="143" t="s">
        <v>287</v>
      </c>
      <c r="AB116" s="143" t="s">
        <v>290</v>
      </c>
      <c r="AC116" s="143" t="s">
        <v>291</v>
      </c>
      <c r="AD116" s="143" t="s">
        <v>288</v>
      </c>
      <c r="AE116" s="145">
        <v>43871</v>
      </c>
      <c r="AF116" s="145">
        <v>43874</v>
      </c>
      <c r="AG116" s="146"/>
      <c r="AH116" s="145">
        <v>43875</v>
      </c>
      <c r="AI116" s="145">
        <v>43875</v>
      </c>
      <c r="AJ116" s="144" t="b">
        <v>0</v>
      </c>
      <c r="AK116" s="143" t="s">
        <v>288</v>
      </c>
      <c r="AL116" s="143" t="s">
        <v>288</v>
      </c>
      <c r="AM116" s="143" t="s">
        <v>288</v>
      </c>
      <c r="AN116" s="143" t="s">
        <v>288</v>
      </c>
      <c r="AO116" s="143" t="s">
        <v>292</v>
      </c>
    </row>
    <row r="117" spans="1:41">
      <c r="A117" s="143" t="s">
        <v>53</v>
      </c>
      <c r="B117" s="143" t="s">
        <v>23</v>
      </c>
      <c r="C117" s="143" t="s">
        <v>416</v>
      </c>
      <c r="D117" s="143" t="s">
        <v>481</v>
      </c>
      <c r="E117" s="143" t="s">
        <v>482</v>
      </c>
      <c r="F117" s="144">
        <v>41518</v>
      </c>
      <c r="G117" s="144">
        <v>272</v>
      </c>
      <c r="H117" s="146"/>
      <c r="I117" s="146"/>
      <c r="J117" s="143" t="s">
        <v>286</v>
      </c>
      <c r="K117" s="143" t="s">
        <v>1434</v>
      </c>
      <c r="L117" s="143" t="s">
        <v>1435</v>
      </c>
      <c r="M117" s="143" t="s">
        <v>288</v>
      </c>
      <c r="N117" s="143" t="s">
        <v>289</v>
      </c>
      <c r="O117" s="144">
        <v>7</v>
      </c>
      <c r="P117" s="144">
        <v>0</v>
      </c>
      <c r="Q117" s="144">
        <v>23</v>
      </c>
      <c r="R117" s="143" t="s">
        <v>287</v>
      </c>
      <c r="S117" s="143" t="s">
        <v>287</v>
      </c>
      <c r="T117" s="143" t="s">
        <v>288</v>
      </c>
      <c r="U117" s="144">
        <v>6</v>
      </c>
      <c r="V117" s="143" t="s">
        <v>1436</v>
      </c>
      <c r="W117" s="143" t="s">
        <v>482</v>
      </c>
      <c r="X117" s="143" t="s">
        <v>289</v>
      </c>
      <c r="Y117" s="143" t="s">
        <v>293</v>
      </c>
      <c r="Z117" s="143" t="s">
        <v>289</v>
      </c>
      <c r="AA117" s="143" t="s">
        <v>293</v>
      </c>
      <c r="AB117" s="143" t="s">
        <v>313</v>
      </c>
      <c r="AC117" s="143" t="s">
        <v>288</v>
      </c>
      <c r="AD117" s="143" t="s">
        <v>288</v>
      </c>
      <c r="AE117" s="145">
        <v>43976</v>
      </c>
      <c r="AF117" s="145">
        <v>43982</v>
      </c>
      <c r="AG117" s="146"/>
      <c r="AH117" s="145">
        <v>43986</v>
      </c>
      <c r="AI117" s="145">
        <v>43986</v>
      </c>
      <c r="AJ117" s="144" t="b">
        <v>0</v>
      </c>
      <c r="AK117" s="143" t="s">
        <v>291</v>
      </c>
      <c r="AL117" s="143" t="s">
        <v>291</v>
      </c>
      <c r="AM117" s="143" t="s">
        <v>288</v>
      </c>
      <c r="AN117" s="143" t="s">
        <v>296</v>
      </c>
      <c r="AO117" s="143" t="s">
        <v>292</v>
      </c>
    </row>
    <row r="118" spans="1:41" ht="25.5">
      <c r="A118" s="143" t="s">
        <v>53</v>
      </c>
      <c r="B118" s="143" t="s">
        <v>23</v>
      </c>
      <c r="C118" s="143" t="s">
        <v>1437</v>
      </c>
      <c r="D118" s="143" t="s">
        <v>1438</v>
      </c>
      <c r="E118" s="143" t="s">
        <v>1439</v>
      </c>
      <c r="F118" s="144">
        <v>39934</v>
      </c>
      <c r="G118" s="144">
        <v>248</v>
      </c>
      <c r="H118" s="144">
        <v>1009</v>
      </c>
      <c r="I118" s="144">
        <v>2</v>
      </c>
      <c r="J118" s="143" t="s">
        <v>286</v>
      </c>
      <c r="K118" s="143" t="s">
        <v>1440</v>
      </c>
      <c r="L118" s="143" t="s">
        <v>1441</v>
      </c>
      <c r="M118" s="143" t="s">
        <v>288</v>
      </c>
      <c r="N118" s="143" t="s">
        <v>289</v>
      </c>
      <c r="O118" s="144">
        <v>20</v>
      </c>
      <c r="P118" s="144">
        <v>2</v>
      </c>
      <c r="Q118" s="144">
        <v>22</v>
      </c>
      <c r="R118" s="143" t="s">
        <v>287</v>
      </c>
      <c r="S118" s="143" t="s">
        <v>287</v>
      </c>
      <c r="T118" s="143" t="s">
        <v>291</v>
      </c>
      <c r="U118" s="144">
        <v>11</v>
      </c>
      <c r="V118" s="143" t="s">
        <v>1442</v>
      </c>
      <c r="W118" s="143" t="s">
        <v>1439</v>
      </c>
      <c r="X118" s="143" t="s">
        <v>289</v>
      </c>
      <c r="Y118" s="143" t="s">
        <v>293</v>
      </c>
      <c r="Z118" s="143" t="s">
        <v>289</v>
      </c>
      <c r="AA118" s="143" t="s">
        <v>293</v>
      </c>
      <c r="AB118" s="143" t="s">
        <v>297</v>
      </c>
      <c r="AC118" s="143" t="s">
        <v>291</v>
      </c>
      <c r="AD118" s="143" t="s">
        <v>288</v>
      </c>
      <c r="AE118" s="145">
        <v>43979</v>
      </c>
      <c r="AF118" s="145">
        <v>43979</v>
      </c>
      <c r="AG118" s="146"/>
      <c r="AH118" s="145">
        <v>43980</v>
      </c>
      <c r="AI118" s="145">
        <v>43980</v>
      </c>
      <c r="AJ118" s="144" t="b">
        <v>0</v>
      </c>
      <c r="AK118" s="143" t="s">
        <v>288</v>
      </c>
      <c r="AL118" s="143" t="s">
        <v>288</v>
      </c>
      <c r="AM118" s="143" t="s">
        <v>288</v>
      </c>
      <c r="AN118" s="143" t="s">
        <v>288</v>
      </c>
      <c r="AO118" s="143" t="s">
        <v>292</v>
      </c>
    </row>
    <row r="119" spans="1:41">
      <c r="A119" s="143" t="s">
        <v>53</v>
      </c>
      <c r="B119" s="143" t="s">
        <v>23</v>
      </c>
      <c r="C119" s="143" t="s">
        <v>659</v>
      </c>
      <c r="D119" s="143" t="s">
        <v>533</v>
      </c>
      <c r="E119" s="143" t="s">
        <v>1443</v>
      </c>
      <c r="F119" s="144">
        <v>39702</v>
      </c>
      <c r="G119" s="144">
        <v>241</v>
      </c>
      <c r="H119" s="146"/>
      <c r="I119" s="146"/>
      <c r="J119" s="143" t="s">
        <v>286</v>
      </c>
      <c r="K119" s="143" t="s">
        <v>1444</v>
      </c>
      <c r="L119" s="143" t="s">
        <v>1445</v>
      </c>
      <c r="M119" s="143" t="s">
        <v>288</v>
      </c>
      <c r="N119" s="143" t="s">
        <v>287</v>
      </c>
      <c r="O119" s="144">
        <v>10</v>
      </c>
      <c r="P119" s="144">
        <v>0</v>
      </c>
      <c r="Q119" s="144">
        <v>0</v>
      </c>
      <c r="R119" s="143" t="s">
        <v>287</v>
      </c>
      <c r="S119" s="143" t="s">
        <v>287</v>
      </c>
      <c r="T119" s="143" t="s">
        <v>288</v>
      </c>
      <c r="U119" s="144">
        <v>6</v>
      </c>
      <c r="V119" s="143" t="s">
        <v>666</v>
      </c>
      <c r="W119" s="143" t="s">
        <v>1443</v>
      </c>
      <c r="X119" s="143" t="s">
        <v>289</v>
      </c>
      <c r="Y119" s="143" t="s">
        <v>293</v>
      </c>
      <c r="Z119" s="143" t="s">
        <v>289</v>
      </c>
      <c r="AA119" s="143" t="s">
        <v>287</v>
      </c>
      <c r="AB119" s="143" t="s">
        <v>375</v>
      </c>
      <c r="AC119" s="143" t="s">
        <v>288</v>
      </c>
      <c r="AD119" s="143" t="s">
        <v>288</v>
      </c>
      <c r="AE119" s="145">
        <v>43855</v>
      </c>
      <c r="AF119" s="145">
        <v>43862</v>
      </c>
      <c r="AG119" s="146"/>
      <c r="AH119" s="145">
        <v>43980</v>
      </c>
      <c r="AI119" s="145">
        <v>43980</v>
      </c>
      <c r="AJ119" s="144" t="b">
        <v>0</v>
      </c>
      <c r="AK119" s="143" t="s">
        <v>291</v>
      </c>
      <c r="AL119" s="143" t="s">
        <v>291</v>
      </c>
      <c r="AM119" s="143" t="s">
        <v>288</v>
      </c>
      <c r="AN119" s="143" t="s">
        <v>296</v>
      </c>
      <c r="AO119" s="143" t="s">
        <v>292</v>
      </c>
    </row>
    <row r="120" spans="1:41">
      <c r="A120" s="143" t="s">
        <v>53</v>
      </c>
      <c r="B120" s="143" t="s">
        <v>23</v>
      </c>
      <c r="C120" s="143" t="s">
        <v>23</v>
      </c>
      <c r="D120" s="143" t="s">
        <v>1446</v>
      </c>
      <c r="E120" s="143" t="s">
        <v>1447</v>
      </c>
      <c r="F120" s="144">
        <v>39701</v>
      </c>
      <c r="G120" s="144">
        <v>240</v>
      </c>
      <c r="H120" s="146"/>
      <c r="I120" s="146"/>
      <c r="J120" s="143" t="s">
        <v>286</v>
      </c>
      <c r="K120" s="143" t="s">
        <v>1448</v>
      </c>
      <c r="L120" s="143" t="s">
        <v>1449</v>
      </c>
      <c r="M120" s="143" t="s">
        <v>288</v>
      </c>
      <c r="N120" s="143" t="s">
        <v>287</v>
      </c>
      <c r="O120" s="144">
        <v>11</v>
      </c>
      <c r="P120" s="144">
        <v>0</v>
      </c>
      <c r="Q120" s="144">
        <v>0</v>
      </c>
      <c r="R120" s="143" t="s">
        <v>287</v>
      </c>
      <c r="S120" s="143" t="s">
        <v>287</v>
      </c>
      <c r="T120" s="143" t="s">
        <v>288</v>
      </c>
      <c r="U120" s="144">
        <v>6</v>
      </c>
      <c r="V120" s="143" t="s">
        <v>1277</v>
      </c>
      <c r="W120" s="143" t="s">
        <v>1447</v>
      </c>
      <c r="X120" s="143" t="s">
        <v>289</v>
      </c>
      <c r="Y120" s="143" t="s">
        <v>293</v>
      </c>
      <c r="Z120" s="143" t="s">
        <v>289</v>
      </c>
      <c r="AA120" s="143" t="s">
        <v>287</v>
      </c>
      <c r="AB120" s="143" t="s">
        <v>375</v>
      </c>
      <c r="AC120" s="143" t="s">
        <v>288</v>
      </c>
      <c r="AD120" s="143" t="s">
        <v>288</v>
      </c>
      <c r="AE120" s="145">
        <v>43849</v>
      </c>
      <c r="AF120" s="145">
        <v>43864</v>
      </c>
      <c r="AG120" s="146"/>
      <c r="AH120" s="145">
        <v>43980</v>
      </c>
      <c r="AI120" s="145">
        <v>43980</v>
      </c>
      <c r="AJ120" s="144" t="b">
        <v>0</v>
      </c>
      <c r="AK120" s="143" t="s">
        <v>291</v>
      </c>
      <c r="AL120" s="143" t="s">
        <v>291</v>
      </c>
      <c r="AM120" s="143" t="s">
        <v>288</v>
      </c>
      <c r="AN120" s="143" t="s">
        <v>296</v>
      </c>
      <c r="AO120" s="143" t="s">
        <v>292</v>
      </c>
    </row>
    <row r="121" spans="1:41" ht="25.5">
      <c r="A121" s="143" t="s">
        <v>53</v>
      </c>
      <c r="B121" s="143" t="s">
        <v>23</v>
      </c>
      <c r="C121" s="143" t="s">
        <v>1450</v>
      </c>
      <c r="D121" s="143" t="s">
        <v>1451</v>
      </c>
      <c r="E121" s="143" t="s">
        <v>1452</v>
      </c>
      <c r="F121" s="144">
        <v>38527</v>
      </c>
      <c r="G121" s="144">
        <v>214</v>
      </c>
      <c r="H121" s="144">
        <v>965</v>
      </c>
      <c r="I121" s="144">
        <v>1</v>
      </c>
      <c r="J121" s="143" t="s">
        <v>286</v>
      </c>
      <c r="K121" s="143" t="s">
        <v>1453</v>
      </c>
      <c r="L121" s="143" t="s">
        <v>1454</v>
      </c>
      <c r="M121" s="143" t="s">
        <v>1455</v>
      </c>
      <c r="N121" s="143" t="s">
        <v>289</v>
      </c>
      <c r="O121" s="144">
        <v>11</v>
      </c>
      <c r="P121" s="144">
        <v>0</v>
      </c>
      <c r="Q121" s="144">
        <v>15</v>
      </c>
      <c r="R121" s="143" t="s">
        <v>287</v>
      </c>
      <c r="S121" s="143" t="s">
        <v>287</v>
      </c>
      <c r="T121" s="143" t="s">
        <v>291</v>
      </c>
      <c r="U121" s="144">
        <v>6</v>
      </c>
      <c r="V121" s="143" t="s">
        <v>1456</v>
      </c>
      <c r="W121" s="143" t="s">
        <v>1452</v>
      </c>
      <c r="X121" s="143" t="s">
        <v>289</v>
      </c>
      <c r="Y121" s="143" t="s">
        <v>293</v>
      </c>
      <c r="Z121" s="143" t="s">
        <v>287</v>
      </c>
      <c r="AA121" s="143" t="s">
        <v>287</v>
      </c>
      <c r="AB121" s="143" t="s">
        <v>297</v>
      </c>
      <c r="AC121" s="143" t="s">
        <v>291</v>
      </c>
      <c r="AD121" s="143" t="s">
        <v>288</v>
      </c>
      <c r="AE121" s="145">
        <v>43971</v>
      </c>
      <c r="AF121" s="145">
        <v>43971</v>
      </c>
      <c r="AG121" s="146"/>
      <c r="AH121" s="145">
        <v>43972</v>
      </c>
      <c r="AI121" s="145">
        <v>43972</v>
      </c>
      <c r="AJ121" s="144" t="b">
        <v>0</v>
      </c>
      <c r="AK121" s="143" t="s">
        <v>288</v>
      </c>
      <c r="AL121" s="143" t="s">
        <v>288</v>
      </c>
      <c r="AM121" s="143" t="s">
        <v>288</v>
      </c>
      <c r="AN121" s="143" t="s">
        <v>288</v>
      </c>
      <c r="AO121" s="143" t="s">
        <v>292</v>
      </c>
    </row>
    <row r="122" spans="1:41" ht="25.5">
      <c r="A122" s="143" t="s">
        <v>53</v>
      </c>
      <c r="B122" s="143" t="s">
        <v>23</v>
      </c>
      <c r="C122" s="143" t="s">
        <v>659</v>
      </c>
      <c r="D122" s="143" t="s">
        <v>659</v>
      </c>
      <c r="E122" s="143" t="s">
        <v>1457</v>
      </c>
      <c r="F122" s="144">
        <v>39700</v>
      </c>
      <c r="G122" s="144">
        <v>239</v>
      </c>
      <c r="H122" s="146"/>
      <c r="I122" s="146"/>
      <c r="J122" s="143" t="s">
        <v>286</v>
      </c>
      <c r="K122" s="143" t="s">
        <v>1458</v>
      </c>
      <c r="L122" s="143" t="s">
        <v>1459</v>
      </c>
      <c r="M122" s="143" t="s">
        <v>288</v>
      </c>
      <c r="N122" s="143" t="s">
        <v>289</v>
      </c>
      <c r="O122" s="144">
        <v>7</v>
      </c>
      <c r="P122" s="144">
        <v>0</v>
      </c>
      <c r="Q122" s="144">
        <v>0</v>
      </c>
      <c r="R122" s="143" t="s">
        <v>287</v>
      </c>
      <c r="S122" s="143" t="s">
        <v>287</v>
      </c>
      <c r="T122" s="143" t="s">
        <v>288</v>
      </c>
      <c r="U122" s="144">
        <v>6</v>
      </c>
      <c r="V122" s="143" t="s">
        <v>1426</v>
      </c>
      <c r="W122" s="143" t="s">
        <v>1457</v>
      </c>
      <c r="X122" s="143" t="s">
        <v>289</v>
      </c>
      <c r="Y122" s="143" t="s">
        <v>293</v>
      </c>
      <c r="Z122" s="143" t="s">
        <v>289</v>
      </c>
      <c r="AA122" s="143" t="s">
        <v>287</v>
      </c>
      <c r="AB122" s="143" t="s">
        <v>375</v>
      </c>
      <c r="AC122" s="143" t="s">
        <v>288</v>
      </c>
      <c r="AD122" s="143" t="s">
        <v>288</v>
      </c>
      <c r="AE122" s="145">
        <v>43868</v>
      </c>
      <c r="AF122" s="145">
        <v>43873</v>
      </c>
      <c r="AG122" s="146"/>
      <c r="AH122" s="145">
        <v>43980</v>
      </c>
      <c r="AI122" s="145">
        <v>43980</v>
      </c>
      <c r="AJ122" s="144" t="b">
        <v>0</v>
      </c>
      <c r="AK122" s="143" t="s">
        <v>291</v>
      </c>
      <c r="AL122" s="143" t="s">
        <v>291</v>
      </c>
      <c r="AM122" s="143" t="s">
        <v>288</v>
      </c>
      <c r="AN122" s="143" t="s">
        <v>296</v>
      </c>
      <c r="AO122" s="143" t="s">
        <v>292</v>
      </c>
    </row>
    <row r="123" spans="1:41" ht="25.5">
      <c r="A123" s="143" t="s">
        <v>51</v>
      </c>
      <c r="B123" s="143" t="s">
        <v>21</v>
      </c>
      <c r="C123" s="143" t="s">
        <v>661</v>
      </c>
      <c r="D123" s="143" t="s">
        <v>1460</v>
      </c>
      <c r="E123" s="143" t="s">
        <v>1461</v>
      </c>
      <c r="F123" s="144">
        <v>35739</v>
      </c>
      <c r="G123" s="144">
        <v>168</v>
      </c>
      <c r="H123" s="144">
        <v>1740</v>
      </c>
      <c r="I123" s="144">
        <v>4</v>
      </c>
      <c r="J123" s="143" t="s">
        <v>286</v>
      </c>
      <c r="K123" s="143" t="s">
        <v>1462</v>
      </c>
      <c r="L123" s="143" t="s">
        <v>1463</v>
      </c>
      <c r="M123" s="143" t="s">
        <v>288</v>
      </c>
      <c r="N123" s="143" t="s">
        <v>289</v>
      </c>
      <c r="O123" s="144">
        <v>6</v>
      </c>
      <c r="P123" s="144">
        <v>0</v>
      </c>
      <c r="Q123" s="144">
        <v>0</v>
      </c>
      <c r="R123" s="143" t="s">
        <v>287</v>
      </c>
      <c r="S123" s="143" t="s">
        <v>287</v>
      </c>
      <c r="T123" s="143" t="s">
        <v>288</v>
      </c>
      <c r="U123" s="144">
        <v>6</v>
      </c>
      <c r="V123" s="143" t="s">
        <v>410</v>
      </c>
      <c r="W123" s="143" t="s">
        <v>1461</v>
      </c>
      <c r="X123" s="143" t="s">
        <v>289</v>
      </c>
      <c r="Y123" s="143" t="s">
        <v>293</v>
      </c>
      <c r="Z123" s="143" t="s">
        <v>289</v>
      </c>
      <c r="AA123" s="143" t="s">
        <v>293</v>
      </c>
      <c r="AB123" s="143" t="s">
        <v>313</v>
      </c>
      <c r="AC123" s="143" t="s">
        <v>288</v>
      </c>
      <c r="AD123" s="143" t="s">
        <v>288</v>
      </c>
      <c r="AE123" s="145">
        <v>43954</v>
      </c>
      <c r="AF123" s="145">
        <v>43956</v>
      </c>
      <c r="AG123" s="146"/>
      <c r="AH123" s="145">
        <v>43957</v>
      </c>
      <c r="AI123" s="145">
        <v>43957</v>
      </c>
      <c r="AJ123" s="144" t="b">
        <v>0</v>
      </c>
      <c r="AK123" s="143" t="s">
        <v>291</v>
      </c>
      <c r="AL123" s="143" t="s">
        <v>291</v>
      </c>
      <c r="AM123" s="143" t="s">
        <v>288</v>
      </c>
      <c r="AN123" s="143" t="s">
        <v>296</v>
      </c>
      <c r="AO123" s="143" t="s">
        <v>292</v>
      </c>
    </row>
    <row r="124" spans="1:41" ht="25.5">
      <c r="A124" s="143" t="s">
        <v>51</v>
      </c>
      <c r="B124" s="143" t="s">
        <v>21</v>
      </c>
      <c r="C124" s="143" t="s">
        <v>661</v>
      </c>
      <c r="D124" s="143" t="s">
        <v>21</v>
      </c>
      <c r="E124" s="143" t="s">
        <v>1464</v>
      </c>
      <c r="F124" s="144">
        <v>36443</v>
      </c>
      <c r="G124" s="144">
        <v>186</v>
      </c>
      <c r="H124" s="144">
        <v>1776</v>
      </c>
      <c r="I124" s="144">
        <v>1778</v>
      </c>
      <c r="J124" s="143" t="s">
        <v>286</v>
      </c>
      <c r="K124" s="143" t="s">
        <v>1465</v>
      </c>
      <c r="L124" s="143" t="s">
        <v>1466</v>
      </c>
      <c r="M124" s="143" t="s">
        <v>1467</v>
      </c>
      <c r="N124" s="143" t="s">
        <v>287</v>
      </c>
      <c r="O124" s="144">
        <v>9</v>
      </c>
      <c r="P124" s="144">
        <v>11</v>
      </c>
      <c r="Q124" s="144">
        <v>10</v>
      </c>
      <c r="R124" s="143" t="s">
        <v>287</v>
      </c>
      <c r="S124" s="143" t="s">
        <v>287</v>
      </c>
      <c r="T124" s="143" t="s">
        <v>291</v>
      </c>
      <c r="U124" s="144">
        <v>6</v>
      </c>
      <c r="V124" s="143" t="s">
        <v>1468</v>
      </c>
      <c r="W124" s="143" t="s">
        <v>1464</v>
      </c>
      <c r="X124" s="143" t="s">
        <v>287</v>
      </c>
      <c r="Y124" s="143" t="s">
        <v>293</v>
      </c>
      <c r="Z124" s="143" t="s">
        <v>289</v>
      </c>
      <c r="AA124" s="143" t="s">
        <v>293</v>
      </c>
      <c r="AB124" s="143" t="s">
        <v>313</v>
      </c>
      <c r="AC124" s="143" t="s">
        <v>291</v>
      </c>
      <c r="AD124" s="143" t="s">
        <v>288</v>
      </c>
      <c r="AE124" s="145">
        <v>43961</v>
      </c>
      <c r="AF124" s="145">
        <v>43961</v>
      </c>
      <c r="AG124" s="146"/>
      <c r="AH124" s="145">
        <v>43962</v>
      </c>
      <c r="AI124" s="145">
        <v>43962</v>
      </c>
      <c r="AJ124" s="144" t="b">
        <v>0</v>
      </c>
      <c r="AK124" s="143" t="s">
        <v>288</v>
      </c>
      <c r="AL124" s="143" t="s">
        <v>288</v>
      </c>
      <c r="AM124" s="143" t="s">
        <v>288</v>
      </c>
      <c r="AN124" s="143" t="s">
        <v>288</v>
      </c>
      <c r="AO124" s="143" t="s">
        <v>292</v>
      </c>
    </row>
    <row r="125" spans="1:41" ht="25.5">
      <c r="A125" s="143" t="s">
        <v>51</v>
      </c>
      <c r="B125" s="143" t="s">
        <v>21</v>
      </c>
      <c r="C125" s="143" t="s">
        <v>312</v>
      </c>
      <c r="D125" s="143" t="s">
        <v>1469</v>
      </c>
      <c r="E125" s="143" t="s">
        <v>1470</v>
      </c>
      <c r="F125" s="144">
        <v>8811</v>
      </c>
      <c r="G125" s="144">
        <v>7</v>
      </c>
      <c r="H125" s="144">
        <v>1164</v>
      </c>
      <c r="I125" s="144">
        <v>2</v>
      </c>
      <c r="J125" s="143" t="s">
        <v>294</v>
      </c>
      <c r="K125" s="143" t="s">
        <v>1471</v>
      </c>
      <c r="L125" s="143" t="s">
        <v>1472</v>
      </c>
      <c r="M125" s="143" t="s">
        <v>1473</v>
      </c>
      <c r="N125" s="143" t="s">
        <v>287</v>
      </c>
      <c r="O125" s="144">
        <v>9</v>
      </c>
      <c r="P125" s="144">
        <v>9</v>
      </c>
      <c r="Q125" s="144">
        <v>25</v>
      </c>
      <c r="R125" s="143" t="s">
        <v>287</v>
      </c>
      <c r="S125" s="143" t="s">
        <v>287</v>
      </c>
      <c r="T125" s="143" t="s">
        <v>291</v>
      </c>
      <c r="U125" s="144">
        <v>6</v>
      </c>
      <c r="V125" s="143" t="s">
        <v>1474</v>
      </c>
      <c r="W125" s="143" t="s">
        <v>1470</v>
      </c>
      <c r="X125" s="143" t="s">
        <v>287</v>
      </c>
      <c r="Y125" s="143" t="s">
        <v>287</v>
      </c>
      <c r="Z125" s="143" t="s">
        <v>289</v>
      </c>
      <c r="AA125" s="143" t="s">
        <v>293</v>
      </c>
      <c r="AB125" s="143" t="s">
        <v>290</v>
      </c>
      <c r="AC125" s="143" t="s">
        <v>291</v>
      </c>
      <c r="AD125" s="143" t="s">
        <v>288</v>
      </c>
      <c r="AE125" s="145">
        <v>43855</v>
      </c>
      <c r="AF125" s="145">
        <v>43855</v>
      </c>
      <c r="AG125" s="146"/>
      <c r="AH125" s="145">
        <v>43858</v>
      </c>
      <c r="AI125" s="145">
        <v>43858</v>
      </c>
      <c r="AJ125" s="144" t="b">
        <v>0</v>
      </c>
      <c r="AK125" s="143" t="s">
        <v>288</v>
      </c>
      <c r="AL125" s="143" t="s">
        <v>288</v>
      </c>
      <c r="AM125" s="143" t="s">
        <v>288</v>
      </c>
      <c r="AN125" s="143" t="s">
        <v>288</v>
      </c>
      <c r="AO125" s="143" t="s">
        <v>292</v>
      </c>
    </row>
    <row r="126" spans="1:41" ht="25.5">
      <c r="A126" s="143" t="s">
        <v>51</v>
      </c>
      <c r="B126" s="143" t="s">
        <v>21</v>
      </c>
      <c r="C126" s="143" t="s">
        <v>591</v>
      </c>
      <c r="D126" s="143" t="s">
        <v>1475</v>
      </c>
      <c r="E126" s="143" t="s">
        <v>1476</v>
      </c>
      <c r="F126" s="144">
        <v>33682</v>
      </c>
      <c r="G126" s="144">
        <v>42</v>
      </c>
      <c r="H126" s="144">
        <v>1606</v>
      </c>
      <c r="I126" s="144">
        <v>1</v>
      </c>
      <c r="J126" s="143" t="s">
        <v>294</v>
      </c>
      <c r="K126" s="143" t="s">
        <v>1477</v>
      </c>
      <c r="L126" s="143" t="s">
        <v>1478</v>
      </c>
      <c r="M126" s="143" t="s">
        <v>288</v>
      </c>
      <c r="N126" s="143" t="s">
        <v>289</v>
      </c>
      <c r="O126" s="144">
        <v>33</v>
      </c>
      <c r="P126" s="144">
        <v>0</v>
      </c>
      <c r="Q126" s="144">
        <v>0</v>
      </c>
      <c r="R126" s="143" t="s">
        <v>287</v>
      </c>
      <c r="S126" s="143" t="s">
        <v>287</v>
      </c>
      <c r="T126" s="143" t="s">
        <v>288</v>
      </c>
      <c r="U126" s="144">
        <v>1</v>
      </c>
      <c r="V126" s="143" t="s">
        <v>1479</v>
      </c>
      <c r="W126" s="143" t="s">
        <v>1476</v>
      </c>
      <c r="X126" s="143" t="s">
        <v>289</v>
      </c>
      <c r="Y126" s="143" t="s">
        <v>293</v>
      </c>
      <c r="Z126" s="143" t="s">
        <v>289</v>
      </c>
      <c r="AA126" s="143" t="s">
        <v>287</v>
      </c>
      <c r="AB126" s="143" t="s">
        <v>313</v>
      </c>
      <c r="AC126" s="143" t="s">
        <v>288</v>
      </c>
      <c r="AD126" s="143" t="s">
        <v>288</v>
      </c>
      <c r="AE126" s="145">
        <v>43883</v>
      </c>
      <c r="AF126" s="145">
        <v>43886</v>
      </c>
      <c r="AG126" s="146"/>
      <c r="AH126" s="145">
        <v>43944</v>
      </c>
      <c r="AI126" s="145">
        <v>43945</v>
      </c>
      <c r="AJ126" s="144" t="b">
        <v>0</v>
      </c>
      <c r="AK126" s="143" t="s">
        <v>321</v>
      </c>
      <c r="AL126" s="143" t="s">
        <v>291</v>
      </c>
      <c r="AM126" s="143" t="s">
        <v>1480</v>
      </c>
      <c r="AN126" s="143" t="s">
        <v>296</v>
      </c>
      <c r="AO126" s="143" t="s">
        <v>292</v>
      </c>
    </row>
    <row r="127" spans="1:41" ht="25.5">
      <c r="A127" s="143" t="s">
        <v>51</v>
      </c>
      <c r="B127" s="143" t="s">
        <v>21</v>
      </c>
      <c r="C127" s="143" t="s">
        <v>591</v>
      </c>
      <c r="D127" s="143" t="s">
        <v>1475</v>
      </c>
      <c r="E127" s="143" t="s">
        <v>1476</v>
      </c>
      <c r="F127" s="144">
        <v>33680</v>
      </c>
      <c r="G127" s="144">
        <v>40</v>
      </c>
      <c r="H127" s="144">
        <v>1609</v>
      </c>
      <c r="I127" s="144">
        <v>4</v>
      </c>
      <c r="J127" s="143" t="s">
        <v>294</v>
      </c>
      <c r="K127" s="143" t="s">
        <v>1481</v>
      </c>
      <c r="L127" s="143" t="s">
        <v>1482</v>
      </c>
      <c r="M127" s="143" t="s">
        <v>288</v>
      </c>
      <c r="N127" s="143" t="s">
        <v>287</v>
      </c>
      <c r="O127" s="144">
        <v>10</v>
      </c>
      <c r="P127" s="144">
        <v>4</v>
      </c>
      <c r="Q127" s="144">
        <v>9</v>
      </c>
      <c r="R127" s="143" t="s">
        <v>287</v>
      </c>
      <c r="S127" s="143" t="s">
        <v>287</v>
      </c>
      <c r="T127" s="143" t="s">
        <v>288</v>
      </c>
      <c r="U127" s="144">
        <v>6</v>
      </c>
      <c r="V127" s="143" t="s">
        <v>525</v>
      </c>
      <c r="W127" s="143" t="s">
        <v>1476</v>
      </c>
      <c r="X127" s="143" t="s">
        <v>289</v>
      </c>
      <c r="Y127" s="143" t="s">
        <v>293</v>
      </c>
      <c r="Z127" s="143" t="s">
        <v>289</v>
      </c>
      <c r="AA127" s="143" t="s">
        <v>287</v>
      </c>
      <c r="AB127" s="143" t="s">
        <v>313</v>
      </c>
      <c r="AC127" s="143" t="s">
        <v>288</v>
      </c>
      <c r="AD127" s="143" t="s">
        <v>288</v>
      </c>
      <c r="AE127" s="145">
        <v>43895</v>
      </c>
      <c r="AF127" s="145">
        <v>43899</v>
      </c>
      <c r="AG127" s="146"/>
      <c r="AH127" s="145">
        <v>43944</v>
      </c>
      <c r="AI127" s="145">
        <v>43945</v>
      </c>
      <c r="AJ127" s="144" t="b">
        <v>0</v>
      </c>
      <c r="AK127" s="143" t="s">
        <v>321</v>
      </c>
      <c r="AL127" s="143" t="s">
        <v>291</v>
      </c>
      <c r="AM127" s="143" t="s">
        <v>1483</v>
      </c>
      <c r="AN127" s="143" t="s">
        <v>296</v>
      </c>
      <c r="AO127" s="143" t="s">
        <v>292</v>
      </c>
    </row>
    <row r="128" spans="1:41">
      <c r="A128" s="143" t="s">
        <v>51</v>
      </c>
      <c r="B128" s="143" t="s">
        <v>21</v>
      </c>
      <c r="C128" s="143" t="s">
        <v>664</v>
      </c>
      <c r="D128" s="143" t="s">
        <v>610</v>
      </c>
      <c r="E128" s="143" t="s">
        <v>1484</v>
      </c>
      <c r="F128" s="144">
        <v>31832</v>
      </c>
      <c r="G128" s="144">
        <v>10</v>
      </c>
      <c r="H128" s="144">
        <v>4961</v>
      </c>
      <c r="I128" s="144">
        <v>2</v>
      </c>
      <c r="J128" s="143" t="s">
        <v>436</v>
      </c>
      <c r="K128" s="143" t="s">
        <v>1485</v>
      </c>
      <c r="L128" s="143" t="s">
        <v>1486</v>
      </c>
      <c r="M128" s="143" t="s">
        <v>288</v>
      </c>
      <c r="N128" s="143" t="s">
        <v>289</v>
      </c>
      <c r="O128" s="144">
        <v>20</v>
      </c>
      <c r="P128" s="144">
        <v>8</v>
      </c>
      <c r="Q128" s="144">
        <v>2</v>
      </c>
      <c r="R128" s="143" t="s">
        <v>287</v>
      </c>
      <c r="S128" s="143" t="s">
        <v>287</v>
      </c>
      <c r="T128" s="143" t="s">
        <v>291</v>
      </c>
      <c r="U128" s="144">
        <v>1</v>
      </c>
      <c r="V128" s="143" t="s">
        <v>1487</v>
      </c>
      <c r="W128" s="143" t="s">
        <v>1484</v>
      </c>
      <c r="X128" s="143" t="s">
        <v>287</v>
      </c>
      <c r="Y128" s="143" t="s">
        <v>287</v>
      </c>
      <c r="Z128" s="143" t="s">
        <v>289</v>
      </c>
      <c r="AA128" s="143" t="s">
        <v>293</v>
      </c>
      <c r="AB128" s="143" t="s">
        <v>290</v>
      </c>
      <c r="AC128" s="143" t="s">
        <v>291</v>
      </c>
      <c r="AD128" s="143" t="s">
        <v>288</v>
      </c>
      <c r="AE128" s="145">
        <v>43929</v>
      </c>
      <c r="AF128" s="145">
        <v>43929</v>
      </c>
      <c r="AG128" s="146"/>
      <c r="AH128" s="145">
        <v>43934</v>
      </c>
      <c r="AI128" s="145">
        <v>43934</v>
      </c>
      <c r="AJ128" s="144" t="b">
        <v>0</v>
      </c>
      <c r="AK128" s="143" t="s">
        <v>288</v>
      </c>
      <c r="AL128" s="143" t="s">
        <v>288</v>
      </c>
      <c r="AM128" s="143" t="s">
        <v>288</v>
      </c>
      <c r="AN128" s="143" t="s">
        <v>288</v>
      </c>
      <c r="AO128" s="143" t="s">
        <v>292</v>
      </c>
    </row>
    <row r="129" spans="1:41" ht="25.5">
      <c r="A129" s="143" t="s">
        <v>51</v>
      </c>
      <c r="B129" s="143" t="s">
        <v>21</v>
      </c>
      <c r="C129" s="143" t="s">
        <v>664</v>
      </c>
      <c r="D129" s="143" t="s">
        <v>414</v>
      </c>
      <c r="E129" s="143" t="s">
        <v>1488</v>
      </c>
      <c r="F129" s="144">
        <v>35738</v>
      </c>
      <c r="G129" s="144">
        <v>167</v>
      </c>
      <c r="H129" s="144">
        <v>1739</v>
      </c>
      <c r="I129" s="144">
        <v>3</v>
      </c>
      <c r="J129" s="143" t="s">
        <v>286</v>
      </c>
      <c r="K129" s="143" t="s">
        <v>1489</v>
      </c>
      <c r="L129" s="143" t="s">
        <v>1490</v>
      </c>
      <c r="M129" s="143" t="s">
        <v>288</v>
      </c>
      <c r="N129" s="143" t="s">
        <v>289</v>
      </c>
      <c r="O129" s="144">
        <v>4</v>
      </c>
      <c r="P129" s="144">
        <v>0</v>
      </c>
      <c r="Q129" s="144">
        <v>0</v>
      </c>
      <c r="R129" s="143" t="s">
        <v>287</v>
      </c>
      <c r="S129" s="143" t="s">
        <v>287</v>
      </c>
      <c r="T129" s="143" t="s">
        <v>288</v>
      </c>
      <c r="U129" s="144">
        <v>11</v>
      </c>
      <c r="V129" s="143" t="s">
        <v>410</v>
      </c>
      <c r="W129" s="143" t="s">
        <v>1488</v>
      </c>
      <c r="X129" s="143" t="s">
        <v>289</v>
      </c>
      <c r="Y129" s="143" t="s">
        <v>293</v>
      </c>
      <c r="Z129" s="143" t="s">
        <v>287</v>
      </c>
      <c r="AA129" s="143" t="s">
        <v>293</v>
      </c>
      <c r="AB129" s="143" t="s">
        <v>313</v>
      </c>
      <c r="AC129" s="143" t="s">
        <v>1491</v>
      </c>
      <c r="AD129" s="143" t="s">
        <v>1492</v>
      </c>
      <c r="AE129" s="145">
        <v>43953</v>
      </c>
      <c r="AF129" s="145">
        <v>43956</v>
      </c>
      <c r="AG129" s="146"/>
      <c r="AH129" s="145">
        <v>43957</v>
      </c>
      <c r="AI129" s="145">
        <v>43957</v>
      </c>
      <c r="AJ129" s="144" t="b">
        <v>0</v>
      </c>
      <c r="AK129" s="143" t="s">
        <v>291</v>
      </c>
      <c r="AL129" s="143" t="s">
        <v>291</v>
      </c>
      <c r="AM129" s="143" t="s">
        <v>288</v>
      </c>
      <c r="AN129" s="143" t="s">
        <v>296</v>
      </c>
      <c r="AO129" s="143" t="s">
        <v>292</v>
      </c>
    </row>
    <row r="130" spans="1:41" ht="25.5">
      <c r="A130" s="143" t="s">
        <v>51</v>
      </c>
      <c r="B130" s="143" t="s">
        <v>21</v>
      </c>
      <c r="C130" s="143" t="s">
        <v>664</v>
      </c>
      <c r="D130" s="143" t="s">
        <v>701</v>
      </c>
      <c r="E130" s="143" t="s">
        <v>1493</v>
      </c>
      <c r="F130" s="144">
        <v>41745</v>
      </c>
      <c r="G130" s="144">
        <v>276</v>
      </c>
      <c r="H130" s="144">
        <v>2104</v>
      </c>
      <c r="I130" s="144">
        <v>1786</v>
      </c>
      <c r="J130" s="143" t="s">
        <v>286</v>
      </c>
      <c r="K130" s="143" t="s">
        <v>1494</v>
      </c>
      <c r="L130" s="143" t="s">
        <v>1495</v>
      </c>
      <c r="M130" s="143" t="s">
        <v>1496</v>
      </c>
      <c r="N130" s="143" t="s">
        <v>287</v>
      </c>
      <c r="O130" s="144">
        <v>8</v>
      </c>
      <c r="P130" s="144">
        <v>8</v>
      </c>
      <c r="Q130" s="144">
        <v>26</v>
      </c>
      <c r="R130" s="143" t="s">
        <v>287</v>
      </c>
      <c r="S130" s="143" t="s">
        <v>287</v>
      </c>
      <c r="T130" s="143" t="s">
        <v>291</v>
      </c>
      <c r="U130" s="144">
        <v>6</v>
      </c>
      <c r="V130" s="143" t="s">
        <v>1497</v>
      </c>
      <c r="W130" s="143" t="s">
        <v>1493</v>
      </c>
      <c r="X130" s="143" t="s">
        <v>289</v>
      </c>
      <c r="Y130" s="143" t="s">
        <v>293</v>
      </c>
      <c r="Z130" s="143" t="s">
        <v>287</v>
      </c>
      <c r="AA130" s="143" t="s">
        <v>287</v>
      </c>
      <c r="AB130" s="143" t="s">
        <v>313</v>
      </c>
      <c r="AC130" s="143" t="s">
        <v>291</v>
      </c>
      <c r="AD130" s="143" t="s">
        <v>288</v>
      </c>
      <c r="AE130" s="145">
        <v>43987</v>
      </c>
      <c r="AF130" s="145">
        <v>43987</v>
      </c>
      <c r="AG130" s="146"/>
      <c r="AH130" s="145">
        <v>43987</v>
      </c>
      <c r="AI130" s="145">
        <v>43987</v>
      </c>
      <c r="AJ130" s="144" t="b">
        <v>0</v>
      </c>
      <c r="AK130" s="143" t="s">
        <v>288</v>
      </c>
      <c r="AL130" s="143" t="s">
        <v>288</v>
      </c>
      <c r="AM130" s="143" t="s">
        <v>288</v>
      </c>
      <c r="AN130" s="143" t="s">
        <v>288</v>
      </c>
      <c r="AO130" s="143" t="s">
        <v>292</v>
      </c>
    </row>
    <row r="131" spans="1:41" ht="25.5">
      <c r="A131" s="143" t="s">
        <v>51</v>
      </c>
      <c r="B131" s="143" t="s">
        <v>21</v>
      </c>
      <c r="C131" s="143" t="s">
        <v>661</v>
      </c>
      <c r="D131" s="143" t="s">
        <v>675</v>
      </c>
      <c r="E131" s="143" t="s">
        <v>1498</v>
      </c>
      <c r="F131" s="144">
        <v>38297</v>
      </c>
      <c r="G131" s="144">
        <v>211</v>
      </c>
      <c r="H131" s="144">
        <v>1883</v>
      </c>
      <c r="I131" s="144">
        <v>1782</v>
      </c>
      <c r="J131" s="143" t="s">
        <v>286</v>
      </c>
      <c r="K131" s="143" t="s">
        <v>1499</v>
      </c>
      <c r="L131" s="143" t="s">
        <v>1500</v>
      </c>
      <c r="M131" s="143" t="s">
        <v>288</v>
      </c>
      <c r="N131" s="143" t="s">
        <v>289</v>
      </c>
      <c r="O131" s="144">
        <v>28</v>
      </c>
      <c r="P131" s="144">
        <v>2</v>
      </c>
      <c r="Q131" s="144">
        <v>9</v>
      </c>
      <c r="R131" s="143" t="s">
        <v>287</v>
      </c>
      <c r="S131" s="143" t="s">
        <v>287</v>
      </c>
      <c r="T131" s="143" t="s">
        <v>291</v>
      </c>
      <c r="U131" s="144">
        <v>1</v>
      </c>
      <c r="V131" s="143" t="s">
        <v>1501</v>
      </c>
      <c r="W131" s="143" t="s">
        <v>1498</v>
      </c>
      <c r="X131" s="143" t="s">
        <v>289</v>
      </c>
      <c r="Y131" s="143" t="s">
        <v>293</v>
      </c>
      <c r="Z131" s="143" t="s">
        <v>289</v>
      </c>
      <c r="AA131" s="143" t="s">
        <v>293</v>
      </c>
      <c r="AB131" s="143" t="s">
        <v>313</v>
      </c>
      <c r="AC131" s="143" t="s">
        <v>291</v>
      </c>
      <c r="AD131" s="143" t="s">
        <v>288</v>
      </c>
      <c r="AE131" s="145">
        <v>43970</v>
      </c>
      <c r="AF131" s="145">
        <v>43970</v>
      </c>
      <c r="AG131" s="146"/>
      <c r="AH131" s="145">
        <v>43971</v>
      </c>
      <c r="AI131" s="145">
        <v>43971</v>
      </c>
      <c r="AJ131" s="144" t="b">
        <v>0</v>
      </c>
      <c r="AK131" s="143" t="s">
        <v>288</v>
      </c>
      <c r="AL131" s="143" t="s">
        <v>288</v>
      </c>
      <c r="AM131" s="143" t="s">
        <v>288</v>
      </c>
      <c r="AN131" s="143" t="s">
        <v>288</v>
      </c>
      <c r="AO131" s="143" t="s">
        <v>292</v>
      </c>
    </row>
    <row r="132" spans="1:41">
      <c r="A132" s="143" t="s">
        <v>51</v>
      </c>
      <c r="B132" s="143" t="s">
        <v>21</v>
      </c>
      <c r="C132" s="143" t="s">
        <v>661</v>
      </c>
      <c r="D132" s="143" t="s">
        <v>1502</v>
      </c>
      <c r="E132" s="143" t="s">
        <v>1503</v>
      </c>
      <c r="F132" s="144">
        <v>38816</v>
      </c>
      <c r="G132" s="144">
        <v>222</v>
      </c>
      <c r="H132" s="144">
        <v>1910</v>
      </c>
      <c r="I132" s="144">
        <v>1783</v>
      </c>
      <c r="J132" s="143" t="s">
        <v>286</v>
      </c>
      <c r="K132" s="143" t="s">
        <v>1504</v>
      </c>
      <c r="L132" s="143" t="s">
        <v>1505</v>
      </c>
      <c r="M132" s="143" t="s">
        <v>288</v>
      </c>
      <c r="N132" s="143" t="s">
        <v>289</v>
      </c>
      <c r="O132" s="144">
        <v>19</v>
      </c>
      <c r="P132" s="144">
        <v>4</v>
      </c>
      <c r="Q132" s="144">
        <v>3</v>
      </c>
      <c r="R132" s="143" t="s">
        <v>287</v>
      </c>
      <c r="S132" s="143" t="s">
        <v>287</v>
      </c>
      <c r="T132" s="143" t="s">
        <v>291</v>
      </c>
      <c r="U132" s="144">
        <v>6</v>
      </c>
      <c r="V132" s="143" t="s">
        <v>605</v>
      </c>
      <c r="W132" s="143" t="s">
        <v>1503</v>
      </c>
      <c r="X132" s="143" t="s">
        <v>287</v>
      </c>
      <c r="Y132" s="143" t="s">
        <v>293</v>
      </c>
      <c r="Z132" s="143" t="s">
        <v>287</v>
      </c>
      <c r="AA132" s="143" t="s">
        <v>287</v>
      </c>
      <c r="AB132" s="143" t="s">
        <v>313</v>
      </c>
      <c r="AC132" s="143" t="s">
        <v>291</v>
      </c>
      <c r="AD132" s="143" t="s">
        <v>288</v>
      </c>
      <c r="AE132" s="145">
        <v>43972</v>
      </c>
      <c r="AF132" s="145">
        <v>43972</v>
      </c>
      <c r="AG132" s="146"/>
      <c r="AH132" s="145">
        <v>43973</v>
      </c>
      <c r="AI132" s="145">
        <v>43973</v>
      </c>
      <c r="AJ132" s="144" t="b">
        <v>0</v>
      </c>
      <c r="AK132" s="143" t="s">
        <v>288</v>
      </c>
      <c r="AL132" s="143" t="s">
        <v>288</v>
      </c>
      <c r="AM132" s="143" t="s">
        <v>288</v>
      </c>
      <c r="AN132" s="143" t="s">
        <v>288</v>
      </c>
      <c r="AO132" s="143" t="s">
        <v>292</v>
      </c>
    </row>
    <row r="133" spans="1:41">
      <c r="A133" s="143" t="s">
        <v>51</v>
      </c>
      <c r="B133" s="143" t="s">
        <v>21</v>
      </c>
      <c r="C133" s="143" t="s">
        <v>664</v>
      </c>
      <c r="D133" s="143" t="s">
        <v>1506</v>
      </c>
      <c r="E133" s="143" t="s">
        <v>1507</v>
      </c>
      <c r="F133" s="144">
        <v>39369</v>
      </c>
      <c r="G133" s="144">
        <v>230</v>
      </c>
      <c r="H133" s="144">
        <v>1971</v>
      </c>
      <c r="I133" s="144">
        <v>1784</v>
      </c>
      <c r="J133" s="143" t="s">
        <v>286</v>
      </c>
      <c r="K133" s="143" t="s">
        <v>1508</v>
      </c>
      <c r="L133" s="143" t="s">
        <v>1509</v>
      </c>
      <c r="M133" s="143" t="s">
        <v>288</v>
      </c>
      <c r="N133" s="143" t="s">
        <v>289</v>
      </c>
      <c r="O133" s="144">
        <v>15</v>
      </c>
      <c r="P133" s="144">
        <v>7</v>
      </c>
      <c r="Q133" s="144">
        <v>3</v>
      </c>
      <c r="R133" s="143" t="s">
        <v>287</v>
      </c>
      <c r="S133" s="143" t="s">
        <v>287</v>
      </c>
      <c r="T133" s="143" t="s">
        <v>291</v>
      </c>
      <c r="U133" s="144">
        <v>6</v>
      </c>
      <c r="V133" s="143" t="s">
        <v>1510</v>
      </c>
      <c r="W133" s="143" t="s">
        <v>1507</v>
      </c>
      <c r="X133" s="143" t="s">
        <v>289</v>
      </c>
      <c r="Y133" s="143" t="s">
        <v>293</v>
      </c>
      <c r="Z133" s="143" t="s">
        <v>289</v>
      </c>
      <c r="AA133" s="143" t="s">
        <v>293</v>
      </c>
      <c r="AB133" s="143" t="s">
        <v>313</v>
      </c>
      <c r="AC133" s="143" t="s">
        <v>291</v>
      </c>
      <c r="AD133" s="143" t="s">
        <v>288</v>
      </c>
      <c r="AE133" s="145">
        <v>43974</v>
      </c>
      <c r="AF133" s="145">
        <v>43977</v>
      </c>
      <c r="AG133" s="146"/>
      <c r="AH133" s="145">
        <v>43977</v>
      </c>
      <c r="AI133" s="145">
        <v>43977</v>
      </c>
      <c r="AJ133" s="144" t="b">
        <v>0</v>
      </c>
      <c r="AK133" s="143" t="s">
        <v>288</v>
      </c>
      <c r="AL133" s="143" t="s">
        <v>288</v>
      </c>
      <c r="AM133" s="143" t="s">
        <v>288</v>
      </c>
      <c r="AN133" s="143" t="s">
        <v>288</v>
      </c>
      <c r="AO133" s="143" t="s">
        <v>292</v>
      </c>
    </row>
    <row r="134" spans="1:41" ht="25.5">
      <c r="A134" s="143" t="s">
        <v>51</v>
      </c>
      <c r="B134" s="143" t="s">
        <v>21</v>
      </c>
      <c r="C134" s="143" t="s">
        <v>389</v>
      </c>
      <c r="D134" s="143" t="s">
        <v>1511</v>
      </c>
      <c r="E134" s="143" t="s">
        <v>1512</v>
      </c>
      <c r="F134" s="144">
        <v>36456</v>
      </c>
      <c r="G134" s="144">
        <v>187</v>
      </c>
      <c r="H134" s="144">
        <v>1769</v>
      </c>
      <c r="I134" s="144">
        <v>1773</v>
      </c>
      <c r="J134" s="143" t="s">
        <v>286</v>
      </c>
      <c r="K134" s="143" t="s">
        <v>1513</v>
      </c>
      <c r="L134" s="143" t="s">
        <v>1514</v>
      </c>
      <c r="M134" s="143" t="s">
        <v>1515</v>
      </c>
      <c r="N134" s="143" t="s">
        <v>287</v>
      </c>
      <c r="O134" s="144">
        <v>9</v>
      </c>
      <c r="P134" s="144">
        <v>9</v>
      </c>
      <c r="Q134" s="144">
        <v>11</v>
      </c>
      <c r="R134" s="143" t="s">
        <v>287</v>
      </c>
      <c r="S134" s="143" t="s">
        <v>287</v>
      </c>
      <c r="T134" s="143" t="s">
        <v>291</v>
      </c>
      <c r="U134" s="144">
        <v>6</v>
      </c>
      <c r="V134" s="143" t="s">
        <v>1516</v>
      </c>
      <c r="W134" s="143" t="s">
        <v>1512</v>
      </c>
      <c r="X134" s="143" t="s">
        <v>289</v>
      </c>
      <c r="Y134" s="143" t="s">
        <v>293</v>
      </c>
      <c r="Z134" s="143" t="s">
        <v>287</v>
      </c>
      <c r="AA134" s="143" t="s">
        <v>287</v>
      </c>
      <c r="AB134" s="143" t="s">
        <v>313</v>
      </c>
      <c r="AC134" s="143" t="s">
        <v>291</v>
      </c>
      <c r="AD134" s="143" t="s">
        <v>288</v>
      </c>
      <c r="AE134" s="145">
        <v>43960</v>
      </c>
      <c r="AF134" s="145">
        <v>43960</v>
      </c>
      <c r="AG134" s="146"/>
      <c r="AH134" s="145">
        <v>43962</v>
      </c>
      <c r="AI134" s="145">
        <v>43962</v>
      </c>
      <c r="AJ134" s="144" t="b">
        <v>0</v>
      </c>
      <c r="AK134" s="143" t="s">
        <v>288</v>
      </c>
      <c r="AL134" s="143" t="s">
        <v>288</v>
      </c>
      <c r="AM134" s="143" t="s">
        <v>288</v>
      </c>
      <c r="AN134" s="143" t="s">
        <v>288</v>
      </c>
      <c r="AO134" s="143" t="s">
        <v>292</v>
      </c>
    </row>
    <row r="135" spans="1:41" ht="25.5">
      <c r="A135" s="143" t="s">
        <v>51</v>
      </c>
      <c r="B135" s="143" t="s">
        <v>21</v>
      </c>
      <c r="C135" s="143" t="s">
        <v>389</v>
      </c>
      <c r="D135" s="143" t="s">
        <v>1517</v>
      </c>
      <c r="E135" s="143" t="s">
        <v>1518</v>
      </c>
      <c r="F135" s="144">
        <v>37959</v>
      </c>
      <c r="G135" s="144">
        <v>203</v>
      </c>
      <c r="H135" s="146"/>
      <c r="I135" s="146"/>
      <c r="J135" s="143" t="s">
        <v>286</v>
      </c>
      <c r="K135" s="143" t="s">
        <v>1519</v>
      </c>
      <c r="L135" s="143" t="s">
        <v>1520</v>
      </c>
      <c r="M135" s="143" t="s">
        <v>288</v>
      </c>
      <c r="N135" s="143" t="s">
        <v>289</v>
      </c>
      <c r="O135" s="144">
        <v>11</v>
      </c>
      <c r="P135" s="144">
        <v>6</v>
      </c>
      <c r="Q135" s="144">
        <v>8</v>
      </c>
      <c r="R135" s="143" t="s">
        <v>287</v>
      </c>
      <c r="S135" s="143" t="s">
        <v>287</v>
      </c>
      <c r="T135" s="143" t="s">
        <v>288</v>
      </c>
      <c r="U135" s="144">
        <v>6</v>
      </c>
      <c r="V135" s="143" t="s">
        <v>523</v>
      </c>
      <c r="W135" s="143" t="s">
        <v>1518</v>
      </c>
      <c r="X135" s="143" t="s">
        <v>289</v>
      </c>
      <c r="Y135" s="143" t="s">
        <v>293</v>
      </c>
      <c r="Z135" s="143" t="s">
        <v>289</v>
      </c>
      <c r="AA135" s="143" t="s">
        <v>293</v>
      </c>
      <c r="AB135" s="143" t="s">
        <v>313</v>
      </c>
      <c r="AC135" s="143" t="s">
        <v>288</v>
      </c>
      <c r="AD135" s="143" t="s">
        <v>288</v>
      </c>
      <c r="AE135" s="145">
        <v>43961</v>
      </c>
      <c r="AF135" s="145">
        <v>43965</v>
      </c>
      <c r="AG135" s="146"/>
      <c r="AH135" s="145">
        <v>43969</v>
      </c>
      <c r="AI135" s="145">
        <v>43970</v>
      </c>
      <c r="AJ135" s="144" t="b">
        <v>0</v>
      </c>
      <c r="AK135" s="143" t="s">
        <v>291</v>
      </c>
      <c r="AL135" s="143" t="s">
        <v>291</v>
      </c>
      <c r="AM135" s="143" t="s">
        <v>288</v>
      </c>
      <c r="AN135" s="143" t="s">
        <v>296</v>
      </c>
      <c r="AO135" s="143" t="s">
        <v>292</v>
      </c>
    </row>
    <row r="136" spans="1:41" ht="25.5">
      <c r="A136" s="143" t="s">
        <v>51</v>
      </c>
      <c r="B136" s="143" t="s">
        <v>21</v>
      </c>
      <c r="C136" s="143" t="s">
        <v>664</v>
      </c>
      <c r="D136" s="143" t="s">
        <v>1521</v>
      </c>
      <c r="E136" s="143" t="s">
        <v>1522</v>
      </c>
      <c r="F136" s="144">
        <v>35735</v>
      </c>
      <c r="G136" s="144">
        <v>166</v>
      </c>
      <c r="H136" s="144">
        <v>1736</v>
      </c>
      <c r="I136" s="144">
        <v>2</v>
      </c>
      <c r="J136" s="143" t="s">
        <v>286</v>
      </c>
      <c r="K136" s="143" t="s">
        <v>1523</v>
      </c>
      <c r="L136" s="143" t="s">
        <v>1524</v>
      </c>
      <c r="M136" s="143" t="s">
        <v>1525</v>
      </c>
      <c r="N136" s="143" t="s">
        <v>289</v>
      </c>
      <c r="O136" s="144">
        <v>11</v>
      </c>
      <c r="P136" s="144">
        <v>3</v>
      </c>
      <c r="Q136" s="144">
        <v>2</v>
      </c>
      <c r="R136" s="143" t="s">
        <v>287</v>
      </c>
      <c r="S136" s="143" t="s">
        <v>287</v>
      </c>
      <c r="T136" s="143" t="s">
        <v>291</v>
      </c>
      <c r="U136" s="144">
        <v>6</v>
      </c>
      <c r="V136" s="143" t="s">
        <v>551</v>
      </c>
      <c r="W136" s="143" t="s">
        <v>1522</v>
      </c>
      <c r="X136" s="143" t="s">
        <v>289</v>
      </c>
      <c r="Y136" s="143" t="s">
        <v>293</v>
      </c>
      <c r="Z136" s="143" t="s">
        <v>289</v>
      </c>
      <c r="AA136" s="143" t="s">
        <v>293</v>
      </c>
      <c r="AB136" s="143" t="s">
        <v>313</v>
      </c>
      <c r="AC136" s="143" t="s">
        <v>291</v>
      </c>
      <c r="AD136" s="143" t="s">
        <v>288</v>
      </c>
      <c r="AE136" s="145">
        <v>43957</v>
      </c>
      <c r="AF136" s="145">
        <v>43957</v>
      </c>
      <c r="AG136" s="146"/>
      <c r="AH136" s="145">
        <v>43957</v>
      </c>
      <c r="AI136" s="145">
        <v>43957</v>
      </c>
      <c r="AJ136" s="144" t="b">
        <v>0</v>
      </c>
      <c r="AK136" s="143" t="s">
        <v>288</v>
      </c>
      <c r="AL136" s="143" t="s">
        <v>288</v>
      </c>
      <c r="AM136" s="143" t="s">
        <v>288</v>
      </c>
      <c r="AN136" s="143" t="s">
        <v>288</v>
      </c>
      <c r="AO136" s="143" t="s">
        <v>292</v>
      </c>
    </row>
    <row r="137" spans="1:41">
      <c r="A137" s="143" t="s">
        <v>51</v>
      </c>
      <c r="B137" s="143" t="s">
        <v>21</v>
      </c>
      <c r="C137" s="143" t="s">
        <v>664</v>
      </c>
      <c r="D137" s="143" t="s">
        <v>1506</v>
      </c>
      <c r="E137" s="143" t="s">
        <v>1507</v>
      </c>
      <c r="F137" s="144">
        <v>37777</v>
      </c>
      <c r="G137" s="144">
        <v>179</v>
      </c>
      <c r="H137" s="144">
        <v>1866</v>
      </c>
      <c r="I137" s="144">
        <v>5</v>
      </c>
      <c r="J137" s="143" t="s">
        <v>294</v>
      </c>
      <c r="K137" s="143" t="s">
        <v>1526</v>
      </c>
      <c r="L137" s="143" t="s">
        <v>1527</v>
      </c>
      <c r="M137" s="143" t="s">
        <v>1528</v>
      </c>
      <c r="N137" s="143" t="s">
        <v>289</v>
      </c>
      <c r="O137" s="144">
        <v>12</v>
      </c>
      <c r="P137" s="144">
        <v>4</v>
      </c>
      <c r="Q137" s="144">
        <v>12</v>
      </c>
      <c r="R137" s="143" t="s">
        <v>287</v>
      </c>
      <c r="S137" s="143" t="s">
        <v>287</v>
      </c>
      <c r="T137" s="143" t="s">
        <v>291</v>
      </c>
      <c r="U137" s="144">
        <v>6</v>
      </c>
      <c r="V137" s="143" t="s">
        <v>1529</v>
      </c>
      <c r="W137" s="143" t="s">
        <v>1507</v>
      </c>
      <c r="X137" s="143" t="s">
        <v>289</v>
      </c>
      <c r="Y137" s="143" t="s">
        <v>293</v>
      </c>
      <c r="Z137" s="143" t="s">
        <v>289</v>
      </c>
      <c r="AA137" s="143" t="s">
        <v>293</v>
      </c>
      <c r="AB137" s="143" t="s">
        <v>313</v>
      </c>
      <c r="AC137" s="143" t="s">
        <v>291</v>
      </c>
      <c r="AD137" s="143" t="s">
        <v>288</v>
      </c>
      <c r="AE137" s="145">
        <v>43969</v>
      </c>
      <c r="AF137" s="145">
        <v>43969</v>
      </c>
      <c r="AG137" s="146"/>
      <c r="AH137" s="145">
        <v>43969</v>
      </c>
      <c r="AI137" s="145">
        <v>43969</v>
      </c>
      <c r="AJ137" s="144" t="b">
        <v>0</v>
      </c>
      <c r="AK137" s="143" t="s">
        <v>288</v>
      </c>
      <c r="AL137" s="143" t="s">
        <v>288</v>
      </c>
      <c r="AM137" s="143" t="s">
        <v>288</v>
      </c>
      <c r="AN137" s="143" t="s">
        <v>288</v>
      </c>
      <c r="AO137" s="143" t="s">
        <v>292</v>
      </c>
    </row>
    <row r="138" spans="1:41" ht="25.5">
      <c r="A138" s="143" t="s">
        <v>51</v>
      </c>
      <c r="B138" s="143" t="s">
        <v>21</v>
      </c>
      <c r="C138" s="143" t="s">
        <v>664</v>
      </c>
      <c r="D138" s="143" t="s">
        <v>1506</v>
      </c>
      <c r="E138" s="143" t="s">
        <v>1507</v>
      </c>
      <c r="F138" s="144">
        <v>38296</v>
      </c>
      <c r="G138" s="144">
        <v>210</v>
      </c>
      <c r="H138" s="144">
        <v>1881</v>
      </c>
      <c r="I138" s="144">
        <v>1781</v>
      </c>
      <c r="J138" s="143" t="s">
        <v>286</v>
      </c>
      <c r="K138" s="143" t="s">
        <v>1530</v>
      </c>
      <c r="L138" s="143" t="s">
        <v>1531</v>
      </c>
      <c r="M138" s="143" t="s">
        <v>1532</v>
      </c>
      <c r="N138" s="143" t="s">
        <v>289</v>
      </c>
      <c r="O138" s="144">
        <v>10</v>
      </c>
      <c r="P138" s="144">
        <v>9</v>
      </c>
      <c r="Q138" s="144">
        <v>9</v>
      </c>
      <c r="R138" s="143" t="s">
        <v>287</v>
      </c>
      <c r="S138" s="143" t="s">
        <v>287</v>
      </c>
      <c r="T138" s="143" t="s">
        <v>291</v>
      </c>
      <c r="U138" s="144">
        <v>6</v>
      </c>
      <c r="V138" s="143" t="s">
        <v>1533</v>
      </c>
      <c r="W138" s="143" t="s">
        <v>1507</v>
      </c>
      <c r="X138" s="143" t="s">
        <v>289</v>
      </c>
      <c r="Y138" s="143" t="s">
        <v>293</v>
      </c>
      <c r="Z138" s="143" t="s">
        <v>287</v>
      </c>
      <c r="AA138" s="143" t="s">
        <v>293</v>
      </c>
      <c r="AB138" s="143" t="s">
        <v>313</v>
      </c>
      <c r="AC138" s="143" t="s">
        <v>291</v>
      </c>
      <c r="AD138" s="143" t="s">
        <v>288</v>
      </c>
      <c r="AE138" s="145">
        <v>43966</v>
      </c>
      <c r="AF138" s="145">
        <v>43970</v>
      </c>
      <c r="AG138" s="146"/>
      <c r="AH138" s="145">
        <v>43971</v>
      </c>
      <c r="AI138" s="145">
        <v>43971</v>
      </c>
      <c r="AJ138" s="144" t="b">
        <v>0</v>
      </c>
      <c r="AK138" s="143" t="s">
        <v>288</v>
      </c>
      <c r="AL138" s="143" t="s">
        <v>288</v>
      </c>
      <c r="AM138" s="143" t="s">
        <v>288</v>
      </c>
      <c r="AN138" s="143" t="s">
        <v>288</v>
      </c>
      <c r="AO138" s="143" t="s">
        <v>292</v>
      </c>
    </row>
    <row r="139" spans="1:41" ht="25.5">
      <c r="A139" s="143" t="s">
        <v>51</v>
      </c>
      <c r="B139" s="143" t="s">
        <v>21</v>
      </c>
      <c r="C139" s="143" t="s">
        <v>664</v>
      </c>
      <c r="D139" s="143" t="s">
        <v>414</v>
      </c>
      <c r="E139" s="143" t="s">
        <v>1488</v>
      </c>
      <c r="F139" s="144">
        <v>40248</v>
      </c>
      <c r="G139" s="144">
        <v>252</v>
      </c>
      <c r="H139" s="144">
        <v>2860</v>
      </c>
      <c r="I139" s="144">
        <v>10</v>
      </c>
      <c r="J139" s="143" t="s">
        <v>286</v>
      </c>
      <c r="K139" s="143" t="s">
        <v>1534</v>
      </c>
      <c r="L139" s="143" t="s">
        <v>1535</v>
      </c>
      <c r="M139" s="143" t="s">
        <v>1536</v>
      </c>
      <c r="N139" s="143" t="s">
        <v>289</v>
      </c>
      <c r="O139" s="144">
        <v>7</v>
      </c>
      <c r="P139" s="144">
        <v>4</v>
      </c>
      <c r="Q139" s="144">
        <v>12</v>
      </c>
      <c r="R139" s="143" t="s">
        <v>287</v>
      </c>
      <c r="S139" s="143" t="s">
        <v>287</v>
      </c>
      <c r="T139" s="143" t="s">
        <v>291</v>
      </c>
      <c r="U139" s="144">
        <v>6</v>
      </c>
      <c r="V139" s="143" t="s">
        <v>1537</v>
      </c>
      <c r="W139" s="143" t="s">
        <v>1488</v>
      </c>
      <c r="X139" s="143" t="s">
        <v>289</v>
      </c>
      <c r="Y139" s="143" t="s">
        <v>289</v>
      </c>
      <c r="Z139" s="143" t="s">
        <v>287</v>
      </c>
      <c r="AA139" s="143" t="s">
        <v>287</v>
      </c>
      <c r="AB139" s="143" t="s">
        <v>295</v>
      </c>
      <c r="AC139" s="143" t="s">
        <v>291</v>
      </c>
      <c r="AD139" s="143" t="s">
        <v>288</v>
      </c>
      <c r="AE139" s="145">
        <v>43977</v>
      </c>
      <c r="AF139" s="145">
        <v>43982</v>
      </c>
      <c r="AG139" s="146"/>
      <c r="AH139" s="145">
        <v>43983</v>
      </c>
      <c r="AI139" s="145">
        <v>43983</v>
      </c>
      <c r="AJ139" s="144" t="b">
        <v>0</v>
      </c>
      <c r="AK139" s="143" t="s">
        <v>288</v>
      </c>
      <c r="AL139" s="143" t="s">
        <v>288</v>
      </c>
      <c r="AM139" s="143" t="s">
        <v>288</v>
      </c>
      <c r="AN139" s="143" t="s">
        <v>288</v>
      </c>
      <c r="AO139" s="143" t="s">
        <v>292</v>
      </c>
    </row>
    <row r="140" spans="1:41" ht="25.5">
      <c r="A140" s="143" t="s">
        <v>51</v>
      </c>
      <c r="B140" s="143" t="s">
        <v>21</v>
      </c>
      <c r="C140" s="143" t="s">
        <v>664</v>
      </c>
      <c r="D140" s="143" t="s">
        <v>1506</v>
      </c>
      <c r="E140" s="143" t="s">
        <v>1507</v>
      </c>
      <c r="F140" s="144">
        <v>42266</v>
      </c>
      <c r="G140" s="144">
        <v>287</v>
      </c>
      <c r="H140" s="144">
        <v>2128</v>
      </c>
      <c r="I140" s="144">
        <v>1788</v>
      </c>
      <c r="J140" s="143" t="s">
        <v>286</v>
      </c>
      <c r="K140" s="143" t="s">
        <v>1538</v>
      </c>
      <c r="L140" s="143" t="s">
        <v>1539</v>
      </c>
      <c r="M140" s="143" t="s">
        <v>1540</v>
      </c>
      <c r="N140" s="143" t="s">
        <v>287</v>
      </c>
      <c r="O140" s="144">
        <v>12</v>
      </c>
      <c r="P140" s="144">
        <v>0</v>
      </c>
      <c r="Q140" s="144">
        <v>18</v>
      </c>
      <c r="R140" s="143" t="s">
        <v>287</v>
      </c>
      <c r="S140" s="143" t="s">
        <v>287</v>
      </c>
      <c r="T140" s="143" t="s">
        <v>291</v>
      </c>
      <c r="U140" s="144">
        <v>6</v>
      </c>
      <c r="V140" s="143" t="s">
        <v>1541</v>
      </c>
      <c r="W140" s="143" t="s">
        <v>1507</v>
      </c>
      <c r="X140" s="143" t="s">
        <v>289</v>
      </c>
      <c r="Y140" s="143" t="s">
        <v>293</v>
      </c>
      <c r="Z140" s="143" t="s">
        <v>289</v>
      </c>
      <c r="AA140" s="143" t="s">
        <v>293</v>
      </c>
      <c r="AB140" s="143" t="s">
        <v>313</v>
      </c>
      <c r="AC140" s="143" t="s">
        <v>291</v>
      </c>
      <c r="AD140" s="143" t="s">
        <v>288</v>
      </c>
      <c r="AE140" s="145">
        <v>43989</v>
      </c>
      <c r="AF140" s="145">
        <v>43989</v>
      </c>
      <c r="AG140" s="146"/>
      <c r="AH140" s="145">
        <v>43990</v>
      </c>
      <c r="AI140" s="145">
        <v>43990</v>
      </c>
      <c r="AJ140" s="144" t="b">
        <v>0</v>
      </c>
      <c r="AK140" s="143" t="s">
        <v>288</v>
      </c>
      <c r="AL140" s="143" t="s">
        <v>288</v>
      </c>
      <c r="AM140" s="143" t="s">
        <v>288</v>
      </c>
      <c r="AN140" s="143" t="s">
        <v>288</v>
      </c>
      <c r="AO140" s="143" t="s">
        <v>292</v>
      </c>
    </row>
    <row r="141" spans="1:41" ht="25.5">
      <c r="A141" s="143" t="s">
        <v>51</v>
      </c>
      <c r="B141" s="143" t="s">
        <v>21</v>
      </c>
      <c r="C141" s="143" t="s">
        <v>661</v>
      </c>
      <c r="D141" s="143" t="s">
        <v>665</v>
      </c>
      <c r="E141" s="143" t="s">
        <v>1542</v>
      </c>
      <c r="F141" s="144">
        <v>42783</v>
      </c>
      <c r="G141" s="144">
        <v>291</v>
      </c>
      <c r="H141" s="144">
        <v>2164</v>
      </c>
      <c r="I141" s="144">
        <v>1789</v>
      </c>
      <c r="J141" s="143" t="s">
        <v>286</v>
      </c>
      <c r="K141" s="143" t="s">
        <v>1543</v>
      </c>
      <c r="L141" s="143" t="s">
        <v>1544</v>
      </c>
      <c r="M141" s="143" t="s">
        <v>1545</v>
      </c>
      <c r="N141" s="143" t="s">
        <v>289</v>
      </c>
      <c r="O141" s="144">
        <v>12</v>
      </c>
      <c r="P141" s="144">
        <v>3</v>
      </c>
      <c r="Q141" s="144">
        <v>0</v>
      </c>
      <c r="R141" s="143" t="s">
        <v>287</v>
      </c>
      <c r="S141" s="143" t="s">
        <v>287</v>
      </c>
      <c r="T141" s="143" t="s">
        <v>291</v>
      </c>
      <c r="U141" s="144">
        <v>6</v>
      </c>
      <c r="V141" s="143" t="s">
        <v>1546</v>
      </c>
      <c r="W141" s="143" t="s">
        <v>1542</v>
      </c>
      <c r="X141" s="143" t="s">
        <v>287</v>
      </c>
      <c r="Y141" s="143" t="s">
        <v>293</v>
      </c>
      <c r="Z141" s="143" t="s">
        <v>287</v>
      </c>
      <c r="AA141" s="143" t="s">
        <v>287</v>
      </c>
      <c r="AB141" s="143" t="s">
        <v>313</v>
      </c>
      <c r="AC141" s="143" t="s">
        <v>291</v>
      </c>
      <c r="AD141" s="143" t="s">
        <v>288</v>
      </c>
      <c r="AE141" s="145">
        <v>43991</v>
      </c>
      <c r="AF141" s="145">
        <v>43991</v>
      </c>
      <c r="AG141" s="146"/>
      <c r="AH141" s="145">
        <v>43992</v>
      </c>
      <c r="AI141" s="145">
        <v>43992</v>
      </c>
      <c r="AJ141" s="144" t="b">
        <v>0</v>
      </c>
      <c r="AK141" s="143" t="s">
        <v>288</v>
      </c>
      <c r="AL141" s="143" t="s">
        <v>288</v>
      </c>
      <c r="AM141" s="143" t="s">
        <v>288</v>
      </c>
      <c r="AN141" s="143" t="s">
        <v>288</v>
      </c>
      <c r="AO141" s="143" t="s">
        <v>313</v>
      </c>
    </row>
    <row r="142" spans="1:41" ht="25.5">
      <c r="A142" s="143" t="s">
        <v>51</v>
      </c>
      <c r="B142" s="143" t="s">
        <v>21</v>
      </c>
      <c r="C142" s="143" t="s">
        <v>664</v>
      </c>
      <c r="D142" s="143" t="s">
        <v>1506</v>
      </c>
      <c r="E142" s="143" t="s">
        <v>1507</v>
      </c>
      <c r="F142" s="144">
        <v>37377</v>
      </c>
      <c r="G142" s="144">
        <v>195</v>
      </c>
      <c r="H142" s="144">
        <v>1819</v>
      </c>
      <c r="I142" s="144">
        <v>1779</v>
      </c>
      <c r="J142" s="143" t="s">
        <v>286</v>
      </c>
      <c r="K142" s="143" t="s">
        <v>1547</v>
      </c>
      <c r="L142" s="143" t="s">
        <v>1548</v>
      </c>
      <c r="M142" s="143" t="s">
        <v>288</v>
      </c>
      <c r="N142" s="143" t="s">
        <v>287</v>
      </c>
      <c r="O142" s="144">
        <v>19</v>
      </c>
      <c r="P142" s="144">
        <v>8</v>
      </c>
      <c r="Q142" s="144">
        <v>14</v>
      </c>
      <c r="R142" s="143" t="s">
        <v>287</v>
      </c>
      <c r="S142" s="143" t="s">
        <v>287</v>
      </c>
      <c r="T142" s="143" t="s">
        <v>291</v>
      </c>
      <c r="U142" s="144">
        <v>6</v>
      </c>
      <c r="V142" s="143" t="s">
        <v>1549</v>
      </c>
      <c r="W142" s="143" t="s">
        <v>1507</v>
      </c>
      <c r="X142" s="143" t="s">
        <v>289</v>
      </c>
      <c r="Y142" s="143" t="s">
        <v>293</v>
      </c>
      <c r="Z142" s="143" t="s">
        <v>289</v>
      </c>
      <c r="AA142" s="143" t="s">
        <v>293</v>
      </c>
      <c r="AB142" s="143" t="s">
        <v>313</v>
      </c>
      <c r="AC142" s="143" t="s">
        <v>291</v>
      </c>
      <c r="AD142" s="143" t="s">
        <v>288</v>
      </c>
      <c r="AE142" s="145">
        <v>43965</v>
      </c>
      <c r="AF142" s="145">
        <v>43965</v>
      </c>
      <c r="AG142" s="146"/>
      <c r="AH142" s="145">
        <v>43966</v>
      </c>
      <c r="AI142" s="145">
        <v>43966</v>
      </c>
      <c r="AJ142" s="144" t="b">
        <v>0</v>
      </c>
      <c r="AK142" s="143" t="s">
        <v>288</v>
      </c>
      <c r="AL142" s="143" t="s">
        <v>288</v>
      </c>
      <c r="AM142" s="143" t="s">
        <v>288</v>
      </c>
      <c r="AN142" s="143" t="s">
        <v>288</v>
      </c>
      <c r="AO142" s="143" t="s">
        <v>292</v>
      </c>
    </row>
    <row r="143" spans="1:41" ht="25.5">
      <c r="A143" s="143" t="s">
        <v>51</v>
      </c>
      <c r="B143" s="143" t="s">
        <v>21</v>
      </c>
      <c r="C143" s="143" t="s">
        <v>312</v>
      </c>
      <c r="D143" s="143" t="s">
        <v>312</v>
      </c>
      <c r="E143" s="143" t="s">
        <v>1550</v>
      </c>
      <c r="F143" s="144">
        <v>42784</v>
      </c>
      <c r="G143" s="144">
        <v>292</v>
      </c>
      <c r="H143" s="144">
        <v>2165</v>
      </c>
      <c r="I143" s="144">
        <v>1790</v>
      </c>
      <c r="J143" s="143" t="s">
        <v>286</v>
      </c>
      <c r="K143" s="143" t="s">
        <v>1551</v>
      </c>
      <c r="L143" s="143" t="s">
        <v>1552</v>
      </c>
      <c r="M143" s="143" t="s">
        <v>288</v>
      </c>
      <c r="N143" s="143" t="s">
        <v>289</v>
      </c>
      <c r="O143" s="144">
        <v>15</v>
      </c>
      <c r="P143" s="144">
        <v>10</v>
      </c>
      <c r="Q143" s="144">
        <v>6</v>
      </c>
      <c r="R143" s="143" t="s">
        <v>287</v>
      </c>
      <c r="S143" s="143" t="s">
        <v>287</v>
      </c>
      <c r="T143" s="143" t="s">
        <v>291</v>
      </c>
      <c r="U143" s="144">
        <v>6</v>
      </c>
      <c r="V143" s="143" t="s">
        <v>1553</v>
      </c>
      <c r="W143" s="143" t="s">
        <v>1550</v>
      </c>
      <c r="X143" s="143" t="s">
        <v>289</v>
      </c>
      <c r="Y143" s="143" t="s">
        <v>293</v>
      </c>
      <c r="Z143" s="143" t="s">
        <v>287</v>
      </c>
      <c r="AA143" s="143" t="s">
        <v>293</v>
      </c>
      <c r="AB143" s="143" t="s">
        <v>313</v>
      </c>
      <c r="AC143" s="143" t="s">
        <v>291</v>
      </c>
      <c r="AD143" s="143" t="s">
        <v>288</v>
      </c>
      <c r="AE143" s="145">
        <v>43991</v>
      </c>
      <c r="AF143" s="145">
        <v>43991</v>
      </c>
      <c r="AG143" s="146"/>
      <c r="AH143" s="145">
        <v>43992</v>
      </c>
      <c r="AI143" s="145">
        <v>43992</v>
      </c>
      <c r="AJ143" s="144" t="b">
        <v>0</v>
      </c>
      <c r="AK143" s="143" t="s">
        <v>288</v>
      </c>
      <c r="AL143" s="143" t="s">
        <v>288</v>
      </c>
      <c r="AM143" s="143" t="s">
        <v>288</v>
      </c>
      <c r="AN143" s="143" t="s">
        <v>288</v>
      </c>
      <c r="AO143" s="143" t="s">
        <v>313</v>
      </c>
    </row>
    <row r="144" spans="1:41" ht="25.5">
      <c r="A144" s="143" t="s">
        <v>51</v>
      </c>
      <c r="B144" s="143" t="s">
        <v>21</v>
      </c>
      <c r="C144" s="143" t="s">
        <v>312</v>
      </c>
      <c r="D144" s="143" t="s">
        <v>1191</v>
      </c>
      <c r="E144" s="143" t="s">
        <v>1554</v>
      </c>
      <c r="F144" s="144">
        <v>33681</v>
      </c>
      <c r="G144" s="144">
        <v>41</v>
      </c>
      <c r="H144" s="144">
        <v>1607</v>
      </c>
      <c r="I144" s="144">
        <v>2</v>
      </c>
      <c r="J144" s="143" t="s">
        <v>294</v>
      </c>
      <c r="K144" s="143" t="s">
        <v>1555</v>
      </c>
      <c r="L144" s="143" t="s">
        <v>1556</v>
      </c>
      <c r="M144" s="143" t="s">
        <v>288</v>
      </c>
      <c r="N144" s="143" t="s">
        <v>289</v>
      </c>
      <c r="O144" s="144">
        <v>12</v>
      </c>
      <c r="P144" s="144">
        <v>9</v>
      </c>
      <c r="Q144" s="144">
        <v>14</v>
      </c>
      <c r="R144" s="143" t="s">
        <v>287</v>
      </c>
      <c r="S144" s="143" t="s">
        <v>287</v>
      </c>
      <c r="T144" s="143" t="s">
        <v>288</v>
      </c>
      <c r="U144" s="144">
        <v>6</v>
      </c>
      <c r="V144" s="143" t="s">
        <v>509</v>
      </c>
      <c r="W144" s="143" t="s">
        <v>1554</v>
      </c>
      <c r="X144" s="143" t="s">
        <v>289</v>
      </c>
      <c r="Y144" s="143" t="s">
        <v>293</v>
      </c>
      <c r="Z144" s="143" t="s">
        <v>289</v>
      </c>
      <c r="AA144" s="143" t="s">
        <v>287</v>
      </c>
      <c r="AB144" s="143" t="s">
        <v>313</v>
      </c>
      <c r="AC144" s="143" t="s">
        <v>288</v>
      </c>
      <c r="AD144" s="143" t="s">
        <v>288</v>
      </c>
      <c r="AE144" s="145">
        <v>43887</v>
      </c>
      <c r="AF144" s="145">
        <v>43890</v>
      </c>
      <c r="AG144" s="146"/>
      <c r="AH144" s="145">
        <v>43944</v>
      </c>
      <c r="AI144" s="145">
        <v>43945</v>
      </c>
      <c r="AJ144" s="144" t="b">
        <v>0</v>
      </c>
      <c r="AK144" s="143" t="s">
        <v>321</v>
      </c>
      <c r="AL144" s="143" t="s">
        <v>291</v>
      </c>
      <c r="AM144" s="143" t="s">
        <v>1557</v>
      </c>
      <c r="AN144" s="143" t="s">
        <v>296</v>
      </c>
      <c r="AO144" s="143" t="s">
        <v>292</v>
      </c>
    </row>
    <row r="145" spans="1:41" ht="25.5">
      <c r="A145" s="143" t="s">
        <v>51</v>
      </c>
      <c r="B145" s="143" t="s">
        <v>21</v>
      </c>
      <c r="C145" s="143" t="s">
        <v>312</v>
      </c>
      <c r="D145" s="143" t="s">
        <v>1191</v>
      </c>
      <c r="E145" s="143" t="s">
        <v>1554</v>
      </c>
      <c r="F145" s="144">
        <v>33683</v>
      </c>
      <c r="G145" s="144">
        <v>43</v>
      </c>
      <c r="H145" s="144">
        <v>1608</v>
      </c>
      <c r="I145" s="144">
        <v>3</v>
      </c>
      <c r="J145" s="143" t="s">
        <v>294</v>
      </c>
      <c r="K145" s="143" t="s">
        <v>1558</v>
      </c>
      <c r="L145" s="143" t="s">
        <v>1559</v>
      </c>
      <c r="M145" s="143" t="s">
        <v>288</v>
      </c>
      <c r="N145" s="143" t="s">
        <v>289</v>
      </c>
      <c r="O145" s="144">
        <v>29</v>
      </c>
      <c r="P145" s="144">
        <v>2</v>
      </c>
      <c r="Q145" s="144">
        <v>2</v>
      </c>
      <c r="R145" s="143" t="s">
        <v>287</v>
      </c>
      <c r="S145" s="143" t="s">
        <v>287</v>
      </c>
      <c r="T145" s="143" t="s">
        <v>288</v>
      </c>
      <c r="U145" s="144">
        <v>1</v>
      </c>
      <c r="V145" s="143" t="s">
        <v>461</v>
      </c>
      <c r="W145" s="143" t="s">
        <v>1554</v>
      </c>
      <c r="X145" s="143" t="s">
        <v>289</v>
      </c>
      <c r="Y145" s="143" t="s">
        <v>293</v>
      </c>
      <c r="Z145" s="143" t="s">
        <v>289</v>
      </c>
      <c r="AA145" s="143" t="s">
        <v>287</v>
      </c>
      <c r="AB145" s="143" t="s">
        <v>313</v>
      </c>
      <c r="AC145" s="143" t="s">
        <v>288</v>
      </c>
      <c r="AD145" s="143" t="s">
        <v>288</v>
      </c>
      <c r="AE145" s="145">
        <v>43887</v>
      </c>
      <c r="AF145" s="145">
        <v>43891</v>
      </c>
      <c r="AG145" s="146"/>
      <c r="AH145" s="145">
        <v>43944</v>
      </c>
      <c r="AI145" s="145">
        <v>43945</v>
      </c>
      <c r="AJ145" s="144" t="b">
        <v>0</v>
      </c>
      <c r="AK145" s="143" t="s">
        <v>291</v>
      </c>
      <c r="AL145" s="143" t="s">
        <v>291</v>
      </c>
      <c r="AM145" s="143" t="s">
        <v>1560</v>
      </c>
      <c r="AN145" s="143" t="s">
        <v>296</v>
      </c>
      <c r="AO145" s="143" t="s">
        <v>292</v>
      </c>
    </row>
    <row r="146" spans="1:41" ht="25.5">
      <c r="A146" s="143" t="s">
        <v>51</v>
      </c>
      <c r="B146" s="143" t="s">
        <v>21</v>
      </c>
      <c r="C146" s="143" t="s">
        <v>312</v>
      </c>
      <c r="D146" s="143" t="s">
        <v>1191</v>
      </c>
      <c r="E146" s="143" t="s">
        <v>1554</v>
      </c>
      <c r="F146" s="144">
        <v>35733</v>
      </c>
      <c r="G146" s="144">
        <v>165</v>
      </c>
      <c r="H146" s="144">
        <v>1734</v>
      </c>
      <c r="I146" s="144">
        <v>1</v>
      </c>
      <c r="J146" s="143" t="s">
        <v>286</v>
      </c>
      <c r="K146" s="143" t="s">
        <v>1561</v>
      </c>
      <c r="L146" s="143" t="s">
        <v>1562</v>
      </c>
      <c r="M146" s="143" t="s">
        <v>288</v>
      </c>
      <c r="N146" s="143" t="s">
        <v>287</v>
      </c>
      <c r="O146" s="144">
        <v>17</v>
      </c>
      <c r="P146" s="144">
        <v>1</v>
      </c>
      <c r="Q146" s="144">
        <v>29</v>
      </c>
      <c r="R146" s="143" t="s">
        <v>287</v>
      </c>
      <c r="S146" s="143" t="s">
        <v>287</v>
      </c>
      <c r="T146" s="143" t="s">
        <v>291</v>
      </c>
      <c r="U146" s="144">
        <v>6</v>
      </c>
      <c r="V146" s="143" t="s">
        <v>1563</v>
      </c>
      <c r="W146" s="143" t="s">
        <v>1554</v>
      </c>
      <c r="X146" s="143" t="s">
        <v>289</v>
      </c>
      <c r="Y146" s="143" t="s">
        <v>293</v>
      </c>
      <c r="Z146" s="143" t="s">
        <v>289</v>
      </c>
      <c r="AA146" s="143" t="s">
        <v>293</v>
      </c>
      <c r="AB146" s="143" t="s">
        <v>313</v>
      </c>
      <c r="AC146" s="143" t="s">
        <v>291</v>
      </c>
      <c r="AD146" s="143" t="s">
        <v>288</v>
      </c>
      <c r="AE146" s="145">
        <v>43957</v>
      </c>
      <c r="AF146" s="145">
        <v>43957</v>
      </c>
      <c r="AG146" s="146"/>
      <c r="AH146" s="145">
        <v>43957</v>
      </c>
      <c r="AI146" s="145">
        <v>43957</v>
      </c>
      <c r="AJ146" s="144" t="b">
        <v>0</v>
      </c>
      <c r="AK146" s="143" t="s">
        <v>288</v>
      </c>
      <c r="AL146" s="143" t="s">
        <v>288</v>
      </c>
      <c r="AM146" s="143" t="s">
        <v>288</v>
      </c>
      <c r="AN146" s="143" t="s">
        <v>288</v>
      </c>
      <c r="AO146" s="143" t="s">
        <v>292</v>
      </c>
    </row>
    <row r="147" spans="1:41" ht="25.5">
      <c r="A147" s="143" t="s">
        <v>51</v>
      </c>
      <c r="B147" s="143" t="s">
        <v>21</v>
      </c>
      <c r="C147" s="143" t="s">
        <v>312</v>
      </c>
      <c r="D147" s="143" t="s">
        <v>1191</v>
      </c>
      <c r="E147" s="143" t="s">
        <v>1554</v>
      </c>
      <c r="F147" s="144">
        <v>36947</v>
      </c>
      <c r="G147" s="144">
        <v>193</v>
      </c>
      <c r="H147" s="144">
        <v>2122</v>
      </c>
      <c r="I147" s="144">
        <v>890</v>
      </c>
      <c r="J147" s="143" t="s">
        <v>286</v>
      </c>
      <c r="K147" s="143" t="s">
        <v>1564</v>
      </c>
      <c r="L147" s="143" t="s">
        <v>1565</v>
      </c>
      <c r="M147" s="143" t="s">
        <v>1566</v>
      </c>
      <c r="N147" s="143" t="s">
        <v>289</v>
      </c>
      <c r="O147" s="144">
        <v>12</v>
      </c>
      <c r="P147" s="144">
        <v>3</v>
      </c>
      <c r="Q147" s="144">
        <v>30</v>
      </c>
      <c r="R147" s="143" t="s">
        <v>287</v>
      </c>
      <c r="S147" s="143" t="s">
        <v>287</v>
      </c>
      <c r="T147" s="143" t="s">
        <v>288</v>
      </c>
      <c r="U147" s="144">
        <v>6</v>
      </c>
      <c r="V147" s="143" t="s">
        <v>651</v>
      </c>
      <c r="W147" s="143" t="s">
        <v>1554</v>
      </c>
      <c r="X147" s="143" t="s">
        <v>289</v>
      </c>
      <c r="Y147" s="143" t="s">
        <v>293</v>
      </c>
      <c r="Z147" s="143" t="s">
        <v>289</v>
      </c>
      <c r="AA147" s="143" t="s">
        <v>293</v>
      </c>
      <c r="AB147" s="143" t="s">
        <v>320</v>
      </c>
      <c r="AC147" s="143" t="s">
        <v>291</v>
      </c>
      <c r="AD147" s="143" t="s">
        <v>288</v>
      </c>
      <c r="AE147" s="145">
        <v>43959</v>
      </c>
      <c r="AF147" s="145">
        <v>43962</v>
      </c>
      <c r="AG147" s="146"/>
      <c r="AH147" s="145">
        <v>43964</v>
      </c>
      <c r="AI147" s="145">
        <v>43964</v>
      </c>
      <c r="AJ147" s="144" t="b">
        <v>0</v>
      </c>
      <c r="AK147" s="143" t="s">
        <v>288</v>
      </c>
      <c r="AL147" s="143" t="s">
        <v>288</v>
      </c>
      <c r="AM147" s="143" t="s">
        <v>288</v>
      </c>
      <c r="AN147" s="143" t="s">
        <v>288</v>
      </c>
      <c r="AO147" s="143" t="s">
        <v>292</v>
      </c>
    </row>
    <row r="148" spans="1:41" ht="25.5">
      <c r="A148" s="143" t="s">
        <v>51</v>
      </c>
      <c r="B148" s="143" t="s">
        <v>21</v>
      </c>
      <c r="C148" s="143" t="s">
        <v>312</v>
      </c>
      <c r="D148" s="143" t="s">
        <v>662</v>
      </c>
      <c r="E148" s="143" t="s">
        <v>663</v>
      </c>
      <c r="F148" s="144">
        <v>37386</v>
      </c>
      <c r="G148" s="144">
        <v>196</v>
      </c>
      <c r="H148" s="144">
        <v>1830</v>
      </c>
      <c r="I148" s="144">
        <v>1780</v>
      </c>
      <c r="J148" s="143" t="s">
        <v>286</v>
      </c>
      <c r="K148" s="143" t="s">
        <v>1567</v>
      </c>
      <c r="L148" s="143" t="s">
        <v>1568</v>
      </c>
      <c r="M148" s="143" t="s">
        <v>1569</v>
      </c>
      <c r="N148" s="143" t="s">
        <v>289</v>
      </c>
      <c r="O148" s="144">
        <v>7</v>
      </c>
      <c r="P148" s="144">
        <v>7</v>
      </c>
      <c r="Q148" s="144">
        <v>25</v>
      </c>
      <c r="R148" s="143" t="s">
        <v>287</v>
      </c>
      <c r="S148" s="143" t="s">
        <v>287</v>
      </c>
      <c r="T148" s="143" t="s">
        <v>291</v>
      </c>
      <c r="U148" s="144">
        <v>6</v>
      </c>
      <c r="V148" s="143" t="s">
        <v>1570</v>
      </c>
      <c r="W148" s="143" t="s">
        <v>663</v>
      </c>
      <c r="X148" s="143" t="s">
        <v>289</v>
      </c>
      <c r="Y148" s="143" t="s">
        <v>293</v>
      </c>
      <c r="Z148" s="143" t="s">
        <v>287</v>
      </c>
      <c r="AA148" s="143" t="s">
        <v>287</v>
      </c>
      <c r="AB148" s="143" t="s">
        <v>313</v>
      </c>
      <c r="AC148" s="143" t="s">
        <v>291</v>
      </c>
      <c r="AD148" s="143" t="s">
        <v>288</v>
      </c>
      <c r="AE148" s="145">
        <v>43966</v>
      </c>
      <c r="AF148" s="145">
        <v>43966</v>
      </c>
      <c r="AG148" s="146"/>
      <c r="AH148" s="145">
        <v>43966</v>
      </c>
      <c r="AI148" s="145">
        <v>43966</v>
      </c>
      <c r="AJ148" s="144" t="b">
        <v>0</v>
      </c>
      <c r="AK148" s="143" t="s">
        <v>288</v>
      </c>
      <c r="AL148" s="143" t="s">
        <v>288</v>
      </c>
      <c r="AM148" s="143" t="s">
        <v>288</v>
      </c>
      <c r="AN148" s="143" t="s">
        <v>288</v>
      </c>
      <c r="AO148" s="143" t="s">
        <v>292</v>
      </c>
    </row>
    <row r="149" spans="1:41" ht="25.5">
      <c r="A149" s="143" t="s">
        <v>51</v>
      </c>
      <c r="B149" s="143" t="s">
        <v>21</v>
      </c>
      <c r="C149" s="143" t="s">
        <v>312</v>
      </c>
      <c r="D149" s="143" t="s">
        <v>584</v>
      </c>
      <c r="E149" s="143" t="s">
        <v>1571</v>
      </c>
      <c r="F149" s="144">
        <v>36460</v>
      </c>
      <c r="G149" s="144">
        <v>188</v>
      </c>
      <c r="H149" s="144">
        <v>1774</v>
      </c>
      <c r="I149" s="144">
        <v>5</v>
      </c>
      <c r="J149" s="143" t="s">
        <v>286</v>
      </c>
      <c r="K149" s="143" t="s">
        <v>1572</v>
      </c>
      <c r="L149" s="143" t="s">
        <v>1573</v>
      </c>
      <c r="M149" s="143" t="s">
        <v>1574</v>
      </c>
      <c r="N149" s="143" t="s">
        <v>287</v>
      </c>
      <c r="O149" s="144">
        <v>14</v>
      </c>
      <c r="P149" s="144">
        <v>3</v>
      </c>
      <c r="Q149" s="144">
        <v>15</v>
      </c>
      <c r="R149" s="143" t="s">
        <v>287</v>
      </c>
      <c r="S149" s="143" t="s">
        <v>287</v>
      </c>
      <c r="T149" s="143" t="s">
        <v>291</v>
      </c>
      <c r="U149" s="144">
        <v>6</v>
      </c>
      <c r="V149" s="143" t="s">
        <v>1575</v>
      </c>
      <c r="W149" s="143" t="s">
        <v>1571</v>
      </c>
      <c r="X149" s="143" t="s">
        <v>289</v>
      </c>
      <c r="Y149" s="143" t="s">
        <v>293</v>
      </c>
      <c r="Z149" s="143" t="s">
        <v>289</v>
      </c>
      <c r="AA149" s="143" t="s">
        <v>293</v>
      </c>
      <c r="AB149" s="143" t="s">
        <v>313</v>
      </c>
      <c r="AC149" s="143" t="s">
        <v>291</v>
      </c>
      <c r="AD149" s="143" t="s">
        <v>288</v>
      </c>
      <c r="AE149" s="145">
        <v>43961</v>
      </c>
      <c r="AF149" s="145">
        <v>43961</v>
      </c>
      <c r="AG149" s="146"/>
      <c r="AH149" s="145">
        <v>43962</v>
      </c>
      <c r="AI149" s="145">
        <v>43962</v>
      </c>
      <c r="AJ149" s="144" t="b">
        <v>0</v>
      </c>
      <c r="AK149" s="143" t="s">
        <v>288</v>
      </c>
      <c r="AL149" s="143" t="s">
        <v>288</v>
      </c>
      <c r="AM149" s="143" t="s">
        <v>288</v>
      </c>
      <c r="AN149" s="143" t="s">
        <v>288</v>
      </c>
      <c r="AO149" s="143" t="s">
        <v>292</v>
      </c>
    </row>
    <row r="150" spans="1:41" ht="25.5">
      <c r="A150" s="143" t="s">
        <v>57</v>
      </c>
      <c r="B150" s="143" t="s">
        <v>27</v>
      </c>
      <c r="C150" s="143" t="s">
        <v>531</v>
      </c>
      <c r="D150" s="143" t="s">
        <v>1576</v>
      </c>
      <c r="E150" s="143" t="s">
        <v>1577</v>
      </c>
      <c r="F150" s="144">
        <v>39695</v>
      </c>
      <c r="G150" s="144">
        <v>184</v>
      </c>
      <c r="H150" s="146"/>
      <c r="I150" s="146"/>
      <c r="J150" s="143" t="s">
        <v>294</v>
      </c>
      <c r="K150" s="143" t="s">
        <v>1578</v>
      </c>
      <c r="L150" s="143" t="s">
        <v>1579</v>
      </c>
      <c r="M150" s="143" t="s">
        <v>288</v>
      </c>
      <c r="N150" s="143" t="s">
        <v>287</v>
      </c>
      <c r="O150" s="144">
        <v>16</v>
      </c>
      <c r="P150" s="144">
        <v>0</v>
      </c>
      <c r="Q150" s="144">
        <v>0</v>
      </c>
      <c r="R150" s="143" t="s">
        <v>287</v>
      </c>
      <c r="S150" s="143" t="s">
        <v>287</v>
      </c>
      <c r="T150" s="143" t="s">
        <v>288</v>
      </c>
      <c r="U150" s="144">
        <v>6</v>
      </c>
      <c r="V150" s="143" t="s">
        <v>1580</v>
      </c>
      <c r="W150" s="143" t="s">
        <v>1577</v>
      </c>
      <c r="X150" s="143" t="s">
        <v>289</v>
      </c>
      <c r="Y150" s="143" t="s">
        <v>293</v>
      </c>
      <c r="Z150" s="143" t="s">
        <v>289</v>
      </c>
      <c r="AA150" s="143" t="s">
        <v>287</v>
      </c>
      <c r="AB150" s="143" t="s">
        <v>576</v>
      </c>
      <c r="AC150" s="143" t="s">
        <v>288</v>
      </c>
      <c r="AD150" s="143" t="s">
        <v>288</v>
      </c>
      <c r="AE150" s="145">
        <v>43927</v>
      </c>
      <c r="AF150" s="145">
        <v>43931</v>
      </c>
      <c r="AG150" s="146"/>
      <c r="AH150" s="145">
        <v>43980</v>
      </c>
      <c r="AI150" s="145">
        <v>43980</v>
      </c>
      <c r="AJ150" s="144" t="b">
        <v>0</v>
      </c>
      <c r="AK150" s="143" t="s">
        <v>291</v>
      </c>
      <c r="AL150" s="143" t="s">
        <v>291</v>
      </c>
      <c r="AM150" s="143" t="s">
        <v>288</v>
      </c>
      <c r="AN150" s="143" t="s">
        <v>296</v>
      </c>
      <c r="AO150" s="143" t="s">
        <v>292</v>
      </c>
    </row>
    <row r="151" spans="1:41" ht="25.5">
      <c r="A151" s="143" t="s">
        <v>57</v>
      </c>
      <c r="B151" s="143" t="s">
        <v>27</v>
      </c>
      <c r="C151" s="143" t="s">
        <v>531</v>
      </c>
      <c r="D151" s="143" t="s">
        <v>1576</v>
      </c>
      <c r="E151" s="143" t="s">
        <v>1577</v>
      </c>
      <c r="F151" s="144">
        <v>39698</v>
      </c>
      <c r="G151" s="144">
        <v>238</v>
      </c>
      <c r="H151" s="146"/>
      <c r="I151" s="146"/>
      <c r="J151" s="143" t="s">
        <v>286</v>
      </c>
      <c r="K151" s="143" t="s">
        <v>1581</v>
      </c>
      <c r="L151" s="143" t="s">
        <v>1582</v>
      </c>
      <c r="M151" s="143" t="s">
        <v>288</v>
      </c>
      <c r="N151" s="143" t="s">
        <v>289</v>
      </c>
      <c r="O151" s="144">
        <v>28</v>
      </c>
      <c r="P151" s="144">
        <v>0</v>
      </c>
      <c r="Q151" s="144">
        <v>0</v>
      </c>
      <c r="R151" s="143" t="s">
        <v>289</v>
      </c>
      <c r="S151" s="143" t="s">
        <v>287</v>
      </c>
      <c r="T151" s="143" t="s">
        <v>288</v>
      </c>
      <c r="U151" s="144">
        <v>10</v>
      </c>
      <c r="V151" s="143" t="s">
        <v>571</v>
      </c>
      <c r="W151" s="143" t="s">
        <v>1577</v>
      </c>
      <c r="X151" s="143" t="s">
        <v>289</v>
      </c>
      <c r="Y151" s="143" t="s">
        <v>293</v>
      </c>
      <c r="Z151" s="143" t="s">
        <v>289</v>
      </c>
      <c r="AA151" s="143" t="s">
        <v>287</v>
      </c>
      <c r="AB151" s="143" t="s">
        <v>375</v>
      </c>
      <c r="AC151" s="143" t="s">
        <v>288</v>
      </c>
      <c r="AD151" s="143" t="s">
        <v>288</v>
      </c>
      <c r="AE151" s="145">
        <v>43895</v>
      </c>
      <c r="AF151" s="145">
        <v>43900</v>
      </c>
      <c r="AG151" s="146"/>
      <c r="AH151" s="145">
        <v>43980</v>
      </c>
      <c r="AI151" s="145">
        <v>43980</v>
      </c>
      <c r="AJ151" s="144" t="b">
        <v>0</v>
      </c>
      <c r="AK151" s="143" t="s">
        <v>291</v>
      </c>
      <c r="AL151" s="143" t="s">
        <v>291</v>
      </c>
      <c r="AM151" s="143" t="s">
        <v>288</v>
      </c>
      <c r="AN151" s="143" t="s">
        <v>296</v>
      </c>
      <c r="AO151" s="143" t="s">
        <v>292</v>
      </c>
    </row>
    <row r="152" spans="1:41" ht="25.5">
      <c r="A152" s="143" t="s">
        <v>57</v>
      </c>
      <c r="B152" s="143" t="s">
        <v>27</v>
      </c>
      <c r="C152" s="143" t="s">
        <v>531</v>
      </c>
      <c r="D152" s="143" t="s">
        <v>1576</v>
      </c>
      <c r="E152" s="143" t="s">
        <v>1577</v>
      </c>
      <c r="F152" s="144">
        <v>39697</v>
      </c>
      <c r="G152" s="144">
        <v>185</v>
      </c>
      <c r="H152" s="146"/>
      <c r="I152" s="146"/>
      <c r="J152" s="143" t="s">
        <v>294</v>
      </c>
      <c r="K152" s="143" t="s">
        <v>1583</v>
      </c>
      <c r="L152" s="143" t="s">
        <v>1584</v>
      </c>
      <c r="M152" s="143" t="s">
        <v>288</v>
      </c>
      <c r="N152" s="143" t="s">
        <v>289</v>
      </c>
      <c r="O152" s="144">
        <v>5</v>
      </c>
      <c r="P152" s="144">
        <v>0</v>
      </c>
      <c r="Q152" s="144">
        <v>0</v>
      </c>
      <c r="R152" s="143" t="s">
        <v>287</v>
      </c>
      <c r="S152" s="143" t="s">
        <v>287</v>
      </c>
      <c r="T152" s="143" t="s">
        <v>288</v>
      </c>
      <c r="U152" s="144">
        <v>6</v>
      </c>
      <c r="V152" s="143" t="s">
        <v>400</v>
      </c>
      <c r="W152" s="143" t="s">
        <v>1577</v>
      </c>
      <c r="X152" s="143" t="s">
        <v>289</v>
      </c>
      <c r="Y152" s="143" t="s">
        <v>293</v>
      </c>
      <c r="Z152" s="143" t="s">
        <v>289</v>
      </c>
      <c r="AA152" s="143" t="s">
        <v>287</v>
      </c>
      <c r="AB152" s="143" t="s">
        <v>375</v>
      </c>
      <c r="AC152" s="143" t="s">
        <v>288</v>
      </c>
      <c r="AD152" s="143" t="s">
        <v>288</v>
      </c>
      <c r="AE152" s="145">
        <v>43860</v>
      </c>
      <c r="AF152" s="145">
        <v>43862</v>
      </c>
      <c r="AG152" s="146"/>
      <c r="AH152" s="145">
        <v>43980</v>
      </c>
      <c r="AI152" s="145">
        <v>43980</v>
      </c>
      <c r="AJ152" s="144" t="b">
        <v>0</v>
      </c>
      <c r="AK152" s="143" t="s">
        <v>291</v>
      </c>
      <c r="AL152" s="143" t="s">
        <v>291</v>
      </c>
      <c r="AM152" s="143" t="s">
        <v>288</v>
      </c>
      <c r="AN152" s="143" t="s">
        <v>296</v>
      </c>
      <c r="AO152" s="143" t="s">
        <v>292</v>
      </c>
    </row>
    <row r="153" spans="1:41">
      <c r="A153" s="143" t="s">
        <v>57</v>
      </c>
      <c r="B153" s="143" t="s">
        <v>27</v>
      </c>
      <c r="C153" s="143" t="s">
        <v>531</v>
      </c>
      <c r="D153" s="143" t="s">
        <v>1576</v>
      </c>
      <c r="E153" s="143" t="s">
        <v>1577</v>
      </c>
      <c r="F153" s="144">
        <v>39696</v>
      </c>
      <c r="G153" s="144">
        <v>237</v>
      </c>
      <c r="H153" s="146"/>
      <c r="I153" s="146"/>
      <c r="J153" s="143" t="s">
        <v>286</v>
      </c>
      <c r="K153" s="143" t="s">
        <v>1585</v>
      </c>
      <c r="L153" s="143" t="s">
        <v>1586</v>
      </c>
      <c r="M153" s="143" t="s">
        <v>288</v>
      </c>
      <c r="N153" s="143" t="s">
        <v>287</v>
      </c>
      <c r="O153" s="144">
        <v>17</v>
      </c>
      <c r="P153" s="144">
        <v>9</v>
      </c>
      <c r="Q153" s="144">
        <v>6</v>
      </c>
      <c r="R153" s="143" t="s">
        <v>287</v>
      </c>
      <c r="S153" s="143" t="s">
        <v>287</v>
      </c>
      <c r="T153" s="143" t="s">
        <v>288</v>
      </c>
      <c r="U153" s="144">
        <v>6</v>
      </c>
      <c r="V153" s="143" t="s">
        <v>1587</v>
      </c>
      <c r="W153" s="143" t="s">
        <v>1577</v>
      </c>
      <c r="X153" s="143" t="s">
        <v>289</v>
      </c>
      <c r="Y153" s="143" t="s">
        <v>293</v>
      </c>
      <c r="Z153" s="143" t="s">
        <v>289</v>
      </c>
      <c r="AA153" s="143" t="s">
        <v>287</v>
      </c>
      <c r="AB153" s="143" t="s">
        <v>576</v>
      </c>
      <c r="AC153" s="143" t="s">
        <v>288</v>
      </c>
      <c r="AD153" s="143" t="s">
        <v>288</v>
      </c>
      <c r="AE153" s="145">
        <v>43887</v>
      </c>
      <c r="AF153" s="145">
        <v>43892</v>
      </c>
      <c r="AG153" s="146"/>
      <c r="AH153" s="145">
        <v>43980</v>
      </c>
      <c r="AI153" s="145">
        <v>43980</v>
      </c>
      <c r="AJ153" s="144" t="b">
        <v>0</v>
      </c>
      <c r="AK153" s="143" t="s">
        <v>291</v>
      </c>
      <c r="AL153" s="143" t="s">
        <v>291</v>
      </c>
      <c r="AM153" s="143" t="s">
        <v>288</v>
      </c>
      <c r="AN153" s="143" t="s">
        <v>296</v>
      </c>
      <c r="AO153" s="143" t="s">
        <v>292</v>
      </c>
    </row>
    <row r="154" spans="1:41">
      <c r="A154" s="143" t="s">
        <v>57</v>
      </c>
      <c r="B154" s="143" t="s">
        <v>27</v>
      </c>
      <c r="C154" s="143" t="s">
        <v>495</v>
      </c>
      <c r="D154" s="143" t="s">
        <v>532</v>
      </c>
      <c r="E154" s="143" t="s">
        <v>1588</v>
      </c>
      <c r="F154" s="144">
        <v>41881</v>
      </c>
      <c r="G154" s="144">
        <v>280</v>
      </c>
      <c r="H154" s="144">
        <v>2940</v>
      </c>
      <c r="I154" s="144">
        <v>12</v>
      </c>
      <c r="J154" s="143" t="s">
        <v>286</v>
      </c>
      <c r="K154" s="143" t="s">
        <v>1589</v>
      </c>
      <c r="L154" s="143" t="s">
        <v>1590</v>
      </c>
      <c r="M154" s="143" t="s">
        <v>288</v>
      </c>
      <c r="N154" s="143" t="s">
        <v>287</v>
      </c>
      <c r="O154" s="144">
        <v>79</v>
      </c>
      <c r="P154" s="144">
        <v>0</v>
      </c>
      <c r="Q154" s="144">
        <v>0</v>
      </c>
      <c r="R154" s="143" t="s">
        <v>289</v>
      </c>
      <c r="S154" s="143" t="s">
        <v>287</v>
      </c>
      <c r="T154" s="143" t="s">
        <v>288</v>
      </c>
      <c r="U154" s="144">
        <v>1</v>
      </c>
      <c r="V154" s="143" t="s">
        <v>1591</v>
      </c>
      <c r="W154" s="143" t="s">
        <v>1588</v>
      </c>
      <c r="X154" s="143" t="s">
        <v>289</v>
      </c>
      <c r="Y154" s="143" t="s">
        <v>289</v>
      </c>
      <c r="Z154" s="143" t="s">
        <v>289</v>
      </c>
      <c r="AA154" s="143" t="s">
        <v>293</v>
      </c>
      <c r="AB154" s="143" t="s">
        <v>295</v>
      </c>
      <c r="AC154" s="143" t="s">
        <v>288</v>
      </c>
      <c r="AD154" s="143" t="s">
        <v>288</v>
      </c>
      <c r="AE154" s="145">
        <v>43983</v>
      </c>
      <c r="AF154" s="145">
        <v>43987</v>
      </c>
      <c r="AG154" s="146"/>
      <c r="AH154" s="145">
        <v>43988</v>
      </c>
      <c r="AI154" s="145">
        <v>43989</v>
      </c>
      <c r="AJ154" s="144" t="b">
        <v>0</v>
      </c>
      <c r="AK154" s="143" t="s">
        <v>321</v>
      </c>
      <c r="AL154" s="143" t="s">
        <v>291</v>
      </c>
      <c r="AM154" s="143" t="s">
        <v>288</v>
      </c>
      <c r="AN154" s="143" t="s">
        <v>296</v>
      </c>
      <c r="AO154" s="143" t="s">
        <v>292</v>
      </c>
    </row>
    <row r="155" spans="1:41">
      <c r="A155" s="143" t="s">
        <v>45</v>
      </c>
      <c r="B155" s="143" t="s">
        <v>16</v>
      </c>
      <c r="C155" s="143" t="s">
        <v>587</v>
      </c>
      <c r="D155" s="143" t="s">
        <v>1592</v>
      </c>
      <c r="E155" s="143" t="s">
        <v>1593</v>
      </c>
      <c r="F155" s="144">
        <v>31586</v>
      </c>
      <c r="G155" s="144">
        <v>136</v>
      </c>
      <c r="H155" s="144">
        <v>1345</v>
      </c>
      <c r="I155" s="144">
        <v>7</v>
      </c>
      <c r="J155" s="143" t="s">
        <v>286</v>
      </c>
      <c r="K155" s="143" t="s">
        <v>1594</v>
      </c>
      <c r="L155" s="143" t="s">
        <v>1595</v>
      </c>
      <c r="M155" s="143" t="s">
        <v>288</v>
      </c>
      <c r="N155" s="143" t="s">
        <v>287</v>
      </c>
      <c r="O155" s="144">
        <v>34</v>
      </c>
      <c r="P155" s="144">
        <v>5</v>
      </c>
      <c r="Q155" s="144">
        <v>11</v>
      </c>
      <c r="R155" s="143" t="s">
        <v>289</v>
      </c>
      <c r="S155" s="143" t="s">
        <v>287</v>
      </c>
      <c r="T155" s="143" t="s">
        <v>291</v>
      </c>
      <c r="U155" s="144">
        <v>10</v>
      </c>
      <c r="V155" s="143" t="s">
        <v>1596</v>
      </c>
      <c r="W155" s="143" t="s">
        <v>1593</v>
      </c>
      <c r="X155" s="143" t="s">
        <v>289</v>
      </c>
      <c r="Y155" s="143" t="s">
        <v>293</v>
      </c>
      <c r="Z155" s="143" t="s">
        <v>289</v>
      </c>
      <c r="AA155" s="143" t="s">
        <v>293</v>
      </c>
      <c r="AB155" s="143" t="s">
        <v>415</v>
      </c>
      <c r="AC155" s="143" t="s">
        <v>291</v>
      </c>
      <c r="AD155" s="143" t="s">
        <v>288</v>
      </c>
      <c r="AE155" s="145">
        <v>43933</v>
      </c>
      <c r="AF155" s="145">
        <v>43933</v>
      </c>
      <c r="AG155" s="146"/>
      <c r="AH155" s="145">
        <v>43934</v>
      </c>
      <c r="AI155" s="145">
        <v>43934</v>
      </c>
      <c r="AJ155" s="144" t="b">
        <v>0</v>
      </c>
      <c r="AK155" s="143" t="s">
        <v>288</v>
      </c>
      <c r="AL155" s="143" t="s">
        <v>288</v>
      </c>
      <c r="AM155" s="143" t="s">
        <v>288</v>
      </c>
      <c r="AN155" s="143" t="s">
        <v>288</v>
      </c>
      <c r="AO155" s="143" t="s">
        <v>292</v>
      </c>
    </row>
    <row r="156" spans="1:41" ht="25.5">
      <c r="A156" s="143" t="s">
        <v>45</v>
      </c>
      <c r="B156" s="143" t="s">
        <v>16</v>
      </c>
      <c r="C156" s="143" t="s">
        <v>668</v>
      </c>
      <c r="D156" s="143" t="s">
        <v>1597</v>
      </c>
      <c r="E156" s="143" t="s">
        <v>1598</v>
      </c>
      <c r="F156" s="144">
        <v>32819</v>
      </c>
      <c r="G156" s="144">
        <v>27</v>
      </c>
      <c r="H156" s="144">
        <v>1008</v>
      </c>
      <c r="I156" s="144">
        <v>199</v>
      </c>
      <c r="J156" s="143" t="s">
        <v>294</v>
      </c>
      <c r="K156" s="143" t="s">
        <v>1599</v>
      </c>
      <c r="L156" s="143" t="s">
        <v>1600</v>
      </c>
      <c r="M156" s="143" t="s">
        <v>288</v>
      </c>
      <c r="N156" s="143" t="s">
        <v>289</v>
      </c>
      <c r="O156" s="144">
        <v>11</v>
      </c>
      <c r="P156" s="144">
        <v>0</v>
      </c>
      <c r="Q156" s="144">
        <v>0</v>
      </c>
      <c r="R156" s="143" t="s">
        <v>287</v>
      </c>
      <c r="S156" s="143" t="s">
        <v>287</v>
      </c>
      <c r="T156" s="143" t="s">
        <v>288</v>
      </c>
      <c r="U156" s="144">
        <v>6</v>
      </c>
      <c r="V156" s="143" t="s">
        <v>646</v>
      </c>
      <c r="W156" s="143" t="s">
        <v>1598</v>
      </c>
      <c r="X156" s="143" t="s">
        <v>289</v>
      </c>
      <c r="Y156" s="143" t="s">
        <v>293</v>
      </c>
      <c r="Z156" s="143" t="s">
        <v>289</v>
      </c>
      <c r="AA156" s="143" t="s">
        <v>293</v>
      </c>
      <c r="AB156" s="143" t="s">
        <v>300</v>
      </c>
      <c r="AC156" s="143" t="s">
        <v>291</v>
      </c>
      <c r="AD156" s="143" t="s">
        <v>288</v>
      </c>
      <c r="AE156" s="145">
        <v>43936</v>
      </c>
      <c r="AF156" s="145">
        <v>43940</v>
      </c>
      <c r="AG156" s="146"/>
      <c r="AH156" s="145">
        <v>43941</v>
      </c>
      <c r="AI156" s="145">
        <v>43941</v>
      </c>
      <c r="AJ156" s="144" t="b">
        <v>0</v>
      </c>
      <c r="AK156" s="143" t="s">
        <v>291</v>
      </c>
      <c r="AL156" s="143" t="s">
        <v>291</v>
      </c>
      <c r="AM156" s="143" t="s">
        <v>1601</v>
      </c>
      <c r="AN156" s="143" t="s">
        <v>296</v>
      </c>
      <c r="AO156" s="143" t="s">
        <v>292</v>
      </c>
    </row>
    <row r="157" spans="1:41" ht="25.5">
      <c r="A157" s="143" t="s">
        <v>45</v>
      </c>
      <c r="B157" s="143" t="s">
        <v>16</v>
      </c>
      <c r="C157" s="143" t="s">
        <v>483</v>
      </c>
      <c r="D157" s="143" t="s">
        <v>483</v>
      </c>
      <c r="E157" s="143" t="s">
        <v>1602</v>
      </c>
      <c r="F157" s="144">
        <v>37602</v>
      </c>
      <c r="G157" s="144">
        <v>200</v>
      </c>
      <c r="H157" s="144">
        <v>1703</v>
      </c>
      <c r="I157" s="144">
        <v>14</v>
      </c>
      <c r="J157" s="143" t="s">
        <v>286</v>
      </c>
      <c r="K157" s="143" t="s">
        <v>1603</v>
      </c>
      <c r="L157" s="143" t="s">
        <v>1604</v>
      </c>
      <c r="M157" s="143" t="s">
        <v>1605</v>
      </c>
      <c r="N157" s="143" t="s">
        <v>289</v>
      </c>
      <c r="O157" s="144">
        <v>9</v>
      </c>
      <c r="P157" s="144">
        <v>5</v>
      </c>
      <c r="Q157" s="144">
        <v>12</v>
      </c>
      <c r="R157" s="143" t="s">
        <v>287</v>
      </c>
      <c r="S157" s="143" t="s">
        <v>287</v>
      </c>
      <c r="T157" s="143" t="s">
        <v>291</v>
      </c>
      <c r="U157" s="144">
        <v>6</v>
      </c>
      <c r="V157" s="143" t="s">
        <v>1606</v>
      </c>
      <c r="W157" s="143" t="s">
        <v>1602</v>
      </c>
      <c r="X157" s="143" t="s">
        <v>289</v>
      </c>
      <c r="Y157" s="143" t="s">
        <v>293</v>
      </c>
      <c r="Z157" s="143" t="s">
        <v>289</v>
      </c>
      <c r="AA157" s="143" t="s">
        <v>293</v>
      </c>
      <c r="AB157" s="143" t="s">
        <v>415</v>
      </c>
      <c r="AC157" s="143" t="s">
        <v>291</v>
      </c>
      <c r="AD157" s="143" t="s">
        <v>288</v>
      </c>
      <c r="AE157" s="145">
        <v>43967</v>
      </c>
      <c r="AF157" s="145">
        <v>43967</v>
      </c>
      <c r="AG157" s="146"/>
      <c r="AH157" s="145">
        <v>43968</v>
      </c>
      <c r="AI157" s="145">
        <v>43968</v>
      </c>
      <c r="AJ157" s="144" t="b">
        <v>0</v>
      </c>
      <c r="AK157" s="143" t="s">
        <v>288</v>
      </c>
      <c r="AL157" s="143" t="s">
        <v>288</v>
      </c>
      <c r="AM157" s="143" t="s">
        <v>288</v>
      </c>
      <c r="AN157" s="143" t="s">
        <v>288</v>
      </c>
      <c r="AO157" s="143" t="s">
        <v>292</v>
      </c>
    </row>
    <row r="158" spans="1:41" ht="25.5">
      <c r="A158" s="143" t="s">
        <v>45</v>
      </c>
      <c r="B158" s="143" t="s">
        <v>16</v>
      </c>
      <c r="C158" s="143" t="s">
        <v>670</v>
      </c>
      <c r="D158" s="143" t="s">
        <v>1607</v>
      </c>
      <c r="E158" s="143" t="s">
        <v>1608</v>
      </c>
      <c r="F158" s="144">
        <v>34858</v>
      </c>
      <c r="G158" s="144">
        <v>154</v>
      </c>
      <c r="H158" s="144">
        <v>1507</v>
      </c>
      <c r="I158" s="144">
        <v>11</v>
      </c>
      <c r="J158" s="143" t="s">
        <v>286</v>
      </c>
      <c r="K158" s="143" t="s">
        <v>1609</v>
      </c>
      <c r="L158" s="143" t="s">
        <v>1610</v>
      </c>
      <c r="M158" s="143" t="s">
        <v>1611</v>
      </c>
      <c r="N158" s="143" t="s">
        <v>289</v>
      </c>
      <c r="O158" s="144">
        <v>13</v>
      </c>
      <c r="P158" s="144">
        <v>1</v>
      </c>
      <c r="Q158" s="144">
        <v>6</v>
      </c>
      <c r="R158" s="143" t="s">
        <v>287</v>
      </c>
      <c r="S158" s="143" t="s">
        <v>287</v>
      </c>
      <c r="T158" s="143" t="s">
        <v>291</v>
      </c>
      <c r="U158" s="144">
        <v>6</v>
      </c>
      <c r="V158" s="143" t="s">
        <v>1612</v>
      </c>
      <c r="W158" s="143" t="s">
        <v>1608</v>
      </c>
      <c r="X158" s="143" t="s">
        <v>289</v>
      </c>
      <c r="Y158" s="143" t="s">
        <v>293</v>
      </c>
      <c r="Z158" s="143" t="s">
        <v>289</v>
      </c>
      <c r="AA158" s="143" t="s">
        <v>293</v>
      </c>
      <c r="AB158" s="143" t="s">
        <v>415</v>
      </c>
      <c r="AC158" s="143" t="s">
        <v>291</v>
      </c>
      <c r="AD158" s="143" t="s">
        <v>288</v>
      </c>
      <c r="AE158" s="145">
        <v>43951</v>
      </c>
      <c r="AF158" s="145">
        <v>43951</v>
      </c>
      <c r="AG158" s="146"/>
      <c r="AH158" s="145">
        <v>43952</v>
      </c>
      <c r="AI158" s="145">
        <v>43952</v>
      </c>
      <c r="AJ158" s="144" t="b">
        <v>0</v>
      </c>
      <c r="AK158" s="143" t="s">
        <v>288</v>
      </c>
      <c r="AL158" s="143" t="s">
        <v>288</v>
      </c>
      <c r="AM158" s="143" t="s">
        <v>288</v>
      </c>
      <c r="AN158" s="143" t="s">
        <v>288</v>
      </c>
      <c r="AO158" s="143" t="s">
        <v>292</v>
      </c>
    </row>
    <row r="159" spans="1:41" ht="25.5">
      <c r="A159" s="143" t="s">
        <v>45</v>
      </c>
      <c r="B159" s="143" t="s">
        <v>16</v>
      </c>
      <c r="C159" s="143" t="s">
        <v>670</v>
      </c>
      <c r="D159" s="143" t="s">
        <v>1613</v>
      </c>
      <c r="E159" s="143" t="s">
        <v>1614</v>
      </c>
      <c r="F159" s="144">
        <v>43035</v>
      </c>
      <c r="G159" s="144">
        <v>295</v>
      </c>
      <c r="H159" s="144">
        <v>6977</v>
      </c>
      <c r="I159" s="144">
        <v>37</v>
      </c>
      <c r="J159" s="143" t="s">
        <v>286</v>
      </c>
      <c r="K159" s="143" t="s">
        <v>1615</v>
      </c>
      <c r="L159" s="143" t="s">
        <v>1616</v>
      </c>
      <c r="M159" s="143" t="s">
        <v>1617</v>
      </c>
      <c r="N159" s="143" t="s">
        <v>287</v>
      </c>
      <c r="O159" s="144">
        <v>1</v>
      </c>
      <c r="P159" s="144">
        <v>10</v>
      </c>
      <c r="Q159" s="144">
        <v>2</v>
      </c>
      <c r="R159" s="143" t="s">
        <v>287</v>
      </c>
      <c r="S159" s="143" t="s">
        <v>287</v>
      </c>
      <c r="T159" s="143" t="s">
        <v>291</v>
      </c>
      <c r="U159" s="144">
        <v>11</v>
      </c>
      <c r="V159" s="143" t="s">
        <v>1618</v>
      </c>
      <c r="W159" s="143" t="s">
        <v>1614</v>
      </c>
      <c r="X159" s="143" t="s">
        <v>289</v>
      </c>
      <c r="Y159" s="143" t="s">
        <v>289</v>
      </c>
      <c r="Z159" s="143" t="s">
        <v>289</v>
      </c>
      <c r="AA159" s="143" t="s">
        <v>293</v>
      </c>
      <c r="AB159" s="143" t="s">
        <v>290</v>
      </c>
      <c r="AC159" s="143" t="s">
        <v>291</v>
      </c>
      <c r="AD159" s="143" t="s">
        <v>288</v>
      </c>
      <c r="AE159" s="145">
        <v>43991</v>
      </c>
      <c r="AF159" s="145">
        <v>43991</v>
      </c>
      <c r="AG159" s="146"/>
      <c r="AH159" s="145">
        <v>43992</v>
      </c>
      <c r="AI159" s="145">
        <v>43992</v>
      </c>
      <c r="AJ159" s="144" t="b">
        <v>0</v>
      </c>
      <c r="AK159" s="143" t="s">
        <v>288</v>
      </c>
      <c r="AL159" s="143" t="s">
        <v>288</v>
      </c>
      <c r="AM159" s="143" t="s">
        <v>288</v>
      </c>
      <c r="AN159" s="143" t="s">
        <v>288</v>
      </c>
      <c r="AO159" s="143" t="s">
        <v>290</v>
      </c>
    </row>
    <row r="160" spans="1:41" ht="25.5">
      <c r="A160" s="143" t="s">
        <v>45</v>
      </c>
      <c r="B160" s="143" t="s">
        <v>16</v>
      </c>
      <c r="C160" s="143" t="s">
        <v>668</v>
      </c>
      <c r="D160" s="143" t="s">
        <v>1597</v>
      </c>
      <c r="E160" s="143" t="s">
        <v>1598</v>
      </c>
      <c r="F160" s="144">
        <v>32820</v>
      </c>
      <c r="G160" s="144">
        <v>141</v>
      </c>
      <c r="H160" s="144">
        <v>1009</v>
      </c>
      <c r="I160" s="144">
        <v>204</v>
      </c>
      <c r="J160" s="143" t="s">
        <v>286</v>
      </c>
      <c r="K160" s="143" t="s">
        <v>1619</v>
      </c>
      <c r="L160" s="143" t="s">
        <v>1620</v>
      </c>
      <c r="M160" s="143" t="s">
        <v>288</v>
      </c>
      <c r="N160" s="143" t="s">
        <v>287</v>
      </c>
      <c r="O160" s="144">
        <v>13</v>
      </c>
      <c r="P160" s="144">
        <v>0</v>
      </c>
      <c r="Q160" s="144">
        <v>0</v>
      </c>
      <c r="R160" s="143" t="s">
        <v>287</v>
      </c>
      <c r="S160" s="143" t="s">
        <v>287</v>
      </c>
      <c r="T160" s="143" t="s">
        <v>288</v>
      </c>
      <c r="U160" s="144">
        <v>6</v>
      </c>
      <c r="V160" s="143" t="s">
        <v>1621</v>
      </c>
      <c r="W160" s="143" t="s">
        <v>1598</v>
      </c>
      <c r="X160" s="143" t="s">
        <v>289</v>
      </c>
      <c r="Y160" s="143" t="s">
        <v>293</v>
      </c>
      <c r="Z160" s="143" t="s">
        <v>289</v>
      </c>
      <c r="AA160" s="143" t="s">
        <v>293</v>
      </c>
      <c r="AB160" s="143" t="s">
        <v>300</v>
      </c>
      <c r="AC160" s="143" t="s">
        <v>291</v>
      </c>
      <c r="AD160" s="143" t="s">
        <v>288</v>
      </c>
      <c r="AE160" s="145">
        <v>43936</v>
      </c>
      <c r="AF160" s="145">
        <v>43940</v>
      </c>
      <c r="AG160" s="146"/>
      <c r="AH160" s="145">
        <v>43941</v>
      </c>
      <c r="AI160" s="145">
        <v>43941</v>
      </c>
      <c r="AJ160" s="144" t="b">
        <v>0</v>
      </c>
      <c r="AK160" s="143" t="s">
        <v>291</v>
      </c>
      <c r="AL160" s="143" t="s">
        <v>291</v>
      </c>
      <c r="AM160" s="143" t="s">
        <v>1622</v>
      </c>
      <c r="AN160" s="143" t="s">
        <v>296</v>
      </c>
      <c r="AO160" s="143" t="s">
        <v>292</v>
      </c>
    </row>
    <row r="161" spans="1:41" ht="25.5">
      <c r="A161" s="143" t="s">
        <v>45</v>
      </c>
      <c r="B161" s="143" t="s">
        <v>16</v>
      </c>
      <c r="C161" s="143" t="s">
        <v>668</v>
      </c>
      <c r="D161" s="143" t="s">
        <v>1623</v>
      </c>
      <c r="E161" s="143" t="s">
        <v>1624</v>
      </c>
      <c r="F161" s="144">
        <v>43273</v>
      </c>
      <c r="G161" s="144">
        <v>306</v>
      </c>
      <c r="H161" s="144">
        <v>1911</v>
      </c>
      <c r="I161" s="144">
        <v>16</v>
      </c>
      <c r="J161" s="143" t="s">
        <v>286</v>
      </c>
      <c r="K161" s="143" t="s">
        <v>1625</v>
      </c>
      <c r="L161" s="143" t="s">
        <v>1626</v>
      </c>
      <c r="M161" s="143" t="s">
        <v>1627</v>
      </c>
      <c r="N161" s="143" t="s">
        <v>289</v>
      </c>
      <c r="O161" s="144">
        <v>1</v>
      </c>
      <c r="P161" s="144">
        <v>10</v>
      </c>
      <c r="Q161" s="144">
        <v>24</v>
      </c>
      <c r="R161" s="143" t="s">
        <v>287</v>
      </c>
      <c r="S161" s="143" t="s">
        <v>287</v>
      </c>
      <c r="T161" s="143" t="s">
        <v>291</v>
      </c>
      <c r="U161" s="144">
        <v>11</v>
      </c>
      <c r="V161" s="143" t="s">
        <v>1628</v>
      </c>
      <c r="W161" s="143" t="s">
        <v>1624</v>
      </c>
      <c r="X161" s="143" t="s">
        <v>289</v>
      </c>
      <c r="Y161" s="143" t="s">
        <v>293</v>
      </c>
      <c r="Z161" s="143" t="s">
        <v>289</v>
      </c>
      <c r="AA161" s="143" t="s">
        <v>293</v>
      </c>
      <c r="AB161" s="143" t="s">
        <v>415</v>
      </c>
      <c r="AC161" s="143" t="s">
        <v>291</v>
      </c>
      <c r="AD161" s="143" t="s">
        <v>288</v>
      </c>
      <c r="AE161" s="145">
        <v>43992</v>
      </c>
      <c r="AF161" s="145">
        <v>43992</v>
      </c>
      <c r="AG161" s="146"/>
      <c r="AH161" s="145">
        <v>43994</v>
      </c>
      <c r="AI161" s="145">
        <v>43994</v>
      </c>
      <c r="AJ161" s="144" t="b">
        <v>0</v>
      </c>
      <c r="AK161" s="143" t="s">
        <v>288</v>
      </c>
      <c r="AL161" s="143" t="s">
        <v>288</v>
      </c>
      <c r="AM161" s="143" t="s">
        <v>288</v>
      </c>
      <c r="AN161" s="143" t="s">
        <v>288</v>
      </c>
      <c r="AO161" s="143" t="s">
        <v>415</v>
      </c>
    </row>
    <row r="162" spans="1:41" ht="25.5">
      <c r="A162" s="143" t="s">
        <v>45</v>
      </c>
      <c r="B162" s="143" t="s">
        <v>16</v>
      </c>
      <c r="C162" s="143" t="s">
        <v>668</v>
      </c>
      <c r="D162" s="143" t="s">
        <v>1629</v>
      </c>
      <c r="E162" s="143" t="s">
        <v>1630</v>
      </c>
      <c r="F162" s="144">
        <v>35980</v>
      </c>
      <c r="G162" s="144">
        <v>175</v>
      </c>
      <c r="H162" s="144">
        <v>1596</v>
      </c>
      <c r="I162" s="144">
        <v>12</v>
      </c>
      <c r="J162" s="143" t="s">
        <v>286</v>
      </c>
      <c r="K162" s="143" t="s">
        <v>1631</v>
      </c>
      <c r="L162" s="143" t="s">
        <v>1632</v>
      </c>
      <c r="M162" s="143" t="s">
        <v>288</v>
      </c>
      <c r="N162" s="143" t="s">
        <v>289</v>
      </c>
      <c r="O162" s="144">
        <v>24</v>
      </c>
      <c r="P162" s="144">
        <v>9</v>
      </c>
      <c r="Q162" s="144">
        <v>27</v>
      </c>
      <c r="R162" s="143" t="s">
        <v>287</v>
      </c>
      <c r="S162" s="143" t="s">
        <v>287</v>
      </c>
      <c r="T162" s="143" t="s">
        <v>291</v>
      </c>
      <c r="U162" s="144">
        <v>10</v>
      </c>
      <c r="V162" s="143" t="s">
        <v>1633</v>
      </c>
      <c r="W162" s="143" t="s">
        <v>1630</v>
      </c>
      <c r="X162" s="143" t="s">
        <v>289</v>
      </c>
      <c r="Y162" s="143" t="s">
        <v>293</v>
      </c>
      <c r="Z162" s="143" t="s">
        <v>289</v>
      </c>
      <c r="AA162" s="143" t="s">
        <v>293</v>
      </c>
      <c r="AB162" s="143" t="s">
        <v>415</v>
      </c>
      <c r="AC162" s="143" t="s">
        <v>291</v>
      </c>
      <c r="AD162" s="143" t="s">
        <v>288</v>
      </c>
      <c r="AE162" s="145">
        <v>43958</v>
      </c>
      <c r="AF162" s="145">
        <v>43958</v>
      </c>
      <c r="AG162" s="146"/>
      <c r="AH162" s="145">
        <v>43959</v>
      </c>
      <c r="AI162" s="145">
        <v>43959</v>
      </c>
      <c r="AJ162" s="144" t="b">
        <v>0</v>
      </c>
      <c r="AK162" s="143" t="s">
        <v>288</v>
      </c>
      <c r="AL162" s="143" t="s">
        <v>288</v>
      </c>
      <c r="AM162" s="143" t="s">
        <v>288</v>
      </c>
      <c r="AN162" s="143" t="s">
        <v>288</v>
      </c>
      <c r="AO162" s="143" t="s">
        <v>292</v>
      </c>
    </row>
    <row r="163" spans="1:41" ht="25.5">
      <c r="A163" s="143" t="s">
        <v>45</v>
      </c>
      <c r="B163" s="143" t="s">
        <v>16</v>
      </c>
      <c r="C163" s="143" t="s">
        <v>668</v>
      </c>
      <c r="D163" s="143" t="s">
        <v>1634</v>
      </c>
      <c r="E163" s="143" t="s">
        <v>1635</v>
      </c>
      <c r="F163" s="144">
        <v>40584</v>
      </c>
      <c r="G163" s="144">
        <v>255</v>
      </c>
      <c r="H163" s="144">
        <v>6624</v>
      </c>
      <c r="I163" s="144">
        <v>33</v>
      </c>
      <c r="J163" s="143" t="s">
        <v>286</v>
      </c>
      <c r="K163" s="143" t="s">
        <v>1636</v>
      </c>
      <c r="L163" s="143" t="s">
        <v>1637</v>
      </c>
      <c r="M163" s="143" t="s">
        <v>288</v>
      </c>
      <c r="N163" s="143" t="s">
        <v>289</v>
      </c>
      <c r="O163" s="144">
        <v>42</v>
      </c>
      <c r="P163" s="144">
        <v>11</v>
      </c>
      <c r="Q163" s="144">
        <v>14</v>
      </c>
      <c r="R163" s="143" t="s">
        <v>289</v>
      </c>
      <c r="S163" s="143" t="s">
        <v>287</v>
      </c>
      <c r="T163" s="143" t="s">
        <v>291</v>
      </c>
      <c r="U163" s="144">
        <v>1</v>
      </c>
      <c r="V163" s="143" t="s">
        <v>1638</v>
      </c>
      <c r="W163" s="143" t="s">
        <v>1635</v>
      </c>
      <c r="X163" s="143" t="s">
        <v>287</v>
      </c>
      <c r="Y163" s="143" t="s">
        <v>289</v>
      </c>
      <c r="Z163" s="143" t="s">
        <v>289</v>
      </c>
      <c r="AA163" s="143" t="s">
        <v>293</v>
      </c>
      <c r="AB163" s="143" t="s">
        <v>290</v>
      </c>
      <c r="AC163" s="143" t="s">
        <v>291</v>
      </c>
      <c r="AD163" s="143" t="s">
        <v>288</v>
      </c>
      <c r="AE163" s="145">
        <v>43981</v>
      </c>
      <c r="AF163" s="145">
        <v>43981</v>
      </c>
      <c r="AG163" s="146"/>
      <c r="AH163" s="145">
        <v>43983</v>
      </c>
      <c r="AI163" s="145">
        <v>43983</v>
      </c>
      <c r="AJ163" s="144" t="b">
        <v>0</v>
      </c>
      <c r="AK163" s="143" t="s">
        <v>288</v>
      </c>
      <c r="AL163" s="143" t="s">
        <v>288</v>
      </c>
      <c r="AM163" s="143" t="s">
        <v>288</v>
      </c>
      <c r="AN163" s="143" t="s">
        <v>288</v>
      </c>
      <c r="AO163" s="143" t="s">
        <v>292</v>
      </c>
    </row>
    <row r="164" spans="1:41" ht="25.5">
      <c r="A164" s="143" t="s">
        <v>45</v>
      </c>
      <c r="B164" s="143" t="s">
        <v>16</v>
      </c>
      <c r="C164" s="143" t="s">
        <v>670</v>
      </c>
      <c r="D164" s="143" t="s">
        <v>1607</v>
      </c>
      <c r="E164" s="143" t="s">
        <v>1608</v>
      </c>
      <c r="F164" s="144">
        <v>34771</v>
      </c>
      <c r="G164" s="144">
        <v>153</v>
      </c>
      <c r="H164" s="144">
        <v>1488</v>
      </c>
      <c r="I164" s="144">
        <v>10</v>
      </c>
      <c r="J164" s="143" t="s">
        <v>286</v>
      </c>
      <c r="K164" s="143" t="s">
        <v>1639</v>
      </c>
      <c r="L164" s="143" t="s">
        <v>1640</v>
      </c>
      <c r="M164" s="143" t="s">
        <v>288</v>
      </c>
      <c r="N164" s="143" t="s">
        <v>289</v>
      </c>
      <c r="O164" s="144">
        <v>33</v>
      </c>
      <c r="P164" s="144">
        <v>3</v>
      </c>
      <c r="Q164" s="144">
        <v>7</v>
      </c>
      <c r="R164" s="143" t="s">
        <v>289</v>
      </c>
      <c r="S164" s="143" t="s">
        <v>287</v>
      </c>
      <c r="T164" s="143" t="s">
        <v>291</v>
      </c>
      <c r="U164" s="144">
        <v>1</v>
      </c>
      <c r="V164" s="143" t="s">
        <v>1641</v>
      </c>
      <c r="W164" s="143" t="s">
        <v>1608</v>
      </c>
      <c r="X164" s="143" t="s">
        <v>289</v>
      </c>
      <c r="Y164" s="143" t="s">
        <v>293</v>
      </c>
      <c r="Z164" s="143" t="s">
        <v>289</v>
      </c>
      <c r="AA164" s="143" t="s">
        <v>293</v>
      </c>
      <c r="AB164" s="143" t="s">
        <v>415</v>
      </c>
      <c r="AC164" s="143" t="s">
        <v>291</v>
      </c>
      <c r="AD164" s="143" t="s">
        <v>288</v>
      </c>
      <c r="AE164" s="145">
        <v>43950</v>
      </c>
      <c r="AF164" s="145">
        <v>43950</v>
      </c>
      <c r="AG164" s="146"/>
      <c r="AH164" s="145">
        <v>43951</v>
      </c>
      <c r="AI164" s="145">
        <v>43951</v>
      </c>
      <c r="AJ164" s="144" t="b">
        <v>0</v>
      </c>
      <c r="AK164" s="143" t="s">
        <v>288</v>
      </c>
      <c r="AL164" s="143" t="s">
        <v>288</v>
      </c>
      <c r="AM164" s="143" t="s">
        <v>288</v>
      </c>
      <c r="AN164" s="143" t="s">
        <v>288</v>
      </c>
      <c r="AO164" s="143" t="s">
        <v>292</v>
      </c>
    </row>
    <row r="165" spans="1:41" ht="25.5">
      <c r="A165" s="143" t="s">
        <v>45</v>
      </c>
      <c r="B165" s="143" t="s">
        <v>16</v>
      </c>
      <c r="C165" s="143" t="s">
        <v>670</v>
      </c>
      <c r="D165" s="143" t="s">
        <v>1607</v>
      </c>
      <c r="E165" s="143" t="s">
        <v>1608</v>
      </c>
      <c r="F165" s="144">
        <v>34759</v>
      </c>
      <c r="G165" s="144">
        <v>152</v>
      </c>
      <c r="H165" s="144">
        <v>1476</v>
      </c>
      <c r="I165" s="144">
        <v>9</v>
      </c>
      <c r="J165" s="143" t="s">
        <v>286</v>
      </c>
      <c r="K165" s="143" t="s">
        <v>1642</v>
      </c>
      <c r="L165" s="143" t="s">
        <v>1643</v>
      </c>
      <c r="M165" s="143" t="s">
        <v>1644</v>
      </c>
      <c r="N165" s="143" t="s">
        <v>289</v>
      </c>
      <c r="O165" s="144">
        <v>13</v>
      </c>
      <c r="P165" s="144">
        <v>8</v>
      </c>
      <c r="Q165" s="144">
        <v>16</v>
      </c>
      <c r="R165" s="143" t="s">
        <v>287</v>
      </c>
      <c r="S165" s="143" t="s">
        <v>287</v>
      </c>
      <c r="T165" s="143" t="s">
        <v>291</v>
      </c>
      <c r="U165" s="144">
        <v>6</v>
      </c>
      <c r="V165" s="143" t="s">
        <v>1645</v>
      </c>
      <c r="W165" s="143" t="s">
        <v>1608</v>
      </c>
      <c r="X165" s="143" t="s">
        <v>289</v>
      </c>
      <c r="Y165" s="143" t="s">
        <v>293</v>
      </c>
      <c r="Z165" s="143" t="s">
        <v>289</v>
      </c>
      <c r="AA165" s="143" t="s">
        <v>293</v>
      </c>
      <c r="AB165" s="143" t="s">
        <v>415</v>
      </c>
      <c r="AC165" s="143" t="s">
        <v>291</v>
      </c>
      <c r="AD165" s="143" t="s">
        <v>288</v>
      </c>
      <c r="AE165" s="145">
        <v>43949</v>
      </c>
      <c r="AF165" s="145">
        <v>43949</v>
      </c>
      <c r="AG165" s="146"/>
      <c r="AH165" s="145">
        <v>43951</v>
      </c>
      <c r="AI165" s="145">
        <v>43951</v>
      </c>
      <c r="AJ165" s="144" t="b">
        <v>0</v>
      </c>
      <c r="AK165" s="143" t="s">
        <v>288</v>
      </c>
      <c r="AL165" s="143" t="s">
        <v>288</v>
      </c>
      <c r="AM165" s="143" t="s">
        <v>288</v>
      </c>
      <c r="AN165" s="143" t="s">
        <v>288</v>
      </c>
      <c r="AO165" s="143" t="s">
        <v>292</v>
      </c>
    </row>
    <row r="166" spans="1:41">
      <c r="A166" s="143" t="s">
        <v>45</v>
      </c>
      <c r="B166" s="143" t="s">
        <v>16</v>
      </c>
      <c r="C166" s="143" t="s">
        <v>670</v>
      </c>
      <c r="D166" s="143" t="s">
        <v>1646</v>
      </c>
      <c r="E166" s="143" t="s">
        <v>1647</v>
      </c>
      <c r="F166" s="144">
        <v>37693</v>
      </c>
      <c r="G166" s="144">
        <v>201</v>
      </c>
      <c r="H166" s="144">
        <v>1717</v>
      </c>
      <c r="I166" s="144">
        <v>15</v>
      </c>
      <c r="J166" s="143" t="s">
        <v>286</v>
      </c>
      <c r="K166" s="143" t="s">
        <v>1648</v>
      </c>
      <c r="L166" s="143" t="s">
        <v>1649</v>
      </c>
      <c r="M166" s="143" t="s">
        <v>288</v>
      </c>
      <c r="N166" s="143" t="s">
        <v>289</v>
      </c>
      <c r="O166" s="144">
        <v>59</v>
      </c>
      <c r="P166" s="144">
        <v>7</v>
      </c>
      <c r="Q166" s="144">
        <v>21</v>
      </c>
      <c r="R166" s="143" t="s">
        <v>289</v>
      </c>
      <c r="S166" s="143" t="s">
        <v>287</v>
      </c>
      <c r="T166" s="143" t="s">
        <v>291</v>
      </c>
      <c r="U166" s="144">
        <v>1</v>
      </c>
      <c r="V166" s="143" t="s">
        <v>1650</v>
      </c>
      <c r="W166" s="143" t="s">
        <v>1647</v>
      </c>
      <c r="X166" s="143" t="s">
        <v>289</v>
      </c>
      <c r="Y166" s="143" t="s">
        <v>293</v>
      </c>
      <c r="Z166" s="143" t="s">
        <v>289</v>
      </c>
      <c r="AA166" s="143" t="s">
        <v>293</v>
      </c>
      <c r="AB166" s="143" t="s">
        <v>415</v>
      </c>
      <c r="AC166" s="143" t="s">
        <v>291</v>
      </c>
      <c r="AD166" s="143" t="s">
        <v>288</v>
      </c>
      <c r="AE166" s="145">
        <v>43968</v>
      </c>
      <c r="AF166" s="145">
        <v>43968</v>
      </c>
      <c r="AG166" s="146"/>
      <c r="AH166" s="145">
        <v>43969</v>
      </c>
      <c r="AI166" s="145">
        <v>43969</v>
      </c>
      <c r="AJ166" s="144" t="b">
        <v>0</v>
      </c>
      <c r="AK166" s="143" t="s">
        <v>288</v>
      </c>
      <c r="AL166" s="143" t="s">
        <v>288</v>
      </c>
      <c r="AM166" s="143" t="s">
        <v>288</v>
      </c>
      <c r="AN166" s="143" t="s">
        <v>288</v>
      </c>
      <c r="AO166" s="143" t="s">
        <v>292</v>
      </c>
    </row>
    <row r="167" spans="1:41" ht="25.5">
      <c r="A167" s="143" t="s">
        <v>45</v>
      </c>
      <c r="B167" s="143" t="s">
        <v>16</v>
      </c>
      <c r="C167" s="143" t="s">
        <v>668</v>
      </c>
      <c r="D167" s="143" t="s">
        <v>1623</v>
      </c>
      <c r="E167" s="143" t="s">
        <v>1624</v>
      </c>
      <c r="F167" s="144">
        <v>36853</v>
      </c>
      <c r="G167" s="144">
        <v>191</v>
      </c>
      <c r="H167" s="144">
        <v>1646</v>
      </c>
      <c r="I167" s="144">
        <v>13</v>
      </c>
      <c r="J167" s="143" t="s">
        <v>286</v>
      </c>
      <c r="K167" s="143" t="s">
        <v>1651</v>
      </c>
      <c r="L167" s="143" t="s">
        <v>1652</v>
      </c>
      <c r="M167" s="143" t="s">
        <v>288</v>
      </c>
      <c r="N167" s="143" t="s">
        <v>289</v>
      </c>
      <c r="O167" s="144">
        <v>19</v>
      </c>
      <c r="P167" s="144">
        <v>0</v>
      </c>
      <c r="Q167" s="144">
        <v>1</v>
      </c>
      <c r="R167" s="143" t="s">
        <v>289</v>
      </c>
      <c r="S167" s="143" t="s">
        <v>287</v>
      </c>
      <c r="T167" s="143" t="s">
        <v>291</v>
      </c>
      <c r="U167" s="144">
        <v>6</v>
      </c>
      <c r="V167" s="143" t="s">
        <v>1653</v>
      </c>
      <c r="W167" s="143" t="s">
        <v>1624</v>
      </c>
      <c r="X167" s="143" t="s">
        <v>289</v>
      </c>
      <c r="Y167" s="143" t="s">
        <v>293</v>
      </c>
      <c r="Z167" s="143" t="s">
        <v>289</v>
      </c>
      <c r="AA167" s="143" t="s">
        <v>293</v>
      </c>
      <c r="AB167" s="143" t="s">
        <v>415</v>
      </c>
      <c r="AC167" s="143" t="s">
        <v>291</v>
      </c>
      <c r="AD167" s="143" t="s">
        <v>288</v>
      </c>
      <c r="AE167" s="145">
        <v>43963</v>
      </c>
      <c r="AF167" s="145">
        <v>43963</v>
      </c>
      <c r="AG167" s="146"/>
      <c r="AH167" s="145">
        <v>43964</v>
      </c>
      <c r="AI167" s="145">
        <v>43964</v>
      </c>
      <c r="AJ167" s="144" t="b">
        <v>0</v>
      </c>
      <c r="AK167" s="143" t="s">
        <v>288</v>
      </c>
      <c r="AL167" s="143" t="s">
        <v>288</v>
      </c>
      <c r="AM167" s="143" t="s">
        <v>288</v>
      </c>
      <c r="AN167" s="143" t="s">
        <v>288</v>
      </c>
      <c r="AO167" s="143" t="s">
        <v>292</v>
      </c>
    </row>
    <row r="168" spans="1:41" ht="25.5">
      <c r="A168" s="143" t="s">
        <v>45</v>
      </c>
      <c r="B168" s="143" t="s">
        <v>16</v>
      </c>
      <c r="C168" s="143" t="s">
        <v>668</v>
      </c>
      <c r="D168" s="143" t="s">
        <v>429</v>
      </c>
      <c r="E168" s="143" t="s">
        <v>1654</v>
      </c>
      <c r="F168" s="144">
        <v>41475</v>
      </c>
      <c r="G168" s="144">
        <v>269</v>
      </c>
      <c r="H168" s="144">
        <v>1348</v>
      </c>
      <c r="I168" s="144">
        <v>205</v>
      </c>
      <c r="J168" s="143" t="s">
        <v>286</v>
      </c>
      <c r="K168" s="143" t="s">
        <v>1655</v>
      </c>
      <c r="L168" s="143" t="s">
        <v>1656</v>
      </c>
      <c r="M168" s="143" t="s">
        <v>288</v>
      </c>
      <c r="N168" s="143" t="s">
        <v>287</v>
      </c>
      <c r="O168" s="144">
        <v>5</v>
      </c>
      <c r="P168" s="144">
        <v>11</v>
      </c>
      <c r="Q168" s="144">
        <v>0</v>
      </c>
      <c r="R168" s="143" t="s">
        <v>287</v>
      </c>
      <c r="S168" s="143" t="s">
        <v>287</v>
      </c>
      <c r="T168" s="143" t="s">
        <v>288</v>
      </c>
      <c r="U168" s="144">
        <v>6</v>
      </c>
      <c r="V168" s="143" t="s">
        <v>1657</v>
      </c>
      <c r="W168" s="143" t="s">
        <v>1654</v>
      </c>
      <c r="X168" s="143" t="s">
        <v>289</v>
      </c>
      <c r="Y168" s="143" t="s">
        <v>293</v>
      </c>
      <c r="Z168" s="143" t="s">
        <v>289</v>
      </c>
      <c r="AA168" s="143" t="s">
        <v>293</v>
      </c>
      <c r="AB168" s="143" t="s">
        <v>300</v>
      </c>
      <c r="AC168" s="143" t="s">
        <v>288</v>
      </c>
      <c r="AD168" s="143" t="s">
        <v>288</v>
      </c>
      <c r="AE168" s="145">
        <v>43980</v>
      </c>
      <c r="AF168" s="145">
        <v>43986</v>
      </c>
      <c r="AG168" s="146"/>
      <c r="AH168" s="145">
        <v>43986</v>
      </c>
      <c r="AI168" s="145">
        <v>43986</v>
      </c>
      <c r="AJ168" s="144" t="b">
        <v>0</v>
      </c>
      <c r="AK168" s="143" t="s">
        <v>291</v>
      </c>
      <c r="AL168" s="143" t="s">
        <v>291</v>
      </c>
      <c r="AM168" s="143" t="s">
        <v>1658</v>
      </c>
      <c r="AN168" s="143" t="s">
        <v>296</v>
      </c>
      <c r="AO168" s="143" t="s">
        <v>292</v>
      </c>
    </row>
    <row r="169" spans="1:41" ht="25.5">
      <c r="A169" s="143" t="s">
        <v>45</v>
      </c>
      <c r="B169" s="143" t="s">
        <v>16</v>
      </c>
      <c r="C169" s="143" t="s">
        <v>670</v>
      </c>
      <c r="D169" s="143" t="s">
        <v>1646</v>
      </c>
      <c r="E169" s="143" t="s">
        <v>1647</v>
      </c>
      <c r="F169" s="144">
        <v>29480</v>
      </c>
      <c r="G169" s="144">
        <v>126</v>
      </c>
      <c r="H169" s="144">
        <v>1235</v>
      </c>
      <c r="I169" s="144">
        <v>6</v>
      </c>
      <c r="J169" s="143" t="s">
        <v>286</v>
      </c>
      <c r="K169" s="143" t="s">
        <v>1659</v>
      </c>
      <c r="L169" s="143" t="s">
        <v>1660</v>
      </c>
      <c r="M169" s="143" t="s">
        <v>1661</v>
      </c>
      <c r="N169" s="143" t="s">
        <v>287</v>
      </c>
      <c r="O169" s="144">
        <v>12</v>
      </c>
      <c r="P169" s="144">
        <v>7</v>
      </c>
      <c r="Q169" s="144">
        <v>22</v>
      </c>
      <c r="R169" s="143" t="s">
        <v>287</v>
      </c>
      <c r="S169" s="143" t="s">
        <v>287</v>
      </c>
      <c r="T169" s="143" t="s">
        <v>291</v>
      </c>
      <c r="U169" s="144">
        <v>6</v>
      </c>
      <c r="V169" s="143" t="s">
        <v>1662</v>
      </c>
      <c r="W169" s="143" t="s">
        <v>1647</v>
      </c>
      <c r="X169" s="143" t="s">
        <v>289</v>
      </c>
      <c r="Y169" s="143" t="s">
        <v>293</v>
      </c>
      <c r="Z169" s="143" t="s">
        <v>289</v>
      </c>
      <c r="AA169" s="143" t="s">
        <v>293</v>
      </c>
      <c r="AB169" s="143" t="s">
        <v>415</v>
      </c>
      <c r="AC169" s="143" t="s">
        <v>291</v>
      </c>
      <c r="AD169" s="143" t="s">
        <v>288</v>
      </c>
      <c r="AE169" s="145">
        <v>43918</v>
      </c>
      <c r="AF169" s="145">
        <v>43918</v>
      </c>
      <c r="AG169" s="146"/>
      <c r="AH169" s="145">
        <v>43920</v>
      </c>
      <c r="AI169" s="145">
        <v>43920</v>
      </c>
      <c r="AJ169" s="144" t="b">
        <v>0</v>
      </c>
      <c r="AK169" s="143" t="s">
        <v>288</v>
      </c>
      <c r="AL169" s="143" t="s">
        <v>288</v>
      </c>
      <c r="AM169" s="143" t="s">
        <v>288</v>
      </c>
      <c r="AN169" s="143" t="s">
        <v>288</v>
      </c>
      <c r="AO169" s="143" t="s">
        <v>292</v>
      </c>
    </row>
    <row r="170" spans="1:41">
      <c r="A170" s="143" t="s">
        <v>45</v>
      </c>
      <c r="B170" s="143" t="s">
        <v>16</v>
      </c>
      <c r="C170" s="143" t="s">
        <v>386</v>
      </c>
      <c r="D170" s="143" t="s">
        <v>1663</v>
      </c>
      <c r="E170" s="143" t="s">
        <v>1664</v>
      </c>
      <c r="F170" s="144">
        <v>17383</v>
      </c>
      <c r="G170" s="144">
        <v>63</v>
      </c>
      <c r="H170" s="144">
        <v>735</v>
      </c>
      <c r="I170" s="144">
        <v>1</v>
      </c>
      <c r="J170" s="143" t="s">
        <v>286</v>
      </c>
      <c r="K170" s="143" t="s">
        <v>1665</v>
      </c>
      <c r="L170" s="143" t="s">
        <v>1666</v>
      </c>
      <c r="M170" s="143" t="s">
        <v>288</v>
      </c>
      <c r="N170" s="143" t="s">
        <v>289</v>
      </c>
      <c r="O170" s="144">
        <v>21</v>
      </c>
      <c r="P170" s="144">
        <v>2</v>
      </c>
      <c r="Q170" s="144">
        <v>11</v>
      </c>
      <c r="R170" s="143" t="s">
        <v>287</v>
      </c>
      <c r="S170" s="143" t="s">
        <v>287</v>
      </c>
      <c r="T170" s="143" t="s">
        <v>291</v>
      </c>
      <c r="U170" s="144">
        <v>1</v>
      </c>
      <c r="V170" s="143" t="s">
        <v>1667</v>
      </c>
      <c r="W170" s="143" t="s">
        <v>1664</v>
      </c>
      <c r="X170" s="143" t="s">
        <v>289</v>
      </c>
      <c r="Y170" s="143" t="s">
        <v>293</v>
      </c>
      <c r="Z170" s="143" t="s">
        <v>289</v>
      </c>
      <c r="AA170" s="143" t="s">
        <v>293</v>
      </c>
      <c r="AB170" s="143" t="s">
        <v>415</v>
      </c>
      <c r="AC170" s="143" t="s">
        <v>291</v>
      </c>
      <c r="AD170" s="143" t="s">
        <v>288</v>
      </c>
      <c r="AE170" s="145">
        <v>43881</v>
      </c>
      <c r="AF170" s="145">
        <v>43881</v>
      </c>
      <c r="AG170" s="146"/>
      <c r="AH170" s="145">
        <v>43882</v>
      </c>
      <c r="AI170" s="145">
        <v>43882</v>
      </c>
      <c r="AJ170" s="144" t="b">
        <v>0</v>
      </c>
      <c r="AK170" s="143" t="s">
        <v>288</v>
      </c>
      <c r="AL170" s="143" t="s">
        <v>288</v>
      </c>
      <c r="AM170" s="143" t="s">
        <v>288</v>
      </c>
      <c r="AN170" s="143" t="s">
        <v>288</v>
      </c>
      <c r="AO170" s="143" t="s">
        <v>292</v>
      </c>
    </row>
    <row r="171" spans="1:41" ht="25.5">
      <c r="A171" s="143" t="s">
        <v>58</v>
      </c>
      <c r="B171" s="143" t="s">
        <v>28</v>
      </c>
      <c r="C171" s="143" t="s">
        <v>399</v>
      </c>
      <c r="D171" s="143" t="s">
        <v>1668</v>
      </c>
      <c r="E171" s="143" t="s">
        <v>1669</v>
      </c>
      <c r="F171" s="144">
        <v>11084</v>
      </c>
      <c r="G171" s="144">
        <v>43</v>
      </c>
      <c r="H171" s="144">
        <v>40098</v>
      </c>
      <c r="I171" s="144">
        <v>0</v>
      </c>
      <c r="J171" s="143" t="s">
        <v>286</v>
      </c>
      <c r="K171" s="143" t="s">
        <v>1670</v>
      </c>
      <c r="L171" s="143" t="s">
        <v>1671</v>
      </c>
      <c r="M171" s="143" t="s">
        <v>1672</v>
      </c>
      <c r="N171" s="143" t="s">
        <v>289</v>
      </c>
      <c r="O171" s="144">
        <v>3</v>
      </c>
      <c r="P171" s="144">
        <v>6</v>
      </c>
      <c r="Q171" s="144">
        <v>26</v>
      </c>
      <c r="R171" s="143" t="s">
        <v>287</v>
      </c>
      <c r="S171" s="143" t="s">
        <v>287</v>
      </c>
      <c r="T171" s="143" t="s">
        <v>288</v>
      </c>
      <c r="U171" s="144">
        <v>11</v>
      </c>
      <c r="V171" s="143" t="s">
        <v>1673</v>
      </c>
      <c r="W171" s="143" t="s">
        <v>1669</v>
      </c>
      <c r="X171" s="143" t="s">
        <v>289</v>
      </c>
      <c r="Y171" s="143" t="s">
        <v>447</v>
      </c>
      <c r="Z171" s="143" t="s">
        <v>287</v>
      </c>
      <c r="AA171" s="143" t="s">
        <v>287</v>
      </c>
      <c r="AB171" s="143" t="s">
        <v>364</v>
      </c>
      <c r="AC171" s="143" t="s">
        <v>291</v>
      </c>
      <c r="AD171" s="143" t="s">
        <v>288</v>
      </c>
      <c r="AE171" s="145">
        <v>43863</v>
      </c>
      <c r="AF171" s="145">
        <v>43863</v>
      </c>
      <c r="AG171" s="146"/>
      <c r="AH171" s="145">
        <v>43864</v>
      </c>
      <c r="AI171" s="145">
        <v>43864</v>
      </c>
      <c r="AJ171" s="144" t="b">
        <v>0</v>
      </c>
      <c r="AK171" s="143" t="s">
        <v>288</v>
      </c>
      <c r="AL171" s="143" t="s">
        <v>288</v>
      </c>
      <c r="AM171" s="143" t="s">
        <v>288</v>
      </c>
      <c r="AN171" s="143" t="s">
        <v>288</v>
      </c>
      <c r="AO171" s="143" t="s">
        <v>292</v>
      </c>
    </row>
    <row r="172" spans="1:41" ht="25.5">
      <c r="A172" s="143" t="s">
        <v>58</v>
      </c>
      <c r="B172" s="143" t="s">
        <v>28</v>
      </c>
      <c r="C172" s="143" t="s">
        <v>443</v>
      </c>
      <c r="D172" s="143" t="s">
        <v>1674</v>
      </c>
      <c r="E172" s="143" t="s">
        <v>1675</v>
      </c>
      <c r="F172" s="144">
        <v>38803</v>
      </c>
      <c r="G172" s="144">
        <v>221</v>
      </c>
      <c r="H172" s="144">
        <v>248</v>
      </c>
      <c r="I172" s="144">
        <v>5</v>
      </c>
      <c r="J172" s="143" t="s">
        <v>286</v>
      </c>
      <c r="K172" s="143" t="s">
        <v>1676</v>
      </c>
      <c r="L172" s="143" t="s">
        <v>1677</v>
      </c>
      <c r="M172" s="143" t="s">
        <v>288</v>
      </c>
      <c r="N172" s="143" t="s">
        <v>287</v>
      </c>
      <c r="O172" s="144">
        <v>20</v>
      </c>
      <c r="P172" s="144">
        <v>6</v>
      </c>
      <c r="Q172" s="144">
        <v>13</v>
      </c>
      <c r="R172" s="143" t="s">
        <v>287</v>
      </c>
      <c r="S172" s="143" t="s">
        <v>287</v>
      </c>
      <c r="T172" s="143" t="s">
        <v>291</v>
      </c>
      <c r="U172" s="144">
        <v>6</v>
      </c>
      <c r="V172" s="143" t="s">
        <v>1678</v>
      </c>
      <c r="W172" s="143" t="s">
        <v>1675</v>
      </c>
      <c r="X172" s="143" t="s">
        <v>289</v>
      </c>
      <c r="Y172" s="143" t="s">
        <v>293</v>
      </c>
      <c r="Z172" s="143" t="s">
        <v>289</v>
      </c>
      <c r="AA172" s="143" t="s">
        <v>293</v>
      </c>
      <c r="AB172" s="143" t="s">
        <v>397</v>
      </c>
      <c r="AC172" s="143" t="s">
        <v>291</v>
      </c>
      <c r="AD172" s="143" t="s">
        <v>288</v>
      </c>
      <c r="AE172" s="145">
        <v>43973</v>
      </c>
      <c r="AF172" s="145">
        <v>43973</v>
      </c>
      <c r="AG172" s="146"/>
      <c r="AH172" s="145">
        <v>43973</v>
      </c>
      <c r="AI172" s="145">
        <v>43973</v>
      </c>
      <c r="AJ172" s="144" t="b">
        <v>0</v>
      </c>
      <c r="AK172" s="143" t="s">
        <v>288</v>
      </c>
      <c r="AL172" s="143" t="s">
        <v>288</v>
      </c>
      <c r="AM172" s="143" t="s">
        <v>288</v>
      </c>
      <c r="AN172" s="143" t="s">
        <v>288</v>
      </c>
      <c r="AO172" s="143" t="s">
        <v>292</v>
      </c>
    </row>
    <row r="173" spans="1:41" ht="25.5">
      <c r="A173" s="143" t="s">
        <v>58</v>
      </c>
      <c r="B173" s="143" t="s">
        <v>28</v>
      </c>
      <c r="C173" s="143" t="s">
        <v>443</v>
      </c>
      <c r="D173" s="143" t="s">
        <v>1674</v>
      </c>
      <c r="E173" s="143" t="s">
        <v>1675</v>
      </c>
      <c r="F173" s="144">
        <v>41862</v>
      </c>
      <c r="G173" s="144">
        <v>279</v>
      </c>
      <c r="H173" s="144">
        <v>40753</v>
      </c>
      <c r="I173" s="144">
        <v>0</v>
      </c>
      <c r="J173" s="143" t="s">
        <v>286</v>
      </c>
      <c r="K173" s="143" t="s">
        <v>1679</v>
      </c>
      <c r="L173" s="143" t="s">
        <v>1680</v>
      </c>
      <c r="M173" s="143" t="s">
        <v>1681</v>
      </c>
      <c r="N173" s="143" t="s">
        <v>289</v>
      </c>
      <c r="O173" s="144">
        <v>5</v>
      </c>
      <c r="P173" s="144">
        <v>2</v>
      </c>
      <c r="Q173" s="144">
        <v>16</v>
      </c>
      <c r="R173" s="143" t="s">
        <v>287</v>
      </c>
      <c r="S173" s="143" t="s">
        <v>287</v>
      </c>
      <c r="T173" s="143" t="s">
        <v>291</v>
      </c>
      <c r="U173" s="144">
        <v>11</v>
      </c>
      <c r="V173" s="143" t="s">
        <v>1682</v>
      </c>
      <c r="W173" s="143" t="s">
        <v>1675</v>
      </c>
      <c r="X173" s="143" t="s">
        <v>289</v>
      </c>
      <c r="Y173" s="143" t="s">
        <v>447</v>
      </c>
      <c r="Z173" s="143" t="s">
        <v>287</v>
      </c>
      <c r="AA173" s="143" t="s">
        <v>287</v>
      </c>
      <c r="AB173" s="143" t="s">
        <v>364</v>
      </c>
      <c r="AC173" s="143" t="s">
        <v>291</v>
      </c>
      <c r="AD173" s="143" t="s">
        <v>288</v>
      </c>
      <c r="AE173" s="145">
        <v>43987</v>
      </c>
      <c r="AF173" s="145">
        <v>43987</v>
      </c>
      <c r="AG173" s="146"/>
      <c r="AH173" s="145">
        <v>43988</v>
      </c>
      <c r="AI173" s="145">
        <v>43988</v>
      </c>
      <c r="AJ173" s="144" t="b">
        <v>0</v>
      </c>
      <c r="AK173" s="143" t="s">
        <v>288</v>
      </c>
      <c r="AL173" s="143" t="s">
        <v>288</v>
      </c>
      <c r="AM173" s="143" t="s">
        <v>288</v>
      </c>
      <c r="AN173" s="143" t="s">
        <v>288</v>
      </c>
      <c r="AO173" s="143" t="s">
        <v>292</v>
      </c>
    </row>
    <row r="174" spans="1:41" ht="25.5">
      <c r="A174" s="143" t="s">
        <v>44</v>
      </c>
      <c r="B174" s="143" t="s">
        <v>15</v>
      </c>
      <c r="C174" s="143" t="s">
        <v>330</v>
      </c>
      <c r="D174" s="143" t="s">
        <v>1683</v>
      </c>
      <c r="E174" s="143" t="s">
        <v>1684</v>
      </c>
      <c r="F174" s="144">
        <v>13732</v>
      </c>
      <c r="G174" s="144">
        <v>49</v>
      </c>
      <c r="H174" s="144">
        <v>1942</v>
      </c>
      <c r="I174" s="144">
        <v>14</v>
      </c>
      <c r="J174" s="143" t="s">
        <v>286</v>
      </c>
      <c r="K174" s="143" t="s">
        <v>1685</v>
      </c>
      <c r="L174" s="143" t="s">
        <v>1686</v>
      </c>
      <c r="M174" s="143" t="s">
        <v>288</v>
      </c>
      <c r="N174" s="143" t="s">
        <v>289</v>
      </c>
      <c r="O174" s="144">
        <v>17</v>
      </c>
      <c r="P174" s="144">
        <v>2</v>
      </c>
      <c r="Q174" s="144">
        <v>6</v>
      </c>
      <c r="R174" s="143" t="s">
        <v>287</v>
      </c>
      <c r="S174" s="143" t="s">
        <v>287</v>
      </c>
      <c r="T174" s="143" t="s">
        <v>291</v>
      </c>
      <c r="U174" s="144">
        <v>6</v>
      </c>
      <c r="V174" s="143" t="s">
        <v>1687</v>
      </c>
      <c r="W174" s="143" t="s">
        <v>1684</v>
      </c>
      <c r="X174" s="143" t="s">
        <v>287</v>
      </c>
      <c r="Y174" s="143" t="s">
        <v>287</v>
      </c>
      <c r="Z174" s="143" t="s">
        <v>289</v>
      </c>
      <c r="AA174" s="143" t="s">
        <v>293</v>
      </c>
      <c r="AB174" s="143" t="s">
        <v>290</v>
      </c>
      <c r="AC174" s="143" t="s">
        <v>291</v>
      </c>
      <c r="AD174" s="143" t="s">
        <v>288</v>
      </c>
      <c r="AE174" s="145">
        <v>43868</v>
      </c>
      <c r="AF174" s="145">
        <v>43868</v>
      </c>
      <c r="AG174" s="146"/>
      <c r="AH174" s="145">
        <v>43872</v>
      </c>
      <c r="AI174" s="145">
        <v>43872</v>
      </c>
      <c r="AJ174" s="144" t="b">
        <v>0</v>
      </c>
      <c r="AK174" s="143" t="s">
        <v>288</v>
      </c>
      <c r="AL174" s="143" t="s">
        <v>288</v>
      </c>
      <c r="AM174" s="143" t="s">
        <v>288</v>
      </c>
      <c r="AN174" s="143" t="s">
        <v>288</v>
      </c>
      <c r="AO174" s="143" t="s">
        <v>292</v>
      </c>
    </row>
    <row r="175" spans="1:41" ht="25.5">
      <c r="A175" s="143" t="s">
        <v>44</v>
      </c>
      <c r="B175" s="143" t="s">
        <v>15</v>
      </c>
      <c r="C175" s="143" t="s">
        <v>330</v>
      </c>
      <c r="D175" s="143" t="s">
        <v>1688</v>
      </c>
      <c r="E175" s="143" t="s">
        <v>1689</v>
      </c>
      <c r="F175" s="144">
        <v>10862</v>
      </c>
      <c r="G175" s="144">
        <v>9</v>
      </c>
      <c r="H175" s="144">
        <v>332</v>
      </c>
      <c r="I175" s="144">
        <v>2</v>
      </c>
      <c r="J175" s="143" t="s">
        <v>294</v>
      </c>
      <c r="K175" s="143" t="s">
        <v>1690</v>
      </c>
      <c r="L175" s="143" t="s">
        <v>1691</v>
      </c>
      <c r="M175" s="143" t="s">
        <v>1692</v>
      </c>
      <c r="N175" s="143" t="s">
        <v>289</v>
      </c>
      <c r="O175" s="144">
        <v>0</v>
      </c>
      <c r="P175" s="144">
        <v>9</v>
      </c>
      <c r="Q175" s="144">
        <v>3</v>
      </c>
      <c r="R175" s="143" t="s">
        <v>287</v>
      </c>
      <c r="S175" s="143" t="s">
        <v>287</v>
      </c>
      <c r="T175" s="143" t="s">
        <v>291</v>
      </c>
      <c r="U175" s="144">
        <v>11</v>
      </c>
      <c r="V175" s="143" t="s">
        <v>1693</v>
      </c>
      <c r="W175" s="143" t="s">
        <v>1689</v>
      </c>
      <c r="X175" s="143" t="s">
        <v>289</v>
      </c>
      <c r="Y175" s="143" t="s">
        <v>293</v>
      </c>
      <c r="Z175" s="143" t="s">
        <v>289</v>
      </c>
      <c r="AA175" s="143" t="s">
        <v>293</v>
      </c>
      <c r="AB175" s="143" t="s">
        <v>380</v>
      </c>
      <c r="AC175" s="143" t="s">
        <v>291</v>
      </c>
      <c r="AD175" s="143" t="s">
        <v>288</v>
      </c>
      <c r="AE175" s="145">
        <v>43862</v>
      </c>
      <c r="AF175" s="145">
        <v>43863</v>
      </c>
      <c r="AG175" s="146"/>
      <c r="AH175" s="145">
        <v>43864</v>
      </c>
      <c r="AI175" s="145">
        <v>43864</v>
      </c>
      <c r="AJ175" s="144" t="b">
        <v>0</v>
      </c>
      <c r="AK175" s="143" t="s">
        <v>288</v>
      </c>
      <c r="AL175" s="143" t="s">
        <v>288</v>
      </c>
      <c r="AM175" s="143" t="s">
        <v>288</v>
      </c>
      <c r="AN175" s="143" t="s">
        <v>288</v>
      </c>
      <c r="AO175" s="143" t="s">
        <v>292</v>
      </c>
    </row>
    <row r="176" spans="1:41" ht="25.5">
      <c r="A176" s="143" t="s">
        <v>44</v>
      </c>
      <c r="B176" s="143" t="s">
        <v>15</v>
      </c>
      <c r="C176" s="143" t="s">
        <v>330</v>
      </c>
      <c r="D176" s="143" t="s">
        <v>1688</v>
      </c>
      <c r="E176" s="143" t="s">
        <v>1689</v>
      </c>
      <c r="F176" s="144">
        <v>9062</v>
      </c>
      <c r="G176" s="144">
        <v>34</v>
      </c>
      <c r="H176" s="144">
        <v>1127</v>
      </c>
      <c r="I176" s="144">
        <v>5</v>
      </c>
      <c r="J176" s="143" t="s">
        <v>286</v>
      </c>
      <c r="K176" s="143" t="s">
        <v>1694</v>
      </c>
      <c r="L176" s="143" t="s">
        <v>1695</v>
      </c>
      <c r="M176" s="143" t="s">
        <v>1696</v>
      </c>
      <c r="N176" s="143" t="s">
        <v>289</v>
      </c>
      <c r="O176" s="144">
        <v>7</v>
      </c>
      <c r="P176" s="144">
        <v>10</v>
      </c>
      <c r="Q176" s="144">
        <v>22</v>
      </c>
      <c r="R176" s="143" t="s">
        <v>287</v>
      </c>
      <c r="S176" s="143" t="s">
        <v>287</v>
      </c>
      <c r="T176" s="143" t="s">
        <v>291</v>
      </c>
      <c r="U176" s="144">
        <v>6</v>
      </c>
      <c r="V176" s="143" t="s">
        <v>1697</v>
      </c>
      <c r="W176" s="143" t="s">
        <v>1689</v>
      </c>
      <c r="X176" s="143" t="s">
        <v>289</v>
      </c>
      <c r="Y176" s="143" t="s">
        <v>293</v>
      </c>
      <c r="Z176" s="143" t="s">
        <v>289</v>
      </c>
      <c r="AA176" s="143" t="s">
        <v>293</v>
      </c>
      <c r="AB176" s="143" t="s">
        <v>309</v>
      </c>
      <c r="AC176" s="143" t="s">
        <v>291</v>
      </c>
      <c r="AD176" s="143" t="s">
        <v>288</v>
      </c>
      <c r="AE176" s="145">
        <v>43857</v>
      </c>
      <c r="AF176" s="145">
        <v>43857</v>
      </c>
      <c r="AG176" s="146"/>
      <c r="AH176" s="145">
        <v>43858</v>
      </c>
      <c r="AI176" s="145">
        <v>43858</v>
      </c>
      <c r="AJ176" s="144" t="b">
        <v>0</v>
      </c>
      <c r="AK176" s="143" t="s">
        <v>288</v>
      </c>
      <c r="AL176" s="143" t="s">
        <v>288</v>
      </c>
      <c r="AM176" s="143" t="s">
        <v>288</v>
      </c>
      <c r="AN176" s="143" t="s">
        <v>288</v>
      </c>
      <c r="AO176" s="143" t="s">
        <v>292</v>
      </c>
    </row>
    <row r="177" spans="1:41" ht="25.5">
      <c r="A177" s="143" t="s">
        <v>44</v>
      </c>
      <c r="B177" s="143" t="s">
        <v>15</v>
      </c>
      <c r="C177" s="143" t="s">
        <v>330</v>
      </c>
      <c r="D177" s="143" t="s">
        <v>1698</v>
      </c>
      <c r="E177" s="143" t="s">
        <v>1699</v>
      </c>
      <c r="F177" s="144">
        <v>14108</v>
      </c>
      <c r="G177" s="144">
        <v>50</v>
      </c>
      <c r="H177" s="144">
        <v>422</v>
      </c>
      <c r="I177" s="144">
        <v>1</v>
      </c>
      <c r="J177" s="143" t="s">
        <v>286</v>
      </c>
      <c r="K177" s="143" t="s">
        <v>1700</v>
      </c>
      <c r="L177" s="143" t="s">
        <v>1701</v>
      </c>
      <c r="M177" s="143" t="s">
        <v>288</v>
      </c>
      <c r="N177" s="143" t="s">
        <v>287</v>
      </c>
      <c r="O177" s="144">
        <v>40</v>
      </c>
      <c r="P177" s="144">
        <v>4</v>
      </c>
      <c r="Q177" s="144">
        <v>30</v>
      </c>
      <c r="R177" s="143" t="s">
        <v>287</v>
      </c>
      <c r="S177" s="143" t="s">
        <v>287</v>
      </c>
      <c r="T177" s="143" t="s">
        <v>291</v>
      </c>
      <c r="U177" s="144">
        <v>1</v>
      </c>
      <c r="V177" s="143" t="s">
        <v>1702</v>
      </c>
      <c r="W177" s="143" t="s">
        <v>1699</v>
      </c>
      <c r="X177" s="143" t="s">
        <v>289</v>
      </c>
      <c r="Y177" s="143" t="s">
        <v>293</v>
      </c>
      <c r="Z177" s="143" t="s">
        <v>289</v>
      </c>
      <c r="AA177" s="143" t="s">
        <v>293</v>
      </c>
      <c r="AB177" s="143" t="s">
        <v>380</v>
      </c>
      <c r="AC177" s="143" t="s">
        <v>291</v>
      </c>
      <c r="AD177" s="143" t="s">
        <v>288</v>
      </c>
      <c r="AE177" s="145">
        <v>43869</v>
      </c>
      <c r="AF177" s="145">
        <v>43872</v>
      </c>
      <c r="AG177" s="146"/>
      <c r="AH177" s="145">
        <v>43873</v>
      </c>
      <c r="AI177" s="145">
        <v>43873</v>
      </c>
      <c r="AJ177" s="144" t="b">
        <v>0</v>
      </c>
      <c r="AK177" s="143" t="s">
        <v>288</v>
      </c>
      <c r="AL177" s="143" t="s">
        <v>288</v>
      </c>
      <c r="AM177" s="143" t="s">
        <v>288</v>
      </c>
      <c r="AN177" s="143" t="s">
        <v>288</v>
      </c>
      <c r="AO177" s="143" t="s">
        <v>292</v>
      </c>
    </row>
    <row r="178" spans="1:41" ht="25.5">
      <c r="A178" s="143" t="s">
        <v>44</v>
      </c>
      <c r="B178" s="143" t="s">
        <v>15</v>
      </c>
      <c r="C178" s="143" t="s">
        <v>15</v>
      </c>
      <c r="D178" s="143" t="s">
        <v>406</v>
      </c>
      <c r="E178" s="143" t="s">
        <v>1703</v>
      </c>
      <c r="F178" s="144">
        <v>35095</v>
      </c>
      <c r="G178" s="144">
        <v>157</v>
      </c>
      <c r="H178" s="144">
        <v>40629</v>
      </c>
      <c r="I178" s="144">
        <v>0</v>
      </c>
      <c r="J178" s="143" t="s">
        <v>286</v>
      </c>
      <c r="K178" s="143" t="s">
        <v>1704</v>
      </c>
      <c r="L178" s="143" t="s">
        <v>1705</v>
      </c>
      <c r="M178" s="143" t="s">
        <v>1706</v>
      </c>
      <c r="N178" s="143" t="s">
        <v>287</v>
      </c>
      <c r="O178" s="144">
        <v>3</v>
      </c>
      <c r="P178" s="144">
        <v>5</v>
      </c>
      <c r="Q178" s="144">
        <v>8</v>
      </c>
      <c r="R178" s="143" t="s">
        <v>287</v>
      </c>
      <c r="S178" s="143" t="s">
        <v>287</v>
      </c>
      <c r="T178" s="143" t="s">
        <v>291</v>
      </c>
      <c r="U178" s="144">
        <v>11</v>
      </c>
      <c r="V178" s="143" t="s">
        <v>536</v>
      </c>
      <c r="W178" s="143" t="s">
        <v>1703</v>
      </c>
      <c r="X178" s="143" t="s">
        <v>289</v>
      </c>
      <c r="Y178" s="143" t="s">
        <v>293</v>
      </c>
      <c r="Z178" s="143" t="s">
        <v>287</v>
      </c>
      <c r="AA178" s="143" t="s">
        <v>293</v>
      </c>
      <c r="AB178" s="143" t="s">
        <v>364</v>
      </c>
      <c r="AC178" s="143" t="s">
        <v>291</v>
      </c>
      <c r="AD178" s="143" t="s">
        <v>288</v>
      </c>
      <c r="AE178" s="145">
        <v>43951</v>
      </c>
      <c r="AF178" s="145">
        <v>43951</v>
      </c>
      <c r="AG178" s="146"/>
      <c r="AH178" s="145">
        <v>43954</v>
      </c>
      <c r="AI178" s="145">
        <v>43954</v>
      </c>
      <c r="AJ178" s="144" t="b">
        <v>0</v>
      </c>
      <c r="AK178" s="143" t="s">
        <v>288</v>
      </c>
      <c r="AL178" s="143" t="s">
        <v>288</v>
      </c>
      <c r="AM178" s="143" t="s">
        <v>288</v>
      </c>
      <c r="AN178" s="143" t="s">
        <v>288</v>
      </c>
      <c r="AO178" s="143" t="s">
        <v>292</v>
      </c>
    </row>
    <row r="179" spans="1:41" ht="25.5">
      <c r="A179" s="143" t="s">
        <v>44</v>
      </c>
      <c r="B179" s="143" t="s">
        <v>15</v>
      </c>
      <c r="C179" s="143" t="s">
        <v>330</v>
      </c>
      <c r="D179" s="143" t="s">
        <v>1707</v>
      </c>
      <c r="E179" s="143" t="s">
        <v>1708</v>
      </c>
      <c r="F179" s="144">
        <v>7527</v>
      </c>
      <c r="G179" s="144">
        <v>30</v>
      </c>
      <c r="H179" s="144">
        <v>40006</v>
      </c>
      <c r="I179" s="144">
        <v>0</v>
      </c>
      <c r="J179" s="143" t="s">
        <v>286</v>
      </c>
      <c r="K179" s="143" t="s">
        <v>1709</v>
      </c>
      <c r="L179" s="143" t="s">
        <v>1710</v>
      </c>
      <c r="M179" s="143" t="s">
        <v>1711</v>
      </c>
      <c r="N179" s="143" t="s">
        <v>289</v>
      </c>
      <c r="O179" s="144">
        <v>7</v>
      </c>
      <c r="P179" s="144">
        <v>3</v>
      </c>
      <c r="Q179" s="144">
        <v>28</v>
      </c>
      <c r="R179" s="143" t="s">
        <v>287</v>
      </c>
      <c r="S179" s="143" t="s">
        <v>287</v>
      </c>
      <c r="T179" s="143" t="s">
        <v>291</v>
      </c>
      <c r="U179" s="144">
        <v>6</v>
      </c>
      <c r="V179" s="143" t="s">
        <v>1712</v>
      </c>
      <c r="W179" s="143" t="s">
        <v>1708</v>
      </c>
      <c r="X179" s="143" t="s">
        <v>289</v>
      </c>
      <c r="Y179" s="143" t="s">
        <v>447</v>
      </c>
      <c r="Z179" s="143" t="s">
        <v>287</v>
      </c>
      <c r="AA179" s="143" t="s">
        <v>287</v>
      </c>
      <c r="AB179" s="143" t="s">
        <v>364</v>
      </c>
      <c r="AC179" s="143" t="s">
        <v>291</v>
      </c>
      <c r="AD179" s="143" t="s">
        <v>288</v>
      </c>
      <c r="AE179" s="145">
        <v>43852</v>
      </c>
      <c r="AF179" s="145">
        <v>43852</v>
      </c>
      <c r="AG179" s="146"/>
      <c r="AH179" s="145">
        <v>43854</v>
      </c>
      <c r="AI179" s="145">
        <v>43854</v>
      </c>
      <c r="AJ179" s="144" t="b">
        <v>0</v>
      </c>
      <c r="AK179" s="143" t="s">
        <v>288</v>
      </c>
      <c r="AL179" s="143" t="s">
        <v>288</v>
      </c>
      <c r="AM179" s="143" t="s">
        <v>288</v>
      </c>
      <c r="AN179" s="143" t="s">
        <v>288</v>
      </c>
      <c r="AO179" s="143" t="s">
        <v>292</v>
      </c>
    </row>
    <row r="180" spans="1:41" ht="25.5">
      <c r="A180" s="143" t="s">
        <v>44</v>
      </c>
      <c r="B180" s="143" t="s">
        <v>15</v>
      </c>
      <c r="C180" s="143" t="s">
        <v>330</v>
      </c>
      <c r="D180" s="143" t="s">
        <v>330</v>
      </c>
      <c r="E180" s="143" t="s">
        <v>1713</v>
      </c>
      <c r="F180" s="144">
        <v>43195</v>
      </c>
      <c r="G180" s="144">
        <v>305</v>
      </c>
      <c r="H180" s="144">
        <v>5517</v>
      </c>
      <c r="I180" s="144">
        <v>26</v>
      </c>
      <c r="J180" s="143" t="s">
        <v>286</v>
      </c>
      <c r="K180" s="143" t="s">
        <v>1714</v>
      </c>
      <c r="L180" s="143" t="s">
        <v>1715</v>
      </c>
      <c r="M180" s="143" t="s">
        <v>1716</v>
      </c>
      <c r="N180" s="143" t="s">
        <v>287</v>
      </c>
      <c r="O180" s="144">
        <v>0</v>
      </c>
      <c r="P180" s="144">
        <v>8</v>
      </c>
      <c r="Q180" s="144">
        <v>17</v>
      </c>
      <c r="R180" s="143" t="s">
        <v>289</v>
      </c>
      <c r="S180" s="143" t="s">
        <v>287</v>
      </c>
      <c r="T180" s="143" t="s">
        <v>291</v>
      </c>
      <c r="U180" s="144">
        <v>11</v>
      </c>
      <c r="V180" s="143" t="s">
        <v>1717</v>
      </c>
      <c r="W180" s="143" t="s">
        <v>1713</v>
      </c>
      <c r="X180" s="143" t="s">
        <v>287</v>
      </c>
      <c r="Y180" s="143" t="s">
        <v>293</v>
      </c>
      <c r="Z180" s="143" t="s">
        <v>289</v>
      </c>
      <c r="AA180" s="143" t="s">
        <v>293</v>
      </c>
      <c r="AB180" s="143" t="s">
        <v>309</v>
      </c>
      <c r="AC180" s="143" t="s">
        <v>291</v>
      </c>
      <c r="AD180" s="143" t="s">
        <v>288</v>
      </c>
      <c r="AE180" s="145">
        <v>43992</v>
      </c>
      <c r="AF180" s="145">
        <v>43992</v>
      </c>
      <c r="AG180" s="146"/>
      <c r="AH180" s="145">
        <v>43994</v>
      </c>
      <c r="AI180" s="145">
        <v>43994</v>
      </c>
      <c r="AJ180" s="144" t="b">
        <v>0</v>
      </c>
      <c r="AK180" s="143" t="s">
        <v>288</v>
      </c>
      <c r="AL180" s="143" t="s">
        <v>288</v>
      </c>
      <c r="AM180" s="143" t="s">
        <v>288</v>
      </c>
      <c r="AN180" s="143" t="s">
        <v>288</v>
      </c>
      <c r="AO180" s="143" t="s">
        <v>309</v>
      </c>
    </row>
    <row r="181" spans="1:41" ht="38.25">
      <c r="A181" s="143" t="s">
        <v>44</v>
      </c>
      <c r="B181" s="143" t="s">
        <v>15</v>
      </c>
      <c r="C181" s="143" t="s">
        <v>448</v>
      </c>
      <c r="D181" s="143" t="s">
        <v>1718</v>
      </c>
      <c r="E181" s="143" t="s">
        <v>1719</v>
      </c>
      <c r="F181" s="144">
        <v>1074</v>
      </c>
      <c r="G181" s="144">
        <v>1</v>
      </c>
      <c r="H181" s="144">
        <v>39864</v>
      </c>
      <c r="I181" s="144">
        <v>0</v>
      </c>
      <c r="J181" s="143" t="s">
        <v>294</v>
      </c>
      <c r="K181" s="143" t="s">
        <v>1720</v>
      </c>
      <c r="L181" s="143" t="s">
        <v>1721</v>
      </c>
      <c r="M181" s="143" t="s">
        <v>1722</v>
      </c>
      <c r="N181" s="143" t="s">
        <v>287</v>
      </c>
      <c r="O181" s="144">
        <v>5</v>
      </c>
      <c r="P181" s="144">
        <v>8</v>
      </c>
      <c r="Q181" s="144">
        <v>7</v>
      </c>
      <c r="R181" s="143" t="s">
        <v>287</v>
      </c>
      <c r="S181" s="143" t="s">
        <v>287</v>
      </c>
      <c r="T181" s="143" t="s">
        <v>291</v>
      </c>
      <c r="U181" s="144">
        <v>6</v>
      </c>
      <c r="V181" s="143" t="s">
        <v>1723</v>
      </c>
      <c r="W181" s="143" t="s">
        <v>1719</v>
      </c>
      <c r="X181" s="143" t="s">
        <v>289</v>
      </c>
      <c r="Y181" s="143" t="s">
        <v>447</v>
      </c>
      <c r="Z181" s="143" t="s">
        <v>287</v>
      </c>
      <c r="AA181" s="143" t="s">
        <v>287</v>
      </c>
      <c r="AB181" s="143" t="s">
        <v>364</v>
      </c>
      <c r="AC181" s="143" t="s">
        <v>291</v>
      </c>
      <c r="AD181" s="143" t="s">
        <v>288</v>
      </c>
      <c r="AE181" s="145">
        <v>43833</v>
      </c>
      <c r="AF181" s="145">
        <v>43833</v>
      </c>
      <c r="AG181" s="146"/>
      <c r="AH181" s="145">
        <v>43836</v>
      </c>
      <c r="AI181" s="145">
        <v>43836</v>
      </c>
      <c r="AJ181" s="144" t="b">
        <v>0</v>
      </c>
      <c r="AK181" s="143" t="s">
        <v>288</v>
      </c>
      <c r="AL181" s="143" t="s">
        <v>288</v>
      </c>
      <c r="AM181" s="143" t="s">
        <v>288</v>
      </c>
      <c r="AN181" s="143" t="s">
        <v>288</v>
      </c>
      <c r="AO181" s="143" t="s">
        <v>292</v>
      </c>
    </row>
    <row r="182" spans="1:41" ht="25.5">
      <c r="A182" s="143" t="s">
        <v>55</v>
      </c>
      <c r="B182" s="143" t="s">
        <v>25</v>
      </c>
      <c r="C182" s="143" t="s">
        <v>676</v>
      </c>
      <c r="D182" s="143" t="s">
        <v>1724</v>
      </c>
      <c r="E182" s="143" t="s">
        <v>1725</v>
      </c>
      <c r="F182" s="144">
        <v>26883</v>
      </c>
      <c r="G182" s="144">
        <v>98</v>
      </c>
      <c r="H182" s="144">
        <v>1500</v>
      </c>
      <c r="I182" s="144">
        <v>2</v>
      </c>
      <c r="J182" s="143" t="s">
        <v>286</v>
      </c>
      <c r="K182" s="143" t="s">
        <v>1726</v>
      </c>
      <c r="L182" s="143" t="s">
        <v>1727</v>
      </c>
      <c r="M182" s="143" t="s">
        <v>1728</v>
      </c>
      <c r="N182" s="143" t="s">
        <v>289</v>
      </c>
      <c r="O182" s="144">
        <v>8</v>
      </c>
      <c r="P182" s="144">
        <v>9</v>
      </c>
      <c r="Q182" s="144">
        <v>12</v>
      </c>
      <c r="R182" s="143" t="s">
        <v>287</v>
      </c>
      <c r="S182" s="143" t="s">
        <v>287</v>
      </c>
      <c r="T182" s="143" t="s">
        <v>291</v>
      </c>
      <c r="U182" s="144">
        <v>6</v>
      </c>
      <c r="V182" s="143" t="s">
        <v>1729</v>
      </c>
      <c r="W182" s="143" t="s">
        <v>1725</v>
      </c>
      <c r="X182" s="143" t="s">
        <v>289</v>
      </c>
      <c r="Y182" s="143" t="s">
        <v>293</v>
      </c>
      <c r="Z182" s="143" t="s">
        <v>289</v>
      </c>
      <c r="AA182" s="143" t="s">
        <v>293</v>
      </c>
      <c r="AB182" s="143" t="s">
        <v>329</v>
      </c>
      <c r="AC182" s="143" t="s">
        <v>291</v>
      </c>
      <c r="AD182" s="143" t="s">
        <v>288</v>
      </c>
      <c r="AE182" s="145">
        <v>43909</v>
      </c>
      <c r="AF182" s="145">
        <v>43909</v>
      </c>
      <c r="AG182" s="146"/>
      <c r="AH182" s="145">
        <v>43909</v>
      </c>
      <c r="AI182" s="145">
        <v>43909</v>
      </c>
      <c r="AJ182" s="144" t="b">
        <v>0</v>
      </c>
      <c r="AK182" s="143" t="s">
        <v>288</v>
      </c>
      <c r="AL182" s="143" t="s">
        <v>288</v>
      </c>
      <c r="AM182" s="143" t="s">
        <v>288</v>
      </c>
      <c r="AN182" s="143" t="s">
        <v>288</v>
      </c>
      <c r="AO182" s="143" t="s">
        <v>292</v>
      </c>
    </row>
    <row r="183" spans="1:41" ht="25.5">
      <c r="A183" s="143" t="s">
        <v>39</v>
      </c>
      <c r="B183" s="143" t="s">
        <v>10</v>
      </c>
      <c r="C183" s="143" t="s">
        <v>301</v>
      </c>
      <c r="D183" s="143" t="s">
        <v>301</v>
      </c>
      <c r="E183" s="143" t="s">
        <v>680</v>
      </c>
      <c r="F183" s="144">
        <v>35092</v>
      </c>
      <c r="G183" s="144">
        <v>156</v>
      </c>
      <c r="H183" s="144">
        <v>40628</v>
      </c>
      <c r="I183" s="144">
        <v>0</v>
      </c>
      <c r="J183" s="143" t="s">
        <v>286</v>
      </c>
      <c r="K183" s="143" t="s">
        <v>1730</v>
      </c>
      <c r="L183" s="143" t="s">
        <v>1731</v>
      </c>
      <c r="M183" s="143" t="s">
        <v>1732</v>
      </c>
      <c r="N183" s="143" t="s">
        <v>287</v>
      </c>
      <c r="O183" s="144">
        <v>8</v>
      </c>
      <c r="P183" s="144">
        <v>10</v>
      </c>
      <c r="Q183" s="144">
        <v>12</v>
      </c>
      <c r="R183" s="143" t="s">
        <v>287</v>
      </c>
      <c r="S183" s="143" t="s">
        <v>287</v>
      </c>
      <c r="T183" s="143" t="s">
        <v>291</v>
      </c>
      <c r="U183" s="144">
        <v>6</v>
      </c>
      <c r="V183" s="143" t="s">
        <v>1733</v>
      </c>
      <c r="W183" s="143" t="s">
        <v>680</v>
      </c>
      <c r="X183" s="143" t="s">
        <v>287</v>
      </c>
      <c r="Y183" s="143" t="s">
        <v>293</v>
      </c>
      <c r="Z183" s="143" t="s">
        <v>289</v>
      </c>
      <c r="AA183" s="143" t="s">
        <v>293</v>
      </c>
      <c r="AB183" s="143" t="s">
        <v>364</v>
      </c>
      <c r="AC183" s="143" t="s">
        <v>291</v>
      </c>
      <c r="AD183" s="143" t="s">
        <v>288</v>
      </c>
      <c r="AE183" s="145">
        <v>43945</v>
      </c>
      <c r="AF183" s="145">
        <v>43950</v>
      </c>
      <c r="AG183" s="146"/>
      <c r="AH183" s="145">
        <v>43954</v>
      </c>
      <c r="AI183" s="145">
        <v>43954</v>
      </c>
      <c r="AJ183" s="144" t="b">
        <v>0</v>
      </c>
      <c r="AK183" s="143" t="s">
        <v>288</v>
      </c>
      <c r="AL183" s="143" t="s">
        <v>288</v>
      </c>
      <c r="AM183" s="143" t="s">
        <v>288</v>
      </c>
      <c r="AN183" s="143" t="s">
        <v>288</v>
      </c>
      <c r="AO183" s="143" t="s">
        <v>292</v>
      </c>
    </row>
    <row r="184" spans="1:41" ht="25.5">
      <c r="A184" s="143" t="s">
        <v>39</v>
      </c>
      <c r="B184" s="143" t="s">
        <v>10</v>
      </c>
      <c r="C184" s="143" t="s">
        <v>301</v>
      </c>
      <c r="D184" s="143" t="s">
        <v>301</v>
      </c>
      <c r="E184" s="143" t="s">
        <v>680</v>
      </c>
      <c r="F184" s="144">
        <v>5196</v>
      </c>
      <c r="G184" s="144">
        <v>17</v>
      </c>
      <c r="H184" s="144">
        <v>39934</v>
      </c>
      <c r="I184" s="144">
        <v>0</v>
      </c>
      <c r="J184" s="143" t="s">
        <v>286</v>
      </c>
      <c r="K184" s="143" t="s">
        <v>1734</v>
      </c>
      <c r="L184" s="143" t="s">
        <v>1735</v>
      </c>
      <c r="M184" s="143" t="s">
        <v>1736</v>
      </c>
      <c r="N184" s="143" t="s">
        <v>289</v>
      </c>
      <c r="O184" s="144">
        <v>8</v>
      </c>
      <c r="P184" s="144">
        <v>6</v>
      </c>
      <c r="Q184" s="144">
        <v>27</v>
      </c>
      <c r="R184" s="143" t="s">
        <v>287</v>
      </c>
      <c r="S184" s="143" t="s">
        <v>287</v>
      </c>
      <c r="T184" s="143" t="s">
        <v>291</v>
      </c>
      <c r="U184" s="144">
        <v>6</v>
      </c>
      <c r="V184" s="143" t="s">
        <v>1737</v>
      </c>
      <c r="W184" s="143" t="s">
        <v>680</v>
      </c>
      <c r="X184" s="143" t="s">
        <v>289</v>
      </c>
      <c r="Y184" s="143" t="s">
        <v>447</v>
      </c>
      <c r="Z184" s="143" t="s">
        <v>287</v>
      </c>
      <c r="AA184" s="143" t="s">
        <v>287</v>
      </c>
      <c r="AB184" s="143" t="s">
        <v>364</v>
      </c>
      <c r="AC184" s="143" t="s">
        <v>291</v>
      </c>
      <c r="AD184" s="143" t="s">
        <v>288</v>
      </c>
      <c r="AE184" s="145">
        <v>43845</v>
      </c>
      <c r="AF184" s="145">
        <v>43845</v>
      </c>
      <c r="AG184" s="146"/>
      <c r="AH184" s="145">
        <v>43845</v>
      </c>
      <c r="AI184" s="145">
        <v>43848</v>
      </c>
      <c r="AJ184" s="144" t="b">
        <v>0</v>
      </c>
      <c r="AK184" s="143" t="s">
        <v>288</v>
      </c>
      <c r="AL184" s="143" t="s">
        <v>288</v>
      </c>
      <c r="AM184" s="143" t="s">
        <v>288</v>
      </c>
      <c r="AN184" s="143" t="s">
        <v>288</v>
      </c>
      <c r="AO184" s="143" t="s">
        <v>292</v>
      </c>
    </row>
    <row r="185" spans="1:41" ht="38.25">
      <c r="A185" s="143" t="s">
        <v>39</v>
      </c>
      <c r="B185" s="143" t="s">
        <v>10</v>
      </c>
      <c r="C185" s="143" t="s">
        <v>437</v>
      </c>
      <c r="D185" s="143" t="s">
        <v>449</v>
      </c>
      <c r="E185" s="143" t="s">
        <v>450</v>
      </c>
      <c r="F185" s="144">
        <v>19466</v>
      </c>
      <c r="G185" s="144">
        <v>72</v>
      </c>
      <c r="H185" s="144">
        <v>2943</v>
      </c>
      <c r="I185" s="144">
        <v>23</v>
      </c>
      <c r="J185" s="143" t="s">
        <v>286</v>
      </c>
      <c r="K185" s="143" t="s">
        <v>1738</v>
      </c>
      <c r="L185" s="143" t="s">
        <v>1739</v>
      </c>
      <c r="M185" s="143" t="s">
        <v>288</v>
      </c>
      <c r="N185" s="143" t="s">
        <v>287</v>
      </c>
      <c r="O185" s="144">
        <v>17</v>
      </c>
      <c r="P185" s="144">
        <v>1</v>
      </c>
      <c r="Q185" s="144">
        <v>10</v>
      </c>
      <c r="R185" s="143" t="s">
        <v>287</v>
      </c>
      <c r="S185" s="143" t="s">
        <v>287</v>
      </c>
      <c r="T185" s="143" t="s">
        <v>291</v>
      </c>
      <c r="U185" s="144">
        <v>6</v>
      </c>
      <c r="V185" s="143" t="s">
        <v>1740</v>
      </c>
      <c r="W185" s="143" t="s">
        <v>450</v>
      </c>
      <c r="X185" s="143" t="s">
        <v>287</v>
      </c>
      <c r="Y185" s="143" t="s">
        <v>287</v>
      </c>
      <c r="Z185" s="143" t="s">
        <v>287</v>
      </c>
      <c r="AA185" s="143" t="s">
        <v>287</v>
      </c>
      <c r="AB185" s="143" t="s">
        <v>290</v>
      </c>
      <c r="AC185" s="143" t="s">
        <v>291</v>
      </c>
      <c r="AD185" s="143" t="s">
        <v>288</v>
      </c>
      <c r="AE185" s="145">
        <v>43886</v>
      </c>
      <c r="AF185" s="145">
        <v>43886</v>
      </c>
      <c r="AG185" s="146"/>
      <c r="AH185" s="145">
        <v>43887</v>
      </c>
      <c r="AI185" s="145">
        <v>43887</v>
      </c>
      <c r="AJ185" s="144" t="b">
        <v>0</v>
      </c>
      <c r="AK185" s="143" t="s">
        <v>288</v>
      </c>
      <c r="AL185" s="143" t="s">
        <v>288</v>
      </c>
      <c r="AM185" s="143" t="s">
        <v>288</v>
      </c>
      <c r="AN185" s="143" t="s">
        <v>288</v>
      </c>
      <c r="AO185" s="143" t="s">
        <v>292</v>
      </c>
    </row>
    <row r="186" spans="1:41" ht="25.5">
      <c r="A186" s="143" t="s">
        <v>39</v>
      </c>
      <c r="B186" s="143" t="s">
        <v>10</v>
      </c>
      <c r="C186" s="143" t="s">
        <v>437</v>
      </c>
      <c r="D186" s="143" t="s">
        <v>438</v>
      </c>
      <c r="E186" s="143" t="s">
        <v>439</v>
      </c>
      <c r="F186" s="144">
        <v>6921</v>
      </c>
      <c r="G186" s="144">
        <v>27</v>
      </c>
      <c r="H186" s="144">
        <v>197</v>
      </c>
      <c r="I186" s="144">
        <v>40</v>
      </c>
      <c r="J186" s="143" t="s">
        <v>286</v>
      </c>
      <c r="K186" s="143" t="s">
        <v>1741</v>
      </c>
      <c r="L186" s="143" t="s">
        <v>1742</v>
      </c>
      <c r="M186" s="143" t="s">
        <v>1743</v>
      </c>
      <c r="N186" s="143" t="s">
        <v>287</v>
      </c>
      <c r="O186" s="144">
        <v>19</v>
      </c>
      <c r="P186" s="144">
        <v>6</v>
      </c>
      <c r="Q186" s="144">
        <v>6</v>
      </c>
      <c r="R186" s="143" t="s">
        <v>287</v>
      </c>
      <c r="S186" s="143" t="s">
        <v>287</v>
      </c>
      <c r="T186" s="143" t="s">
        <v>288</v>
      </c>
      <c r="U186" s="144">
        <v>6</v>
      </c>
      <c r="V186" s="143" t="s">
        <v>1744</v>
      </c>
      <c r="W186" s="143" t="s">
        <v>439</v>
      </c>
      <c r="X186" s="143" t="s">
        <v>287</v>
      </c>
      <c r="Y186" s="143" t="s">
        <v>293</v>
      </c>
      <c r="Z186" s="143" t="s">
        <v>289</v>
      </c>
      <c r="AA186" s="143" t="s">
        <v>293</v>
      </c>
      <c r="AB186" s="143" t="s">
        <v>300</v>
      </c>
      <c r="AC186" s="143" t="s">
        <v>1745</v>
      </c>
      <c r="AD186" s="143" t="s">
        <v>1746</v>
      </c>
      <c r="AE186" s="145">
        <v>43846</v>
      </c>
      <c r="AF186" s="145">
        <v>43851</v>
      </c>
      <c r="AG186" s="146"/>
      <c r="AH186" s="145">
        <v>43853</v>
      </c>
      <c r="AI186" s="145">
        <v>43853</v>
      </c>
      <c r="AJ186" s="144" t="b">
        <v>0</v>
      </c>
      <c r="AK186" s="143" t="s">
        <v>288</v>
      </c>
      <c r="AL186" s="143" t="s">
        <v>288</v>
      </c>
      <c r="AM186" s="143" t="s">
        <v>288</v>
      </c>
      <c r="AN186" s="143" t="s">
        <v>288</v>
      </c>
      <c r="AO186" s="143" t="s">
        <v>292</v>
      </c>
    </row>
    <row r="187" spans="1:41" ht="25.5">
      <c r="A187" s="143" t="s">
        <v>39</v>
      </c>
      <c r="B187" s="143" t="s">
        <v>10</v>
      </c>
      <c r="C187" s="143" t="s">
        <v>437</v>
      </c>
      <c r="D187" s="143" t="s">
        <v>438</v>
      </c>
      <c r="E187" s="143" t="s">
        <v>439</v>
      </c>
      <c r="F187" s="144">
        <v>2550</v>
      </c>
      <c r="G187" s="144">
        <v>9</v>
      </c>
      <c r="H187" s="144">
        <v>172</v>
      </c>
      <c r="I187" s="144">
        <v>5</v>
      </c>
      <c r="J187" s="143" t="s">
        <v>286</v>
      </c>
      <c r="K187" s="143" t="s">
        <v>1747</v>
      </c>
      <c r="L187" s="143" t="s">
        <v>1748</v>
      </c>
      <c r="M187" s="143" t="s">
        <v>288</v>
      </c>
      <c r="N187" s="143" t="s">
        <v>287</v>
      </c>
      <c r="O187" s="144">
        <v>17</v>
      </c>
      <c r="P187" s="144">
        <v>4</v>
      </c>
      <c r="Q187" s="144">
        <v>11</v>
      </c>
      <c r="R187" s="143" t="s">
        <v>287</v>
      </c>
      <c r="S187" s="143" t="s">
        <v>287</v>
      </c>
      <c r="T187" s="143" t="s">
        <v>291</v>
      </c>
      <c r="U187" s="144">
        <v>6</v>
      </c>
      <c r="V187" s="143" t="s">
        <v>1749</v>
      </c>
      <c r="W187" s="143" t="s">
        <v>439</v>
      </c>
      <c r="X187" s="143" t="s">
        <v>287</v>
      </c>
      <c r="Y187" s="143" t="s">
        <v>287</v>
      </c>
      <c r="Z187" s="143" t="s">
        <v>287</v>
      </c>
      <c r="AA187" s="143" t="s">
        <v>287</v>
      </c>
      <c r="AB187" s="143" t="s">
        <v>290</v>
      </c>
      <c r="AC187" s="143" t="s">
        <v>291</v>
      </c>
      <c r="AD187" s="143" t="s">
        <v>288</v>
      </c>
      <c r="AE187" s="145">
        <v>43839</v>
      </c>
      <c r="AF187" s="145">
        <v>43839</v>
      </c>
      <c r="AG187" s="146"/>
      <c r="AH187" s="145">
        <v>43840</v>
      </c>
      <c r="AI187" s="145">
        <v>43840</v>
      </c>
      <c r="AJ187" s="144" t="b">
        <v>0</v>
      </c>
      <c r="AK187" s="143" t="s">
        <v>288</v>
      </c>
      <c r="AL187" s="143" t="s">
        <v>288</v>
      </c>
      <c r="AM187" s="143" t="s">
        <v>288</v>
      </c>
      <c r="AN187" s="143" t="s">
        <v>288</v>
      </c>
      <c r="AO187" s="143" t="s">
        <v>292</v>
      </c>
    </row>
    <row r="188" spans="1:41" ht="25.5">
      <c r="A188" s="143" t="s">
        <v>39</v>
      </c>
      <c r="B188" s="143" t="s">
        <v>10</v>
      </c>
      <c r="C188" s="143" t="s">
        <v>385</v>
      </c>
      <c r="D188" s="143" t="s">
        <v>1750</v>
      </c>
      <c r="E188" s="143" t="s">
        <v>1751</v>
      </c>
      <c r="F188" s="144">
        <v>36720</v>
      </c>
      <c r="G188" s="144">
        <v>190</v>
      </c>
      <c r="H188" s="144">
        <v>229</v>
      </c>
      <c r="I188" s="144">
        <v>4</v>
      </c>
      <c r="J188" s="143" t="s">
        <v>286</v>
      </c>
      <c r="K188" s="143" t="s">
        <v>1752</v>
      </c>
      <c r="L188" s="143" t="s">
        <v>1753</v>
      </c>
      <c r="M188" s="143" t="s">
        <v>288</v>
      </c>
      <c r="N188" s="143" t="s">
        <v>287</v>
      </c>
      <c r="O188" s="144">
        <v>35</v>
      </c>
      <c r="P188" s="144">
        <v>2</v>
      </c>
      <c r="Q188" s="144">
        <v>19</v>
      </c>
      <c r="R188" s="143" t="s">
        <v>289</v>
      </c>
      <c r="S188" s="143" t="s">
        <v>287</v>
      </c>
      <c r="T188" s="143" t="s">
        <v>291</v>
      </c>
      <c r="U188" s="144">
        <v>10</v>
      </c>
      <c r="V188" s="143" t="s">
        <v>1754</v>
      </c>
      <c r="W188" s="143" t="s">
        <v>1751</v>
      </c>
      <c r="X188" s="143" t="s">
        <v>289</v>
      </c>
      <c r="Y188" s="143" t="s">
        <v>293</v>
      </c>
      <c r="Z188" s="143" t="s">
        <v>289</v>
      </c>
      <c r="AA188" s="143" t="s">
        <v>293</v>
      </c>
      <c r="AB188" s="143" t="s">
        <v>397</v>
      </c>
      <c r="AC188" s="143" t="s">
        <v>291</v>
      </c>
      <c r="AD188" s="143" t="s">
        <v>288</v>
      </c>
      <c r="AE188" s="145">
        <v>43960</v>
      </c>
      <c r="AF188" s="145">
        <v>43960</v>
      </c>
      <c r="AG188" s="146"/>
      <c r="AH188" s="145">
        <v>43963</v>
      </c>
      <c r="AI188" s="145">
        <v>43963</v>
      </c>
      <c r="AJ188" s="144" t="b">
        <v>0</v>
      </c>
      <c r="AK188" s="143" t="s">
        <v>288</v>
      </c>
      <c r="AL188" s="143" t="s">
        <v>288</v>
      </c>
      <c r="AM188" s="143" t="s">
        <v>288</v>
      </c>
      <c r="AN188" s="143" t="s">
        <v>288</v>
      </c>
      <c r="AO188" s="143" t="s">
        <v>292</v>
      </c>
    </row>
    <row r="189" spans="1:41" ht="25.5">
      <c r="A189" s="143" t="s">
        <v>39</v>
      </c>
      <c r="B189" s="143" t="s">
        <v>10</v>
      </c>
      <c r="C189" s="143" t="s">
        <v>469</v>
      </c>
      <c r="D189" s="143" t="s">
        <v>552</v>
      </c>
      <c r="E189" s="143" t="s">
        <v>553</v>
      </c>
      <c r="F189" s="144">
        <v>31929</v>
      </c>
      <c r="G189" s="144">
        <v>137</v>
      </c>
      <c r="H189" s="144">
        <v>5058</v>
      </c>
      <c r="I189" s="144">
        <v>26</v>
      </c>
      <c r="J189" s="143" t="s">
        <v>286</v>
      </c>
      <c r="K189" s="143" t="s">
        <v>1755</v>
      </c>
      <c r="L189" s="143" t="s">
        <v>1756</v>
      </c>
      <c r="M189" s="143" t="s">
        <v>288</v>
      </c>
      <c r="N189" s="143" t="s">
        <v>287</v>
      </c>
      <c r="O189" s="144">
        <v>53</v>
      </c>
      <c r="P189" s="144">
        <v>5</v>
      </c>
      <c r="Q189" s="144">
        <v>19</v>
      </c>
      <c r="R189" s="143" t="s">
        <v>289</v>
      </c>
      <c r="S189" s="143" t="s">
        <v>287</v>
      </c>
      <c r="T189" s="143" t="s">
        <v>291</v>
      </c>
      <c r="U189" s="144">
        <v>1</v>
      </c>
      <c r="V189" s="143" t="s">
        <v>1757</v>
      </c>
      <c r="W189" s="143" t="s">
        <v>553</v>
      </c>
      <c r="X189" s="143" t="s">
        <v>287</v>
      </c>
      <c r="Y189" s="143" t="s">
        <v>287</v>
      </c>
      <c r="Z189" s="143" t="s">
        <v>289</v>
      </c>
      <c r="AA189" s="143" t="s">
        <v>293</v>
      </c>
      <c r="AB189" s="143" t="s">
        <v>290</v>
      </c>
      <c r="AC189" s="143" t="s">
        <v>291</v>
      </c>
      <c r="AD189" s="143" t="s">
        <v>288</v>
      </c>
      <c r="AE189" s="145">
        <v>43932</v>
      </c>
      <c r="AF189" s="145">
        <v>43932</v>
      </c>
      <c r="AG189" s="146"/>
      <c r="AH189" s="145">
        <v>43934</v>
      </c>
      <c r="AI189" s="145">
        <v>43934</v>
      </c>
      <c r="AJ189" s="144" t="b">
        <v>0</v>
      </c>
      <c r="AK189" s="143" t="s">
        <v>288</v>
      </c>
      <c r="AL189" s="143" t="s">
        <v>288</v>
      </c>
      <c r="AM189" s="143" t="s">
        <v>288</v>
      </c>
      <c r="AN189" s="143" t="s">
        <v>288</v>
      </c>
      <c r="AO189" s="143" t="s">
        <v>292</v>
      </c>
    </row>
    <row r="190" spans="1:41" ht="25.5">
      <c r="A190" s="143" t="s">
        <v>39</v>
      </c>
      <c r="B190" s="143" t="s">
        <v>10</v>
      </c>
      <c r="C190" s="143" t="s">
        <v>437</v>
      </c>
      <c r="D190" s="143" t="s">
        <v>449</v>
      </c>
      <c r="E190" s="143" t="s">
        <v>450</v>
      </c>
      <c r="F190" s="144">
        <v>952</v>
      </c>
      <c r="G190" s="144">
        <v>2</v>
      </c>
      <c r="H190" s="144">
        <v>128033</v>
      </c>
      <c r="I190" s="144">
        <v>10333</v>
      </c>
      <c r="J190" s="143" t="s">
        <v>286</v>
      </c>
      <c r="K190" s="143" t="s">
        <v>1758</v>
      </c>
      <c r="L190" s="143" t="s">
        <v>1759</v>
      </c>
      <c r="M190" s="143" t="s">
        <v>1760</v>
      </c>
      <c r="N190" s="143" t="s">
        <v>289</v>
      </c>
      <c r="O190" s="144">
        <v>11</v>
      </c>
      <c r="P190" s="144">
        <v>11</v>
      </c>
      <c r="Q190" s="144">
        <v>10</v>
      </c>
      <c r="R190" s="143" t="s">
        <v>287</v>
      </c>
      <c r="S190" s="143" t="s">
        <v>287</v>
      </c>
      <c r="T190" s="143" t="s">
        <v>291</v>
      </c>
      <c r="U190" s="144">
        <v>6</v>
      </c>
      <c r="V190" s="143" t="s">
        <v>1761</v>
      </c>
      <c r="W190" s="143" t="s">
        <v>450</v>
      </c>
      <c r="X190" s="143" t="s">
        <v>287</v>
      </c>
      <c r="Y190" s="143" t="s">
        <v>287</v>
      </c>
      <c r="Z190" s="143" t="s">
        <v>287</v>
      </c>
      <c r="AA190" s="143" t="s">
        <v>287</v>
      </c>
      <c r="AB190" s="143" t="s">
        <v>290</v>
      </c>
      <c r="AC190" s="143" t="s">
        <v>291</v>
      </c>
      <c r="AD190" s="143" t="s">
        <v>288</v>
      </c>
      <c r="AE190" s="145">
        <v>43833</v>
      </c>
      <c r="AF190" s="145">
        <v>43833</v>
      </c>
      <c r="AG190" s="146"/>
      <c r="AH190" s="145">
        <v>43834</v>
      </c>
      <c r="AI190" s="145">
        <v>43835</v>
      </c>
      <c r="AJ190" s="144" t="b">
        <v>0</v>
      </c>
      <c r="AK190" s="143" t="s">
        <v>288</v>
      </c>
      <c r="AL190" s="143" t="s">
        <v>288</v>
      </c>
      <c r="AM190" s="143" t="s">
        <v>288</v>
      </c>
      <c r="AN190" s="143" t="s">
        <v>288</v>
      </c>
      <c r="AO190" s="143" t="s">
        <v>292</v>
      </c>
    </row>
    <row r="191" spans="1:41" ht="25.5">
      <c r="A191" s="143" t="s">
        <v>39</v>
      </c>
      <c r="B191" s="143" t="s">
        <v>10</v>
      </c>
      <c r="C191" s="143" t="s">
        <v>385</v>
      </c>
      <c r="D191" s="143" t="s">
        <v>1762</v>
      </c>
      <c r="E191" s="143" t="s">
        <v>1763</v>
      </c>
      <c r="F191" s="144">
        <v>8390</v>
      </c>
      <c r="G191" s="144">
        <v>6</v>
      </c>
      <c r="H191" s="144">
        <v>41</v>
      </c>
      <c r="I191" s="144">
        <v>1</v>
      </c>
      <c r="J191" s="143" t="s">
        <v>294</v>
      </c>
      <c r="K191" s="143" t="s">
        <v>1764</v>
      </c>
      <c r="L191" s="143" t="s">
        <v>1765</v>
      </c>
      <c r="M191" s="143" t="s">
        <v>288</v>
      </c>
      <c r="N191" s="143" t="s">
        <v>287</v>
      </c>
      <c r="O191" s="144">
        <v>59</v>
      </c>
      <c r="P191" s="144">
        <v>0</v>
      </c>
      <c r="Q191" s="144">
        <v>22</v>
      </c>
      <c r="R191" s="143" t="s">
        <v>289</v>
      </c>
      <c r="S191" s="143" t="s">
        <v>287</v>
      </c>
      <c r="T191" s="143" t="s">
        <v>291</v>
      </c>
      <c r="U191" s="144">
        <v>1</v>
      </c>
      <c r="V191" s="143" t="s">
        <v>1766</v>
      </c>
      <c r="W191" s="143" t="s">
        <v>1763</v>
      </c>
      <c r="X191" s="143" t="s">
        <v>289</v>
      </c>
      <c r="Y191" s="143" t="s">
        <v>293</v>
      </c>
      <c r="Z191" s="143" t="s">
        <v>289</v>
      </c>
      <c r="AA191" s="143" t="s">
        <v>293</v>
      </c>
      <c r="AB191" s="143" t="s">
        <v>397</v>
      </c>
      <c r="AC191" s="143" t="s">
        <v>291</v>
      </c>
      <c r="AD191" s="143" t="s">
        <v>288</v>
      </c>
      <c r="AE191" s="145">
        <v>43854</v>
      </c>
      <c r="AF191" s="145">
        <v>43854</v>
      </c>
      <c r="AG191" s="146"/>
      <c r="AH191" s="145">
        <v>43857</v>
      </c>
      <c r="AI191" s="145">
        <v>43857</v>
      </c>
      <c r="AJ191" s="144" t="b">
        <v>0</v>
      </c>
      <c r="AK191" s="143" t="s">
        <v>288</v>
      </c>
      <c r="AL191" s="143" t="s">
        <v>288</v>
      </c>
      <c r="AM191" s="143" t="s">
        <v>288</v>
      </c>
      <c r="AN191" s="143" t="s">
        <v>288</v>
      </c>
      <c r="AO191" s="143" t="s">
        <v>292</v>
      </c>
    </row>
    <row r="192" spans="1:41" ht="25.5">
      <c r="A192" s="143" t="s">
        <v>56</v>
      </c>
      <c r="B192" s="143" t="s">
        <v>26</v>
      </c>
      <c r="C192" s="143" t="s">
        <v>522</v>
      </c>
      <c r="D192" s="143" t="s">
        <v>633</v>
      </c>
      <c r="E192" s="143" t="s">
        <v>1767</v>
      </c>
      <c r="F192" s="144">
        <v>39699</v>
      </c>
      <c r="G192" s="144">
        <v>186</v>
      </c>
      <c r="H192" s="146"/>
      <c r="I192" s="146"/>
      <c r="J192" s="143" t="s">
        <v>294</v>
      </c>
      <c r="K192" s="143" t="s">
        <v>1768</v>
      </c>
      <c r="L192" s="143" t="s">
        <v>1769</v>
      </c>
      <c r="M192" s="143" t="s">
        <v>288</v>
      </c>
      <c r="N192" s="143" t="s">
        <v>287</v>
      </c>
      <c r="O192" s="144">
        <v>51</v>
      </c>
      <c r="P192" s="144">
        <v>0</v>
      </c>
      <c r="Q192" s="144">
        <v>28</v>
      </c>
      <c r="R192" s="143" t="s">
        <v>289</v>
      </c>
      <c r="S192" s="143" t="s">
        <v>287</v>
      </c>
      <c r="T192" s="143" t="s">
        <v>288</v>
      </c>
      <c r="U192" s="144">
        <v>1</v>
      </c>
      <c r="V192" s="143" t="s">
        <v>447</v>
      </c>
      <c r="W192" s="143" t="s">
        <v>1767</v>
      </c>
      <c r="X192" s="143" t="s">
        <v>287</v>
      </c>
      <c r="Y192" s="143" t="s">
        <v>287</v>
      </c>
      <c r="Z192" s="143" t="s">
        <v>289</v>
      </c>
      <c r="AA192" s="143" t="s">
        <v>287</v>
      </c>
      <c r="AB192" s="143" t="s">
        <v>290</v>
      </c>
      <c r="AC192" s="143" t="s">
        <v>288</v>
      </c>
      <c r="AD192" s="143" t="s">
        <v>288</v>
      </c>
      <c r="AE192" s="145">
        <v>43925</v>
      </c>
      <c r="AF192" s="145">
        <v>43929</v>
      </c>
      <c r="AG192" s="146"/>
      <c r="AH192" s="145">
        <v>43980</v>
      </c>
      <c r="AI192" s="145">
        <v>43980</v>
      </c>
      <c r="AJ192" s="144" t="b">
        <v>0</v>
      </c>
      <c r="AK192" s="143" t="s">
        <v>291</v>
      </c>
      <c r="AL192" s="143" t="s">
        <v>291</v>
      </c>
      <c r="AM192" s="143" t="s">
        <v>288</v>
      </c>
      <c r="AN192" s="143" t="s">
        <v>296</v>
      </c>
      <c r="AO192" s="143" t="s">
        <v>292</v>
      </c>
    </row>
    <row r="193" spans="1:41" ht="25.5">
      <c r="A193" s="143" t="s">
        <v>40</v>
      </c>
      <c r="B193" s="143" t="s">
        <v>11</v>
      </c>
      <c r="C193" s="143" t="s">
        <v>21</v>
      </c>
      <c r="D193" s="143" t="s">
        <v>21</v>
      </c>
      <c r="E193" s="143" t="s">
        <v>1770</v>
      </c>
      <c r="F193" s="144">
        <v>28903</v>
      </c>
      <c r="G193" s="144">
        <v>120</v>
      </c>
      <c r="H193" s="144">
        <v>735</v>
      </c>
      <c r="I193" s="144">
        <v>3</v>
      </c>
      <c r="J193" s="143" t="s">
        <v>286</v>
      </c>
      <c r="K193" s="143" t="s">
        <v>1771</v>
      </c>
      <c r="L193" s="143" t="s">
        <v>1772</v>
      </c>
      <c r="M193" s="143" t="s">
        <v>288</v>
      </c>
      <c r="N193" s="143" t="s">
        <v>289</v>
      </c>
      <c r="O193" s="144">
        <v>23</v>
      </c>
      <c r="P193" s="144">
        <v>2</v>
      </c>
      <c r="Q193" s="144">
        <v>8</v>
      </c>
      <c r="R193" s="143" t="s">
        <v>289</v>
      </c>
      <c r="S193" s="143" t="s">
        <v>287</v>
      </c>
      <c r="T193" s="143" t="s">
        <v>291</v>
      </c>
      <c r="U193" s="144">
        <v>1</v>
      </c>
      <c r="V193" s="143" t="s">
        <v>1773</v>
      </c>
      <c r="W193" s="143" t="s">
        <v>1770</v>
      </c>
      <c r="X193" s="143" t="s">
        <v>289</v>
      </c>
      <c r="Y193" s="143" t="s">
        <v>293</v>
      </c>
      <c r="Z193" s="143" t="s">
        <v>289</v>
      </c>
      <c r="AA193" s="143" t="s">
        <v>293</v>
      </c>
      <c r="AB193" s="143" t="s">
        <v>467</v>
      </c>
      <c r="AC193" s="143" t="s">
        <v>291</v>
      </c>
      <c r="AD193" s="143" t="s">
        <v>288</v>
      </c>
      <c r="AE193" s="145">
        <v>43911</v>
      </c>
      <c r="AF193" s="145">
        <v>43915</v>
      </c>
      <c r="AG193" s="146"/>
      <c r="AH193" s="145">
        <v>43916</v>
      </c>
      <c r="AI193" s="145">
        <v>43916</v>
      </c>
      <c r="AJ193" s="144" t="b">
        <v>0</v>
      </c>
      <c r="AK193" s="143" t="s">
        <v>288</v>
      </c>
      <c r="AL193" s="143" t="s">
        <v>288</v>
      </c>
      <c r="AM193" s="143" t="s">
        <v>288</v>
      </c>
      <c r="AN193" s="143" t="s">
        <v>288</v>
      </c>
      <c r="AO193" s="143" t="s">
        <v>292</v>
      </c>
    </row>
    <row r="194" spans="1:41" ht="25.5">
      <c r="A194" s="143" t="s">
        <v>40</v>
      </c>
      <c r="B194" s="143" t="s">
        <v>11</v>
      </c>
      <c r="C194" s="143" t="s">
        <v>21</v>
      </c>
      <c r="D194" s="143" t="s">
        <v>21</v>
      </c>
      <c r="E194" s="143" t="s">
        <v>1770</v>
      </c>
      <c r="F194" s="144">
        <v>21961</v>
      </c>
      <c r="G194" s="144">
        <v>75</v>
      </c>
      <c r="H194" s="144">
        <v>40308</v>
      </c>
      <c r="I194" s="144">
        <v>0</v>
      </c>
      <c r="J194" s="143" t="s">
        <v>286</v>
      </c>
      <c r="K194" s="143" t="s">
        <v>1774</v>
      </c>
      <c r="L194" s="143" t="s">
        <v>1775</v>
      </c>
      <c r="M194" s="143" t="s">
        <v>1776</v>
      </c>
      <c r="N194" s="143" t="s">
        <v>287</v>
      </c>
      <c r="O194" s="144">
        <v>5</v>
      </c>
      <c r="P194" s="144">
        <v>5</v>
      </c>
      <c r="Q194" s="144">
        <v>27</v>
      </c>
      <c r="R194" s="143" t="s">
        <v>287</v>
      </c>
      <c r="S194" s="143" t="s">
        <v>287</v>
      </c>
      <c r="T194" s="143" t="s">
        <v>288</v>
      </c>
      <c r="U194" s="144">
        <v>6</v>
      </c>
      <c r="V194" s="143" t="s">
        <v>1777</v>
      </c>
      <c r="W194" s="143" t="s">
        <v>1770</v>
      </c>
      <c r="X194" s="143" t="s">
        <v>289</v>
      </c>
      <c r="Y194" s="143" t="s">
        <v>447</v>
      </c>
      <c r="Z194" s="143" t="s">
        <v>287</v>
      </c>
      <c r="AA194" s="143" t="s">
        <v>287</v>
      </c>
      <c r="AB194" s="143" t="s">
        <v>364</v>
      </c>
      <c r="AC194" s="143" t="s">
        <v>291</v>
      </c>
      <c r="AD194" s="143" t="s">
        <v>288</v>
      </c>
      <c r="AE194" s="145">
        <v>43893</v>
      </c>
      <c r="AF194" s="145">
        <v>43893</v>
      </c>
      <c r="AG194" s="146"/>
      <c r="AH194" s="145">
        <v>43894</v>
      </c>
      <c r="AI194" s="145">
        <v>43894</v>
      </c>
      <c r="AJ194" s="144" t="b">
        <v>0</v>
      </c>
      <c r="AK194" s="143" t="s">
        <v>288</v>
      </c>
      <c r="AL194" s="143" t="s">
        <v>288</v>
      </c>
      <c r="AM194" s="143" t="s">
        <v>288</v>
      </c>
      <c r="AN194" s="143" t="s">
        <v>288</v>
      </c>
      <c r="AO194" s="143" t="s">
        <v>292</v>
      </c>
    </row>
    <row r="195" spans="1:41" ht="25.5">
      <c r="A195" s="143" t="s">
        <v>40</v>
      </c>
      <c r="B195" s="143" t="s">
        <v>11</v>
      </c>
      <c r="C195" s="143" t="s">
        <v>688</v>
      </c>
      <c r="D195" s="143" t="s">
        <v>689</v>
      </c>
      <c r="E195" s="143" t="s">
        <v>695</v>
      </c>
      <c r="F195" s="144">
        <v>30636</v>
      </c>
      <c r="G195" s="144">
        <v>133</v>
      </c>
      <c r="H195" s="144">
        <v>40535</v>
      </c>
      <c r="I195" s="144">
        <v>0</v>
      </c>
      <c r="J195" s="143" t="s">
        <v>286</v>
      </c>
      <c r="K195" s="143" t="s">
        <v>1778</v>
      </c>
      <c r="L195" s="143" t="s">
        <v>1779</v>
      </c>
      <c r="M195" s="143" t="s">
        <v>1780</v>
      </c>
      <c r="N195" s="143" t="s">
        <v>287</v>
      </c>
      <c r="O195" s="144">
        <v>11</v>
      </c>
      <c r="P195" s="144">
        <v>1</v>
      </c>
      <c r="Q195" s="144">
        <v>20</v>
      </c>
      <c r="R195" s="143" t="s">
        <v>287</v>
      </c>
      <c r="S195" s="143" t="s">
        <v>287</v>
      </c>
      <c r="T195" s="143" t="s">
        <v>291</v>
      </c>
      <c r="U195" s="144">
        <v>6</v>
      </c>
      <c r="V195" s="143" t="s">
        <v>1781</v>
      </c>
      <c r="W195" s="143" t="s">
        <v>695</v>
      </c>
      <c r="X195" s="143" t="s">
        <v>289</v>
      </c>
      <c r="Y195" s="143" t="s">
        <v>447</v>
      </c>
      <c r="Z195" s="143" t="s">
        <v>287</v>
      </c>
      <c r="AA195" s="143" t="s">
        <v>287</v>
      </c>
      <c r="AB195" s="143" t="s">
        <v>364</v>
      </c>
      <c r="AC195" s="143" t="s">
        <v>291</v>
      </c>
      <c r="AD195" s="143" t="s">
        <v>288</v>
      </c>
      <c r="AE195" s="145">
        <v>43923</v>
      </c>
      <c r="AF195" s="145">
        <v>43923</v>
      </c>
      <c r="AG195" s="146"/>
      <c r="AH195" s="145">
        <v>43927</v>
      </c>
      <c r="AI195" s="145">
        <v>43927</v>
      </c>
      <c r="AJ195" s="144" t="b">
        <v>0</v>
      </c>
      <c r="AK195" s="143" t="s">
        <v>288</v>
      </c>
      <c r="AL195" s="143" t="s">
        <v>288</v>
      </c>
      <c r="AM195" s="143" t="s">
        <v>288</v>
      </c>
      <c r="AN195" s="143" t="s">
        <v>288</v>
      </c>
      <c r="AO195" s="143" t="s">
        <v>292</v>
      </c>
    </row>
    <row r="196" spans="1:41" ht="25.5">
      <c r="A196" s="143" t="s">
        <v>40</v>
      </c>
      <c r="B196" s="143" t="s">
        <v>11</v>
      </c>
      <c r="C196" s="143" t="s">
        <v>688</v>
      </c>
      <c r="D196" s="143" t="s">
        <v>689</v>
      </c>
      <c r="E196" s="143" t="s">
        <v>695</v>
      </c>
      <c r="F196" s="144">
        <v>22804</v>
      </c>
      <c r="G196" s="144">
        <v>76</v>
      </c>
      <c r="H196" s="144">
        <v>615</v>
      </c>
      <c r="I196" s="144">
        <v>1</v>
      </c>
      <c r="J196" s="143" t="s">
        <v>286</v>
      </c>
      <c r="K196" s="143" t="s">
        <v>1782</v>
      </c>
      <c r="L196" s="143" t="s">
        <v>1783</v>
      </c>
      <c r="M196" s="143" t="s">
        <v>1784</v>
      </c>
      <c r="N196" s="143" t="s">
        <v>289</v>
      </c>
      <c r="O196" s="144">
        <v>11</v>
      </c>
      <c r="P196" s="144">
        <v>7</v>
      </c>
      <c r="Q196" s="144">
        <v>18</v>
      </c>
      <c r="R196" s="143" t="s">
        <v>287</v>
      </c>
      <c r="S196" s="143" t="s">
        <v>287</v>
      </c>
      <c r="T196" s="143" t="s">
        <v>291</v>
      </c>
      <c r="U196" s="144">
        <v>6</v>
      </c>
      <c r="V196" s="143" t="s">
        <v>1785</v>
      </c>
      <c r="W196" s="143" t="s">
        <v>695</v>
      </c>
      <c r="X196" s="143" t="s">
        <v>289</v>
      </c>
      <c r="Y196" s="143" t="s">
        <v>293</v>
      </c>
      <c r="Z196" s="143" t="s">
        <v>289</v>
      </c>
      <c r="AA196" s="143" t="s">
        <v>293</v>
      </c>
      <c r="AB196" s="143" t="s">
        <v>364</v>
      </c>
      <c r="AC196" s="143" t="s">
        <v>291</v>
      </c>
      <c r="AD196" s="143" t="s">
        <v>288</v>
      </c>
      <c r="AE196" s="145">
        <v>43893</v>
      </c>
      <c r="AF196" s="145">
        <v>43894</v>
      </c>
      <c r="AG196" s="146"/>
      <c r="AH196" s="145">
        <v>43894</v>
      </c>
      <c r="AI196" s="145">
        <v>43896</v>
      </c>
      <c r="AJ196" s="144" t="b">
        <v>0</v>
      </c>
      <c r="AK196" s="143" t="s">
        <v>288</v>
      </c>
      <c r="AL196" s="143" t="s">
        <v>288</v>
      </c>
      <c r="AM196" s="143" t="s">
        <v>288</v>
      </c>
      <c r="AN196" s="143" t="s">
        <v>288</v>
      </c>
      <c r="AO196" s="143" t="s">
        <v>292</v>
      </c>
    </row>
    <row r="197" spans="1:41" ht="25.5">
      <c r="A197" s="143" t="s">
        <v>40</v>
      </c>
      <c r="B197" s="143" t="s">
        <v>11</v>
      </c>
      <c r="C197" s="143" t="s">
        <v>21</v>
      </c>
      <c r="D197" s="143" t="s">
        <v>1786</v>
      </c>
      <c r="E197" s="143" t="s">
        <v>1787</v>
      </c>
      <c r="F197" s="144">
        <v>42797</v>
      </c>
      <c r="G197" s="144">
        <v>293</v>
      </c>
      <c r="H197" s="144">
        <v>1040</v>
      </c>
      <c r="I197" s="144">
        <v>6</v>
      </c>
      <c r="J197" s="143" t="s">
        <v>286</v>
      </c>
      <c r="K197" s="143" t="s">
        <v>1788</v>
      </c>
      <c r="L197" s="143" t="s">
        <v>1789</v>
      </c>
      <c r="M197" s="143" t="s">
        <v>288</v>
      </c>
      <c r="N197" s="143" t="s">
        <v>287</v>
      </c>
      <c r="O197" s="144">
        <v>27</v>
      </c>
      <c r="P197" s="144">
        <v>3</v>
      </c>
      <c r="Q197" s="144">
        <v>4</v>
      </c>
      <c r="R197" s="143" t="s">
        <v>287</v>
      </c>
      <c r="S197" s="143" t="s">
        <v>287</v>
      </c>
      <c r="T197" s="143" t="s">
        <v>291</v>
      </c>
      <c r="U197" s="144">
        <v>1</v>
      </c>
      <c r="V197" s="143" t="s">
        <v>1790</v>
      </c>
      <c r="W197" s="143" t="s">
        <v>1787</v>
      </c>
      <c r="X197" s="143" t="s">
        <v>289</v>
      </c>
      <c r="Y197" s="143" t="s">
        <v>293</v>
      </c>
      <c r="Z197" s="143" t="s">
        <v>289</v>
      </c>
      <c r="AA197" s="143" t="s">
        <v>293</v>
      </c>
      <c r="AB197" s="143" t="s">
        <v>467</v>
      </c>
      <c r="AC197" s="143" t="s">
        <v>291</v>
      </c>
      <c r="AD197" s="143" t="s">
        <v>288</v>
      </c>
      <c r="AE197" s="145">
        <v>43988</v>
      </c>
      <c r="AF197" s="145">
        <v>43990</v>
      </c>
      <c r="AG197" s="146"/>
      <c r="AH197" s="145">
        <v>43992</v>
      </c>
      <c r="AI197" s="145">
        <v>43992</v>
      </c>
      <c r="AJ197" s="144" t="b">
        <v>0</v>
      </c>
      <c r="AK197" s="143" t="s">
        <v>288</v>
      </c>
      <c r="AL197" s="143" t="s">
        <v>288</v>
      </c>
      <c r="AM197" s="143" t="s">
        <v>288</v>
      </c>
      <c r="AN197" s="143" t="s">
        <v>288</v>
      </c>
      <c r="AO197" s="143" t="s">
        <v>467</v>
      </c>
    </row>
    <row r="198" spans="1:41" ht="25.5">
      <c r="A198" s="143" t="s">
        <v>40</v>
      </c>
      <c r="B198" s="143" t="s">
        <v>11</v>
      </c>
      <c r="C198" s="143" t="s">
        <v>688</v>
      </c>
      <c r="D198" s="143" t="s">
        <v>689</v>
      </c>
      <c r="E198" s="143" t="s">
        <v>690</v>
      </c>
      <c r="F198" s="144">
        <v>42863</v>
      </c>
      <c r="G198" s="144">
        <v>294</v>
      </c>
      <c r="H198" s="144">
        <v>6805</v>
      </c>
      <c r="I198" s="144">
        <v>36</v>
      </c>
      <c r="J198" s="143" t="s">
        <v>286</v>
      </c>
      <c r="K198" s="143" t="s">
        <v>1791</v>
      </c>
      <c r="L198" s="143" t="s">
        <v>1792</v>
      </c>
      <c r="M198" s="143" t="s">
        <v>1793</v>
      </c>
      <c r="N198" s="143" t="s">
        <v>289</v>
      </c>
      <c r="O198" s="144">
        <v>11</v>
      </c>
      <c r="P198" s="144">
        <v>8</v>
      </c>
      <c r="Q198" s="144">
        <v>21</v>
      </c>
      <c r="R198" s="143" t="s">
        <v>287</v>
      </c>
      <c r="S198" s="143" t="s">
        <v>287</v>
      </c>
      <c r="T198" s="143" t="s">
        <v>291</v>
      </c>
      <c r="U198" s="144">
        <v>6</v>
      </c>
      <c r="V198" s="143" t="s">
        <v>1794</v>
      </c>
      <c r="W198" s="143" t="s">
        <v>690</v>
      </c>
      <c r="X198" s="143" t="s">
        <v>289</v>
      </c>
      <c r="Y198" s="143" t="s">
        <v>289</v>
      </c>
      <c r="Z198" s="143" t="s">
        <v>289</v>
      </c>
      <c r="AA198" s="143" t="s">
        <v>293</v>
      </c>
      <c r="AB198" s="143" t="s">
        <v>290</v>
      </c>
      <c r="AC198" s="143" t="s">
        <v>291</v>
      </c>
      <c r="AD198" s="143" t="s">
        <v>288</v>
      </c>
      <c r="AE198" s="145">
        <v>43986</v>
      </c>
      <c r="AF198" s="145">
        <v>43986</v>
      </c>
      <c r="AG198" s="146"/>
      <c r="AH198" s="145">
        <v>43992</v>
      </c>
      <c r="AI198" s="145">
        <v>43992</v>
      </c>
      <c r="AJ198" s="144" t="b">
        <v>0</v>
      </c>
      <c r="AK198" s="143" t="s">
        <v>288</v>
      </c>
      <c r="AL198" s="143" t="s">
        <v>288</v>
      </c>
      <c r="AM198" s="143" t="s">
        <v>288</v>
      </c>
      <c r="AN198" s="143" t="s">
        <v>288</v>
      </c>
      <c r="AO198" s="143" t="s">
        <v>290</v>
      </c>
    </row>
    <row r="199" spans="1:41" ht="25.5">
      <c r="A199" s="143" t="s">
        <v>40</v>
      </c>
      <c r="B199" s="143" t="s">
        <v>11</v>
      </c>
      <c r="C199" s="143" t="s">
        <v>11</v>
      </c>
      <c r="D199" s="143" t="s">
        <v>371</v>
      </c>
      <c r="E199" s="143" t="s">
        <v>1795</v>
      </c>
      <c r="F199" s="144">
        <v>28458</v>
      </c>
      <c r="G199" s="144">
        <v>116</v>
      </c>
      <c r="H199" s="144">
        <v>726</v>
      </c>
      <c r="I199" s="144">
        <v>2</v>
      </c>
      <c r="J199" s="143" t="s">
        <v>286</v>
      </c>
      <c r="K199" s="143" t="s">
        <v>1796</v>
      </c>
      <c r="L199" s="143" t="s">
        <v>1797</v>
      </c>
      <c r="M199" s="143" t="s">
        <v>1798</v>
      </c>
      <c r="N199" s="143" t="s">
        <v>289</v>
      </c>
      <c r="O199" s="144">
        <v>8</v>
      </c>
      <c r="P199" s="144">
        <v>2</v>
      </c>
      <c r="Q199" s="144">
        <v>24</v>
      </c>
      <c r="R199" s="143" t="s">
        <v>287</v>
      </c>
      <c r="S199" s="143" t="s">
        <v>287</v>
      </c>
      <c r="T199" s="143" t="s">
        <v>291</v>
      </c>
      <c r="U199" s="144">
        <v>6</v>
      </c>
      <c r="V199" s="143" t="s">
        <v>1799</v>
      </c>
      <c r="W199" s="143" t="s">
        <v>1795</v>
      </c>
      <c r="X199" s="143" t="s">
        <v>287</v>
      </c>
      <c r="Y199" s="143" t="s">
        <v>293</v>
      </c>
      <c r="Z199" s="143" t="s">
        <v>289</v>
      </c>
      <c r="AA199" s="143" t="s">
        <v>293</v>
      </c>
      <c r="AB199" s="143" t="s">
        <v>364</v>
      </c>
      <c r="AC199" s="143" t="s">
        <v>291</v>
      </c>
      <c r="AD199" s="143" t="s">
        <v>288</v>
      </c>
      <c r="AE199" s="145">
        <v>43911</v>
      </c>
      <c r="AF199" s="145">
        <v>43912</v>
      </c>
      <c r="AG199" s="146"/>
      <c r="AH199" s="145">
        <v>43914</v>
      </c>
      <c r="AI199" s="145">
        <v>43915</v>
      </c>
      <c r="AJ199" s="144" t="b">
        <v>0</v>
      </c>
      <c r="AK199" s="143" t="s">
        <v>288</v>
      </c>
      <c r="AL199" s="143" t="s">
        <v>288</v>
      </c>
      <c r="AM199" s="143" t="s">
        <v>288</v>
      </c>
      <c r="AN199" s="143" t="s">
        <v>288</v>
      </c>
      <c r="AO199" s="143" t="s">
        <v>292</v>
      </c>
    </row>
    <row r="200" spans="1:41" ht="25.5">
      <c r="A200" s="143" t="s">
        <v>47</v>
      </c>
      <c r="B200" s="143" t="s">
        <v>18</v>
      </c>
      <c r="C200" s="143" t="s">
        <v>537</v>
      </c>
      <c r="D200" s="143" t="s">
        <v>1800</v>
      </c>
      <c r="E200" s="143" t="s">
        <v>1801</v>
      </c>
      <c r="F200" s="144">
        <v>23351</v>
      </c>
      <c r="G200" s="144">
        <v>16</v>
      </c>
      <c r="H200" s="144">
        <v>685</v>
      </c>
      <c r="I200" s="144">
        <v>4</v>
      </c>
      <c r="J200" s="143" t="s">
        <v>294</v>
      </c>
      <c r="K200" s="143" t="s">
        <v>1802</v>
      </c>
      <c r="L200" s="143" t="s">
        <v>1803</v>
      </c>
      <c r="M200" s="143" t="s">
        <v>1804</v>
      </c>
      <c r="N200" s="143" t="s">
        <v>287</v>
      </c>
      <c r="O200" s="144">
        <v>11</v>
      </c>
      <c r="P200" s="144">
        <v>9</v>
      </c>
      <c r="Q200" s="144">
        <v>23</v>
      </c>
      <c r="R200" s="143" t="s">
        <v>287</v>
      </c>
      <c r="S200" s="143" t="s">
        <v>287</v>
      </c>
      <c r="T200" s="143" t="s">
        <v>291</v>
      </c>
      <c r="U200" s="144">
        <v>6</v>
      </c>
      <c r="V200" s="143" t="s">
        <v>1805</v>
      </c>
      <c r="W200" s="143" t="s">
        <v>1801</v>
      </c>
      <c r="X200" s="143" t="s">
        <v>289</v>
      </c>
      <c r="Y200" s="143" t="s">
        <v>293</v>
      </c>
      <c r="Z200" s="143" t="s">
        <v>289</v>
      </c>
      <c r="AA200" s="143" t="s">
        <v>293</v>
      </c>
      <c r="AB200" s="143" t="s">
        <v>404</v>
      </c>
      <c r="AC200" s="143" t="s">
        <v>291</v>
      </c>
      <c r="AD200" s="143" t="s">
        <v>288</v>
      </c>
      <c r="AE200" s="145">
        <v>43892</v>
      </c>
      <c r="AF200" s="145">
        <v>43897</v>
      </c>
      <c r="AG200" s="146"/>
      <c r="AH200" s="145">
        <v>43899</v>
      </c>
      <c r="AI200" s="145">
        <v>43899</v>
      </c>
      <c r="AJ200" s="144" t="b">
        <v>0</v>
      </c>
      <c r="AK200" s="143" t="s">
        <v>288</v>
      </c>
      <c r="AL200" s="143" t="s">
        <v>288</v>
      </c>
      <c r="AM200" s="143" t="s">
        <v>288</v>
      </c>
      <c r="AN200" s="143" t="s">
        <v>288</v>
      </c>
      <c r="AO200" s="143" t="s">
        <v>292</v>
      </c>
    </row>
    <row r="201" spans="1:41" ht="38.25">
      <c r="A201" s="143" t="s">
        <v>47</v>
      </c>
      <c r="B201" s="143" t="s">
        <v>18</v>
      </c>
      <c r="C201" s="143" t="s">
        <v>572</v>
      </c>
      <c r="D201" s="143" t="s">
        <v>572</v>
      </c>
      <c r="E201" s="143" t="s">
        <v>1806</v>
      </c>
      <c r="F201" s="144">
        <v>39955</v>
      </c>
      <c r="G201" s="144">
        <v>249</v>
      </c>
      <c r="H201" s="144">
        <v>1227</v>
      </c>
      <c r="I201" s="144">
        <v>22</v>
      </c>
      <c r="J201" s="143" t="s">
        <v>286</v>
      </c>
      <c r="K201" s="143" t="s">
        <v>1807</v>
      </c>
      <c r="L201" s="143" t="s">
        <v>1808</v>
      </c>
      <c r="M201" s="143" t="s">
        <v>1809</v>
      </c>
      <c r="N201" s="143" t="s">
        <v>287</v>
      </c>
      <c r="O201" s="144">
        <v>10</v>
      </c>
      <c r="P201" s="144">
        <v>7</v>
      </c>
      <c r="Q201" s="144">
        <v>26</v>
      </c>
      <c r="R201" s="143" t="s">
        <v>287</v>
      </c>
      <c r="S201" s="143" t="s">
        <v>287</v>
      </c>
      <c r="T201" s="143" t="s">
        <v>291</v>
      </c>
      <c r="U201" s="144">
        <v>6</v>
      </c>
      <c r="V201" s="143" t="s">
        <v>1810</v>
      </c>
      <c r="W201" s="143" t="s">
        <v>1806</v>
      </c>
      <c r="X201" s="143" t="s">
        <v>289</v>
      </c>
      <c r="Y201" s="143" t="s">
        <v>293</v>
      </c>
      <c r="Z201" s="143" t="s">
        <v>289</v>
      </c>
      <c r="AA201" s="143" t="s">
        <v>293</v>
      </c>
      <c r="AB201" s="143" t="s">
        <v>404</v>
      </c>
      <c r="AC201" s="143" t="s">
        <v>291</v>
      </c>
      <c r="AD201" s="143" t="s">
        <v>288</v>
      </c>
      <c r="AE201" s="145">
        <v>43978</v>
      </c>
      <c r="AF201" s="145">
        <v>43979</v>
      </c>
      <c r="AG201" s="146"/>
      <c r="AH201" s="145">
        <v>43980</v>
      </c>
      <c r="AI201" s="145">
        <v>43980</v>
      </c>
      <c r="AJ201" s="144" t="b">
        <v>0</v>
      </c>
      <c r="AK201" s="143" t="s">
        <v>288</v>
      </c>
      <c r="AL201" s="143" t="s">
        <v>288</v>
      </c>
      <c r="AM201" s="143" t="s">
        <v>288</v>
      </c>
      <c r="AN201" s="143" t="s">
        <v>288</v>
      </c>
      <c r="AO201" s="143" t="s">
        <v>292</v>
      </c>
    </row>
    <row r="202" spans="1:41" ht="25.5">
      <c r="A202" s="143" t="s">
        <v>47</v>
      </c>
      <c r="B202" s="143" t="s">
        <v>18</v>
      </c>
      <c r="C202" s="143" t="s">
        <v>537</v>
      </c>
      <c r="D202" s="143" t="s">
        <v>1800</v>
      </c>
      <c r="E202" s="143" t="s">
        <v>1801</v>
      </c>
      <c r="F202" s="144">
        <v>27026</v>
      </c>
      <c r="G202" s="144">
        <v>23</v>
      </c>
      <c r="H202" s="144">
        <v>831</v>
      </c>
      <c r="I202" s="144">
        <v>6</v>
      </c>
      <c r="J202" s="143" t="s">
        <v>294</v>
      </c>
      <c r="K202" s="143" t="s">
        <v>1811</v>
      </c>
      <c r="L202" s="143" t="s">
        <v>1812</v>
      </c>
      <c r="M202" s="143" t="s">
        <v>288</v>
      </c>
      <c r="N202" s="143" t="s">
        <v>287</v>
      </c>
      <c r="O202" s="144">
        <v>28</v>
      </c>
      <c r="P202" s="144">
        <v>0</v>
      </c>
      <c r="Q202" s="144">
        <v>0</v>
      </c>
      <c r="R202" s="143" t="s">
        <v>287</v>
      </c>
      <c r="S202" s="143" t="s">
        <v>287</v>
      </c>
      <c r="T202" s="143" t="s">
        <v>288</v>
      </c>
      <c r="U202" s="144">
        <v>1</v>
      </c>
      <c r="V202" s="143" t="s">
        <v>1813</v>
      </c>
      <c r="W202" s="143" t="s">
        <v>1801</v>
      </c>
      <c r="X202" s="143" t="s">
        <v>289</v>
      </c>
      <c r="Y202" s="143" t="s">
        <v>293</v>
      </c>
      <c r="Z202" s="143" t="s">
        <v>289</v>
      </c>
      <c r="AA202" s="143" t="s">
        <v>293</v>
      </c>
      <c r="AB202" s="143" t="s">
        <v>404</v>
      </c>
      <c r="AC202" s="143" t="s">
        <v>288</v>
      </c>
      <c r="AD202" s="143" t="s">
        <v>288</v>
      </c>
      <c r="AE202" s="145">
        <v>43906</v>
      </c>
      <c r="AF202" s="145">
        <v>43909</v>
      </c>
      <c r="AG202" s="146"/>
      <c r="AH202" s="145">
        <v>43910</v>
      </c>
      <c r="AI202" s="145">
        <v>43910</v>
      </c>
      <c r="AJ202" s="144" t="b">
        <v>0</v>
      </c>
      <c r="AK202" s="143" t="s">
        <v>291</v>
      </c>
      <c r="AL202" s="143" t="s">
        <v>291</v>
      </c>
      <c r="AM202" s="143" t="s">
        <v>1814</v>
      </c>
      <c r="AN202" s="143" t="s">
        <v>296</v>
      </c>
      <c r="AO202" s="143" t="s">
        <v>292</v>
      </c>
    </row>
    <row r="203" spans="1:41" ht="25.5">
      <c r="A203" s="143" t="s">
        <v>47</v>
      </c>
      <c r="B203" s="143" t="s">
        <v>18</v>
      </c>
      <c r="C203" s="143" t="s">
        <v>491</v>
      </c>
      <c r="D203" s="143" t="s">
        <v>492</v>
      </c>
      <c r="E203" s="143" t="s">
        <v>1815</v>
      </c>
      <c r="F203" s="144">
        <v>37630</v>
      </c>
      <c r="G203" s="144">
        <v>178</v>
      </c>
      <c r="H203" s="144">
        <v>1147</v>
      </c>
      <c r="I203" s="144">
        <v>8</v>
      </c>
      <c r="J203" s="143" t="s">
        <v>294</v>
      </c>
      <c r="K203" s="143" t="s">
        <v>1816</v>
      </c>
      <c r="L203" s="143" t="s">
        <v>1817</v>
      </c>
      <c r="M203" s="143" t="s">
        <v>288</v>
      </c>
      <c r="N203" s="143" t="s">
        <v>287</v>
      </c>
      <c r="O203" s="144">
        <v>23</v>
      </c>
      <c r="P203" s="144">
        <v>1</v>
      </c>
      <c r="Q203" s="144">
        <v>22</v>
      </c>
      <c r="R203" s="143" t="s">
        <v>287</v>
      </c>
      <c r="S203" s="143" t="s">
        <v>287</v>
      </c>
      <c r="T203" s="143" t="s">
        <v>291</v>
      </c>
      <c r="U203" s="144">
        <v>1</v>
      </c>
      <c r="V203" s="143" t="s">
        <v>1818</v>
      </c>
      <c r="W203" s="143" t="s">
        <v>1815</v>
      </c>
      <c r="X203" s="143" t="s">
        <v>289</v>
      </c>
      <c r="Y203" s="143" t="s">
        <v>293</v>
      </c>
      <c r="Z203" s="143" t="s">
        <v>289</v>
      </c>
      <c r="AA203" s="143" t="s">
        <v>293</v>
      </c>
      <c r="AB203" s="143" t="s">
        <v>404</v>
      </c>
      <c r="AC203" s="143" t="s">
        <v>291</v>
      </c>
      <c r="AD203" s="143" t="s">
        <v>288</v>
      </c>
      <c r="AE203" s="145">
        <v>43964</v>
      </c>
      <c r="AF203" s="145">
        <v>43966</v>
      </c>
      <c r="AG203" s="146"/>
      <c r="AH203" s="145">
        <v>43969</v>
      </c>
      <c r="AI203" s="145">
        <v>43969</v>
      </c>
      <c r="AJ203" s="144" t="b">
        <v>0</v>
      </c>
      <c r="AK203" s="143" t="s">
        <v>288</v>
      </c>
      <c r="AL203" s="143" t="s">
        <v>288</v>
      </c>
      <c r="AM203" s="143" t="s">
        <v>288</v>
      </c>
      <c r="AN203" s="143" t="s">
        <v>288</v>
      </c>
      <c r="AO203" s="143" t="s">
        <v>292</v>
      </c>
    </row>
    <row r="204" spans="1:41" ht="25.5">
      <c r="A204" s="143" t="s">
        <v>47</v>
      </c>
      <c r="B204" s="143" t="s">
        <v>18</v>
      </c>
      <c r="C204" s="143" t="s">
        <v>411</v>
      </c>
      <c r="D204" s="143" t="s">
        <v>1819</v>
      </c>
      <c r="E204" s="143" t="s">
        <v>1820</v>
      </c>
      <c r="F204" s="144">
        <v>37039</v>
      </c>
      <c r="G204" s="144">
        <v>194</v>
      </c>
      <c r="H204" s="144">
        <v>1137</v>
      </c>
      <c r="I204" s="144">
        <v>13</v>
      </c>
      <c r="J204" s="143" t="s">
        <v>286</v>
      </c>
      <c r="K204" s="143" t="s">
        <v>1821</v>
      </c>
      <c r="L204" s="143" t="s">
        <v>1822</v>
      </c>
      <c r="M204" s="143" t="s">
        <v>288</v>
      </c>
      <c r="N204" s="143" t="s">
        <v>287</v>
      </c>
      <c r="O204" s="144">
        <v>10</v>
      </c>
      <c r="P204" s="144">
        <v>0</v>
      </c>
      <c r="Q204" s="144">
        <v>0</v>
      </c>
      <c r="R204" s="143" t="s">
        <v>287</v>
      </c>
      <c r="S204" s="143" t="s">
        <v>287</v>
      </c>
      <c r="T204" s="143" t="s">
        <v>288</v>
      </c>
      <c r="U204" s="144">
        <v>6</v>
      </c>
      <c r="V204" s="143" t="s">
        <v>391</v>
      </c>
      <c r="W204" s="143" t="s">
        <v>1820</v>
      </c>
      <c r="X204" s="143" t="s">
        <v>289</v>
      </c>
      <c r="Y204" s="143" t="s">
        <v>293</v>
      </c>
      <c r="Z204" s="143" t="s">
        <v>289</v>
      </c>
      <c r="AA204" s="143" t="s">
        <v>293</v>
      </c>
      <c r="AB204" s="143" t="s">
        <v>404</v>
      </c>
      <c r="AC204" s="143" t="s">
        <v>288</v>
      </c>
      <c r="AD204" s="143" t="s">
        <v>288</v>
      </c>
      <c r="AE204" s="145">
        <v>43960</v>
      </c>
      <c r="AF204" s="145">
        <v>43965</v>
      </c>
      <c r="AG204" s="146"/>
      <c r="AH204" s="145">
        <v>43965</v>
      </c>
      <c r="AI204" s="145">
        <v>43965</v>
      </c>
      <c r="AJ204" s="144" t="b">
        <v>0</v>
      </c>
      <c r="AK204" s="143" t="s">
        <v>291</v>
      </c>
      <c r="AL204" s="143" t="s">
        <v>291</v>
      </c>
      <c r="AM204" s="143" t="s">
        <v>1823</v>
      </c>
      <c r="AN204" s="143" t="s">
        <v>296</v>
      </c>
      <c r="AO204" s="143" t="s">
        <v>292</v>
      </c>
    </row>
    <row r="205" spans="1:41" ht="25.5">
      <c r="A205" s="143" t="s">
        <v>47</v>
      </c>
      <c r="B205" s="143" t="s">
        <v>18</v>
      </c>
      <c r="C205" s="143" t="s">
        <v>491</v>
      </c>
      <c r="D205" s="143" t="s">
        <v>491</v>
      </c>
      <c r="E205" s="143" t="s">
        <v>1824</v>
      </c>
      <c r="F205" s="144">
        <v>24757</v>
      </c>
      <c r="G205" s="144">
        <v>18</v>
      </c>
      <c r="H205" s="144">
        <v>736</v>
      </c>
      <c r="I205" s="144">
        <v>5</v>
      </c>
      <c r="J205" s="143" t="s">
        <v>294</v>
      </c>
      <c r="K205" s="143" t="s">
        <v>1825</v>
      </c>
      <c r="L205" s="143" t="s">
        <v>1826</v>
      </c>
      <c r="M205" s="143" t="s">
        <v>288</v>
      </c>
      <c r="N205" s="143" t="s">
        <v>289</v>
      </c>
      <c r="O205" s="144">
        <v>63</v>
      </c>
      <c r="P205" s="144">
        <v>0</v>
      </c>
      <c r="Q205" s="144">
        <v>0</v>
      </c>
      <c r="R205" s="143" t="s">
        <v>289</v>
      </c>
      <c r="S205" s="143" t="s">
        <v>287</v>
      </c>
      <c r="T205" s="143" t="s">
        <v>288</v>
      </c>
      <c r="U205" s="144">
        <v>1</v>
      </c>
      <c r="V205" s="143" t="s">
        <v>1827</v>
      </c>
      <c r="W205" s="143" t="s">
        <v>1824</v>
      </c>
      <c r="X205" s="143" t="s">
        <v>287</v>
      </c>
      <c r="Y205" s="143" t="s">
        <v>293</v>
      </c>
      <c r="Z205" s="143" t="s">
        <v>289</v>
      </c>
      <c r="AA205" s="143" t="s">
        <v>293</v>
      </c>
      <c r="AB205" s="143" t="s">
        <v>404</v>
      </c>
      <c r="AC205" s="143" t="s">
        <v>288</v>
      </c>
      <c r="AD205" s="143" t="s">
        <v>288</v>
      </c>
      <c r="AE205" s="145">
        <v>43898</v>
      </c>
      <c r="AF205" s="145">
        <v>43901</v>
      </c>
      <c r="AG205" s="146"/>
      <c r="AH205" s="145">
        <v>43901</v>
      </c>
      <c r="AI205" s="145">
        <v>43903</v>
      </c>
      <c r="AJ205" s="144" t="b">
        <v>0</v>
      </c>
      <c r="AK205" s="143" t="s">
        <v>291</v>
      </c>
      <c r="AL205" s="143" t="s">
        <v>291</v>
      </c>
      <c r="AM205" s="143" t="s">
        <v>1828</v>
      </c>
      <c r="AN205" s="143" t="s">
        <v>296</v>
      </c>
      <c r="AO205" s="143" t="s">
        <v>292</v>
      </c>
    </row>
    <row r="206" spans="1:41" ht="25.5">
      <c r="A206" s="143" t="s">
        <v>47</v>
      </c>
      <c r="B206" s="143" t="s">
        <v>18</v>
      </c>
      <c r="C206" s="143" t="s">
        <v>560</v>
      </c>
      <c r="D206" s="143" t="s">
        <v>468</v>
      </c>
      <c r="E206" s="143" t="s">
        <v>1829</v>
      </c>
      <c r="F206" s="144">
        <v>8121</v>
      </c>
      <c r="G206" s="144">
        <v>32</v>
      </c>
      <c r="H206" s="144">
        <v>280</v>
      </c>
      <c r="I206" s="144">
        <v>1</v>
      </c>
      <c r="J206" s="143" t="s">
        <v>286</v>
      </c>
      <c r="K206" s="143" t="s">
        <v>1830</v>
      </c>
      <c r="L206" s="143" t="s">
        <v>1831</v>
      </c>
      <c r="M206" s="143" t="s">
        <v>1832</v>
      </c>
      <c r="N206" s="143" t="s">
        <v>289</v>
      </c>
      <c r="O206" s="144">
        <v>2</v>
      </c>
      <c r="P206" s="144">
        <v>9</v>
      </c>
      <c r="Q206" s="144">
        <v>15</v>
      </c>
      <c r="R206" s="143" t="s">
        <v>287</v>
      </c>
      <c r="S206" s="143" t="s">
        <v>287</v>
      </c>
      <c r="T206" s="143" t="s">
        <v>291</v>
      </c>
      <c r="U206" s="144">
        <v>11</v>
      </c>
      <c r="V206" s="143" t="s">
        <v>1833</v>
      </c>
      <c r="W206" s="143" t="s">
        <v>1829</v>
      </c>
      <c r="X206" s="143" t="s">
        <v>289</v>
      </c>
      <c r="Y206" s="143" t="s">
        <v>293</v>
      </c>
      <c r="Z206" s="143" t="s">
        <v>287</v>
      </c>
      <c r="AA206" s="143" t="s">
        <v>287</v>
      </c>
      <c r="AB206" s="143" t="s">
        <v>404</v>
      </c>
      <c r="AC206" s="143" t="s">
        <v>291</v>
      </c>
      <c r="AD206" s="143" t="s">
        <v>288</v>
      </c>
      <c r="AE206" s="145">
        <v>43850</v>
      </c>
      <c r="AF206" s="145">
        <v>43855</v>
      </c>
      <c r="AG206" s="146"/>
      <c r="AH206" s="145">
        <v>43857</v>
      </c>
      <c r="AI206" s="145">
        <v>43857</v>
      </c>
      <c r="AJ206" s="144" t="b">
        <v>0</v>
      </c>
      <c r="AK206" s="143" t="s">
        <v>288</v>
      </c>
      <c r="AL206" s="143" t="s">
        <v>288</v>
      </c>
      <c r="AM206" s="143" t="s">
        <v>288</v>
      </c>
      <c r="AN206" s="143" t="s">
        <v>288</v>
      </c>
      <c r="AO206" s="143" t="s">
        <v>292</v>
      </c>
    </row>
    <row r="207" spans="1:41" ht="25.5">
      <c r="A207" s="143" t="s">
        <v>47</v>
      </c>
      <c r="B207" s="143" t="s">
        <v>18</v>
      </c>
      <c r="C207" s="143" t="s">
        <v>411</v>
      </c>
      <c r="D207" s="143" t="s">
        <v>1819</v>
      </c>
      <c r="E207" s="143" t="s">
        <v>1820</v>
      </c>
      <c r="F207" s="144">
        <v>42751</v>
      </c>
      <c r="G207" s="144">
        <v>193</v>
      </c>
      <c r="H207" s="144">
        <v>1281</v>
      </c>
      <c r="I207" s="144">
        <v>10</v>
      </c>
      <c r="J207" s="143" t="s">
        <v>294</v>
      </c>
      <c r="K207" s="143" t="s">
        <v>1834</v>
      </c>
      <c r="L207" s="143" t="s">
        <v>1835</v>
      </c>
      <c r="M207" s="143" t="s">
        <v>1836</v>
      </c>
      <c r="N207" s="143" t="s">
        <v>287</v>
      </c>
      <c r="O207" s="144">
        <v>9</v>
      </c>
      <c r="P207" s="144">
        <v>4</v>
      </c>
      <c r="Q207" s="144">
        <v>24</v>
      </c>
      <c r="R207" s="143" t="s">
        <v>287</v>
      </c>
      <c r="S207" s="143" t="s">
        <v>287</v>
      </c>
      <c r="T207" s="143" t="s">
        <v>291</v>
      </c>
      <c r="U207" s="144">
        <v>6</v>
      </c>
      <c r="V207" s="143" t="s">
        <v>1837</v>
      </c>
      <c r="W207" s="143" t="s">
        <v>1820</v>
      </c>
      <c r="X207" s="143" t="s">
        <v>289</v>
      </c>
      <c r="Y207" s="143" t="s">
        <v>293</v>
      </c>
      <c r="Z207" s="143" t="s">
        <v>289</v>
      </c>
      <c r="AA207" s="143" t="s">
        <v>293</v>
      </c>
      <c r="AB207" s="143" t="s">
        <v>404</v>
      </c>
      <c r="AC207" s="143" t="s">
        <v>291</v>
      </c>
      <c r="AD207" s="143" t="s">
        <v>288</v>
      </c>
      <c r="AE207" s="145">
        <v>43988</v>
      </c>
      <c r="AF207" s="145">
        <v>43992</v>
      </c>
      <c r="AG207" s="146"/>
      <c r="AH207" s="145">
        <v>43992</v>
      </c>
      <c r="AI207" s="145">
        <v>43992</v>
      </c>
      <c r="AJ207" s="144" t="b">
        <v>0</v>
      </c>
      <c r="AK207" s="143" t="s">
        <v>288</v>
      </c>
      <c r="AL207" s="143" t="s">
        <v>288</v>
      </c>
      <c r="AM207" s="143" t="s">
        <v>288</v>
      </c>
      <c r="AN207" s="143" t="s">
        <v>288</v>
      </c>
      <c r="AO207" s="143" t="s">
        <v>1838</v>
      </c>
    </row>
    <row r="208" spans="1:41" ht="25.5">
      <c r="A208" s="143" t="s">
        <v>47</v>
      </c>
      <c r="B208" s="143" t="s">
        <v>18</v>
      </c>
      <c r="C208" s="143" t="s">
        <v>421</v>
      </c>
      <c r="D208" s="143" t="s">
        <v>683</v>
      </c>
      <c r="E208" s="143" t="s">
        <v>1839</v>
      </c>
      <c r="F208" s="144">
        <v>25412</v>
      </c>
      <c r="G208" s="144">
        <v>87</v>
      </c>
      <c r="H208" s="144">
        <v>752</v>
      </c>
      <c r="I208" s="144">
        <v>3</v>
      </c>
      <c r="J208" s="143" t="s">
        <v>286</v>
      </c>
      <c r="K208" s="143" t="s">
        <v>1840</v>
      </c>
      <c r="L208" s="143" t="s">
        <v>1841</v>
      </c>
      <c r="M208" s="143" t="s">
        <v>288</v>
      </c>
      <c r="N208" s="143" t="s">
        <v>287</v>
      </c>
      <c r="O208" s="144">
        <v>10</v>
      </c>
      <c r="P208" s="144">
        <v>0</v>
      </c>
      <c r="Q208" s="144">
        <v>0</v>
      </c>
      <c r="R208" s="143" t="s">
        <v>287</v>
      </c>
      <c r="S208" s="143" t="s">
        <v>287</v>
      </c>
      <c r="T208" s="143" t="s">
        <v>288</v>
      </c>
      <c r="U208" s="144">
        <v>6</v>
      </c>
      <c r="V208" s="143" t="s">
        <v>1842</v>
      </c>
      <c r="W208" s="143" t="s">
        <v>1839</v>
      </c>
      <c r="X208" s="143" t="s">
        <v>289</v>
      </c>
      <c r="Y208" s="143" t="s">
        <v>293</v>
      </c>
      <c r="Z208" s="143" t="s">
        <v>289</v>
      </c>
      <c r="AA208" s="143" t="s">
        <v>293</v>
      </c>
      <c r="AB208" s="143" t="s">
        <v>404</v>
      </c>
      <c r="AC208" s="143" t="s">
        <v>288</v>
      </c>
      <c r="AD208" s="143" t="s">
        <v>288</v>
      </c>
      <c r="AE208" s="145">
        <v>43897</v>
      </c>
      <c r="AF208" s="145">
        <v>43904</v>
      </c>
      <c r="AG208" s="146"/>
      <c r="AH208" s="145">
        <v>43906</v>
      </c>
      <c r="AI208" s="145">
        <v>43906</v>
      </c>
      <c r="AJ208" s="144" t="b">
        <v>0</v>
      </c>
      <c r="AK208" s="143" t="s">
        <v>291</v>
      </c>
      <c r="AL208" s="143" t="s">
        <v>291</v>
      </c>
      <c r="AM208" s="143" t="s">
        <v>1843</v>
      </c>
      <c r="AN208" s="143" t="s">
        <v>296</v>
      </c>
      <c r="AO208" s="143" t="s">
        <v>292</v>
      </c>
    </row>
    <row r="209" spans="1:41" ht="25.5">
      <c r="A209" s="143" t="s">
        <v>47</v>
      </c>
      <c r="B209" s="143" t="s">
        <v>18</v>
      </c>
      <c r="C209" s="143" t="s">
        <v>537</v>
      </c>
      <c r="D209" s="143" t="s">
        <v>1844</v>
      </c>
      <c r="E209" s="143" t="s">
        <v>1845</v>
      </c>
      <c r="F209" s="144">
        <v>16796</v>
      </c>
      <c r="G209" s="144">
        <v>11</v>
      </c>
      <c r="H209" s="144">
        <v>512</v>
      </c>
      <c r="I209" s="144">
        <v>2</v>
      </c>
      <c r="J209" s="143" t="s">
        <v>294</v>
      </c>
      <c r="K209" s="143" t="s">
        <v>1846</v>
      </c>
      <c r="L209" s="143" t="s">
        <v>1847</v>
      </c>
      <c r="M209" s="143" t="s">
        <v>288</v>
      </c>
      <c r="N209" s="143" t="s">
        <v>287</v>
      </c>
      <c r="O209" s="144">
        <v>14</v>
      </c>
      <c r="P209" s="144">
        <v>0</v>
      </c>
      <c r="Q209" s="144">
        <v>0</v>
      </c>
      <c r="R209" s="143" t="s">
        <v>287</v>
      </c>
      <c r="S209" s="143" t="s">
        <v>287</v>
      </c>
      <c r="T209" s="143" t="s">
        <v>288</v>
      </c>
      <c r="U209" s="144">
        <v>6</v>
      </c>
      <c r="V209" s="143" t="s">
        <v>1848</v>
      </c>
      <c r="W209" s="143" t="s">
        <v>1845</v>
      </c>
      <c r="X209" s="143" t="s">
        <v>289</v>
      </c>
      <c r="Y209" s="143" t="s">
        <v>293</v>
      </c>
      <c r="Z209" s="143" t="s">
        <v>289</v>
      </c>
      <c r="AA209" s="143" t="s">
        <v>293</v>
      </c>
      <c r="AB209" s="143" t="s">
        <v>404</v>
      </c>
      <c r="AC209" s="143" t="s">
        <v>288</v>
      </c>
      <c r="AD209" s="143" t="s">
        <v>288</v>
      </c>
      <c r="AE209" s="145">
        <v>43874</v>
      </c>
      <c r="AF209" s="145">
        <v>43880</v>
      </c>
      <c r="AG209" s="146"/>
      <c r="AH209" s="145">
        <v>43880</v>
      </c>
      <c r="AI209" s="145">
        <v>43880</v>
      </c>
      <c r="AJ209" s="144" t="b">
        <v>0</v>
      </c>
      <c r="AK209" s="143" t="s">
        <v>291</v>
      </c>
      <c r="AL209" s="143" t="s">
        <v>291</v>
      </c>
      <c r="AM209" s="143" t="s">
        <v>1849</v>
      </c>
      <c r="AN209" s="143" t="s">
        <v>296</v>
      </c>
      <c r="AO209" s="143" t="s">
        <v>292</v>
      </c>
    </row>
    <row r="210" spans="1:41" ht="25.5">
      <c r="A210" s="143" t="s">
        <v>47</v>
      </c>
      <c r="B210" s="143" t="s">
        <v>18</v>
      </c>
      <c r="C210" s="143" t="s">
        <v>560</v>
      </c>
      <c r="D210" s="143" t="s">
        <v>472</v>
      </c>
      <c r="E210" s="143" t="s">
        <v>1850</v>
      </c>
      <c r="F210" s="144">
        <v>7466</v>
      </c>
      <c r="G210" s="144">
        <v>29</v>
      </c>
      <c r="H210" s="144">
        <v>86</v>
      </c>
      <c r="I210" s="144">
        <v>1</v>
      </c>
      <c r="J210" s="143" t="s">
        <v>286</v>
      </c>
      <c r="K210" s="143" t="s">
        <v>1851</v>
      </c>
      <c r="L210" s="143" t="s">
        <v>1852</v>
      </c>
      <c r="M210" s="143" t="s">
        <v>1853</v>
      </c>
      <c r="N210" s="143" t="s">
        <v>289</v>
      </c>
      <c r="O210" s="144">
        <v>10</v>
      </c>
      <c r="P210" s="144">
        <v>7</v>
      </c>
      <c r="Q210" s="144">
        <v>0</v>
      </c>
      <c r="R210" s="143" t="s">
        <v>287</v>
      </c>
      <c r="S210" s="143" t="s">
        <v>287</v>
      </c>
      <c r="T210" s="143" t="s">
        <v>291</v>
      </c>
      <c r="U210" s="144">
        <v>6</v>
      </c>
      <c r="V210" s="143" t="s">
        <v>1854</v>
      </c>
      <c r="W210" s="143" t="s">
        <v>1850</v>
      </c>
      <c r="X210" s="143" t="s">
        <v>289</v>
      </c>
      <c r="Y210" s="143" t="s">
        <v>293</v>
      </c>
      <c r="Z210" s="143" t="s">
        <v>289</v>
      </c>
      <c r="AA210" s="143" t="s">
        <v>293</v>
      </c>
      <c r="AB210" s="143" t="s">
        <v>457</v>
      </c>
      <c r="AC210" s="143" t="s">
        <v>291</v>
      </c>
      <c r="AD210" s="143" t="s">
        <v>288</v>
      </c>
      <c r="AE210" s="145">
        <v>43853</v>
      </c>
      <c r="AF210" s="145">
        <v>43853</v>
      </c>
      <c r="AG210" s="146"/>
      <c r="AH210" s="145">
        <v>43854</v>
      </c>
      <c r="AI210" s="145">
        <v>43854</v>
      </c>
      <c r="AJ210" s="144" t="b">
        <v>0</v>
      </c>
      <c r="AK210" s="143" t="s">
        <v>288</v>
      </c>
      <c r="AL210" s="143" t="s">
        <v>288</v>
      </c>
      <c r="AM210" s="143" t="s">
        <v>288</v>
      </c>
      <c r="AN210" s="143" t="s">
        <v>288</v>
      </c>
      <c r="AO210" s="143" t="s">
        <v>292</v>
      </c>
    </row>
    <row r="211" spans="1:41">
      <c r="A211" s="143" t="s">
        <v>47</v>
      </c>
      <c r="B211" s="143" t="s">
        <v>18</v>
      </c>
      <c r="C211" s="143" t="s">
        <v>491</v>
      </c>
      <c r="D211" s="143" t="s">
        <v>550</v>
      </c>
      <c r="E211" s="143" t="s">
        <v>1855</v>
      </c>
      <c r="F211" s="144">
        <v>42745</v>
      </c>
      <c r="G211" s="144">
        <v>192</v>
      </c>
      <c r="H211" s="144">
        <v>1275</v>
      </c>
      <c r="I211" s="144">
        <v>9</v>
      </c>
      <c r="J211" s="143" t="s">
        <v>294</v>
      </c>
      <c r="K211" s="143" t="s">
        <v>1856</v>
      </c>
      <c r="L211" s="143" t="s">
        <v>1857</v>
      </c>
      <c r="M211" s="143" t="s">
        <v>288</v>
      </c>
      <c r="N211" s="143" t="s">
        <v>287</v>
      </c>
      <c r="O211" s="144">
        <v>22</v>
      </c>
      <c r="P211" s="144">
        <v>9</v>
      </c>
      <c r="Q211" s="144">
        <v>7</v>
      </c>
      <c r="R211" s="143" t="s">
        <v>287</v>
      </c>
      <c r="S211" s="143" t="s">
        <v>287</v>
      </c>
      <c r="T211" s="143" t="s">
        <v>291</v>
      </c>
      <c r="U211" s="144">
        <v>11</v>
      </c>
      <c r="V211" s="143" t="s">
        <v>1858</v>
      </c>
      <c r="W211" s="143" t="s">
        <v>1855</v>
      </c>
      <c r="X211" s="143" t="s">
        <v>289</v>
      </c>
      <c r="Y211" s="143" t="s">
        <v>293</v>
      </c>
      <c r="Z211" s="143" t="s">
        <v>289</v>
      </c>
      <c r="AA211" s="143" t="s">
        <v>293</v>
      </c>
      <c r="AB211" s="143" t="s">
        <v>404</v>
      </c>
      <c r="AC211" s="143" t="s">
        <v>291</v>
      </c>
      <c r="AD211" s="143" t="s">
        <v>288</v>
      </c>
      <c r="AE211" s="145">
        <v>43987</v>
      </c>
      <c r="AF211" s="145">
        <v>43991</v>
      </c>
      <c r="AG211" s="146"/>
      <c r="AH211" s="145">
        <v>43992</v>
      </c>
      <c r="AI211" s="145">
        <v>43992</v>
      </c>
      <c r="AJ211" s="144" t="b">
        <v>0</v>
      </c>
      <c r="AK211" s="143" t="s">
        <v>288</v>
      </c>
      <c r="AL211" s="143" t="s">
        <v>288</v>
      </c>
      <c r="AM211" s="143" t="s">
        <v>288</v>
      </c>
      <c r="AN211" s="143" t="s">
        <v>288</v>
      </c>
      <c r="AO211" s="143" t="s">
        <v>1838</v>
      </c>
    </row>
    <row r="212" spans="1:41" ht="25.5">
      <c r="A212" s="143" t="s">
        <v>47</v>
      </c>
      <c r="B212" s="143" t="s">
        <v>18</v>
      </c>
      <c r="C212" s="143" t="s">
        <v>537</v>
      </c>
      <c r="D212" s="143" t="s">
        <v>1859</v>
      </c>
      <c r="E212" s="143" t="s">
        <v>1860</v>
      </c>
      <c r="F212" s="144">
        <v>36917</v>
      </c>
      <c r="G212" s="144">
        <v>192</v>
      </c>
      <c r="H212" s="144">
        <v>1133</v>
      </c>
      <c r="I212" s="144">
        <v>12</v>
      </c>
      <c r="J212" s="143" t="s">
        <v>286</v>
      </c>
      <c r="K212" s="143" t="s">
        <v>1861</v>
      </c>
      <c r="L212" s="143" t="s">
        <v>1862</v>
      </c>
      <c r="M212" s="143" t="s">
        <v>288</v>
      </c>
      <c r="N212" s="143" t="s">
        <v>289</v>
      </c>
      <c r="O212" s="144">
        <v>26</v>
      </c>
      <c r="P212" s="144">
        <v>0</v>
      </c>
      <c r="Q212" s="144">
        <v>0</v>
      </c>
      <c r="R212" s="143" t="s">
        <v>287</v>
      </c>
      <c r="S212" s="143" t="s">
        <v>287</v>
      </c>
      <c r="T212" s="143" t="s">
        <v>288</v>
      </c>
      <c r="U212" s="144">
        <v>1</v>
      </c>
      <c r="V212" s="143" t="s">
        <v>424</v>
      </c>
      <c r="W212" s="143" t="s">
        <v>1860</v>
      </c>
      <c r="X212" s="143" t="s">
        <v>289</v>
      </c>
      <c r="Y212" s="143" t="s">
        <v>293</v>
      </c>
      <c r="Z212" s="143" t="s">
        <v>289</v>
      </c>
      <c r="AA212" s="143" t="s">
        <v>293</v>
      </c>
      <c r="AB212" s="143" t="s">
        <v>404</v>
      </c>
      <c r="AC212" s="143" t="s">
        <v>288</v>
      </c>
      <c r="AD212" s="143" t="s">
        <v>288</v>
      </c>
      <c r="AE212" s="145">
        <v>43957</v>
      </c>
      <c r="AF212" s="145">
        <v>43962</v>
      </c>
      <c r="AG212" s="146"/>
      <c r="AH212" s="145">
        <v>43964</v>
      </c>
      <c r="AI212" s="145">
        <v>43964</v>
      </c>
      <c r="AJ212" s="144" t="b">
        <v>0</v>
      </c>
      <c r="AK212" s="143" t="s">
        <v>291</v>
      </c>
      <c r="AL212" s="143" t="s">
        <v>291</v>
      </c>
      <c r="AM212" s="143" t="s">
        <v>1863</v>
      </c>
      <c r="AN212" s="143" t="s">
        <v>296</v>
      </c>
      <c r="AO212" s="143" t="s">
        <v>292</v>
      </c>
    </row>
    <row r="213" spans="1:41" ht="25.5">
      <c r="A213" s="143" t="s">
        <v>47</v>
      </c>
      <c r="B213" s="143" t="s">
        <v>18</v>
      </c>
      <c r="C213" s="143" t="s">
        <v>572</v>
      </c>
      <c r="D213" s="143" t="s">
        <v>572</v>
      </c>
      <c r="E213" s="143" t="s">
        <v>1864</v>
      </c>
      <c r="F213" s="144">
        <v>35892</v>
      </c>
      <c r="G213" s="144">
        <v>169</v>
      </c>
      <c r="H213" s="144">
        <v>1111</v>
      </c>
      <c r="I213" s="144">
        <v>10</v>
      </c>
      <c r="J213" s="143" t="s">
        <v>286</v>
      </c>
      <c r="K213" s="143" t="s">
        <v>1865</v>
      </c>
      <c r="L213" s="143" t="s">
        <v>1866</v>
      </c>
      <c r="M213" s="143" t="s">
        <v>288</v>
      </c>
      <c r="N213" s="143" t="s">
        <v>289</v>
      </c>
      <c r="O213" s="144">
        <v>29</v>
      </c>
      <c r="P213" s="144">
        <v>8</v>
      </c>
      <c r="Q213" s="144">
        <v>24</v>
      </c>
      <c r="R213" s="143" t="s">
        <v>289</v>
      </c>
      <c r="S213" s="143" t="s">
        <v>287</v>
      </c>
      <c r="T213" s="143" t="s">
        <v>291</v>
      </c>
      <c r="U213" s="144">
        <v>10</v>
      </c>
      <c r="V213" s="143" t="s">
        <v>1867</v>
      </c>
      <c r="W213" s="143" t="s">
        <v>1864</v>
      </c>
      <c r="X213" s="143" t="s">
        <v>289</v>
      </c>
      <c r="Y213" s="143" t="s">
        <v>293</v>
      </c>
      <c r="Z213" s="143" t="s">
        <v>287</v>
      </c>
      <c r="AA213" s="143" t="s">
        <v>287</v>
      </c>
      <c r="AB213" s="143" t="s">
        <v>404</v>
      </c>
      <c r="AC213" s="143" t="s">
        <v>291</v>
      </c>
      <c r="AD213" s="143" t="s">
        <v>288</v>
      </c>
      <c r="AE213" s="145">
        <v>43958</v>
      </c>
      <c r="AF213" s="145">
        <v>43958</v>
      </c>
      <c r="AG213" s="146"/>
      <c r="AH213" s="145">
        <v>43958</v>
      </c>
      <c r="AI213" s="145">
        <v>43958</v>
      </c>
      <c r="AJ213" s="144" t="b">
        <v>0</v>
      </c>
      <c r="AK213" s="143" t="s">
        <v>288</v>
      </c>
      <c r="AL213" s="143" t="s">
        <v>288</v>
      </c>
      <c r="AM213" s="143" t="s">
        <v>288</v>
      </c>
      <c r="AN213" s="143" t="s">
        <v>288</v>
      </c>
      <c r="AO213" s="143" t="s">
        <v>292</v>
      </c>
    </row>
    <row r="214" spans="1:41" ht="25.5">
      <c r="A214" s="143" t="s">
        <v>47</v>
      </c>
      <c r="B214" s="143" t="s">
        <v>18</v>
      </c>
      <c r="C214" s="143" t="s">
        <v>537</v>
      </c>
      <c r="D214" s="143" t="s">
        <v>1868</v>
      </c>
      <c r="E214" s="143" t="s">
        <v>1869</v>
      </c>
      <c r="F214" s="144">
        <v>17448</v>
      </c>
      <c r="G214" s="144">
        <v>12</v>
      </c>
      <c r="H214" s="144">
        <v>538</v>
      </c>
      <c r="I214" s="144">
        <v>3</v>
      </c>
      <c r="J214" s="143" t="s">
        <v>294</v>
      </c>
      <c r="K214" s="143" t="s">
        <v>1870</v>
      </c>
      <c r="L214" s="143" t="s">
        <v>1871</v>
      </c>
      <c r="M214" s="143" t="s">
        <v>288</v>
      </c>
      <c r="N214" s="143" t="s">
        <v>287</v>
      </c>
      <c r="O214" s="144">
        <v>21</v>
      </c>
      <c r="P214" s="144">
        <v>0</v>
      </c>
      <c r="Q214" s="144">
        <v>0</v>
      </c>
      <c r="R214" s="143" t="s">
        <v>287</v>
      </c>
      <c r="S214" s="143" t="s">
        <v>287</v>
      </c>
      <c r="T214" s="143" t="s">
        <v>288</v>
      </c>
      <c r="U214" s="144">
        <v>1</v>
      </c>
      <c r="V214" s="143" t="s">
        <v>1872</v>
      </c>
      <c r="W214" s="143" t="s">
        <v>1869</v>
      </c>
      <c r="X214" s="143" t="s">
        <v>289</v>
      </c>
      <c r="Y214" s="143" t="s">
        <v>293</v>
      </c>
      <c r="Z214" s="143" t="s">
        <v>289</v>
      </c>
      <c r="AA214" s="143" t="s">
        <v>293</v>
      </c>
      <c r="AB214" s="143" t="s">
        <v>404</v>
      </c>
      <c r="AC214" s="143" t="s">
        <v>288</v>
      </c>
      <c r="AD214" s="143" t="s">
        <v>288</v>
      </c>
      <c r="AE214" s="145">
        <v>43876</v>
      </c>
      <c r="AF214" s="145">
        <v>43881</v>
      </c>
      <c r="AG214" s="146"/>
      <c r="AH214" s="145">
        <v>43882</v>
      </c>
      <c r="AI214" s="145">
        <v>43882</v>
      </c>
      <c r="AJ214" s="144" t="b">
        <v>0</v>
      </c>
      <c r="AK214" s="143" t="s">
        <v>291</v>
      </c>
      <c r="AL214" s="143" t="s">
        <v>291</v>
      </c>
      <c r="AM214" s="143" t="s">
        <v>1873</v>
      </c>
      <c r="AN214" s="143" t="s">
        <v>296</v>
      </c>
      <c r="AO214" s="143" t="s">
        <v>292</v>
      </c>
    </row>
    <row r="215" spans="1:41" ht="25.5">
      <c r="A215" s="143" t="s">
        <v>47</v>
      </c>
      <c r="B215" s="143" t="s">
        <v>18</v>
      </c>
      <c r="C215" s="143" t="s">
        <v>572</v>
      </c>
      <c r="D215" s="143" t="s">
        <v>572</v>
      </c>
      <c r="E215" s="143" t="s">
        <v>1874</v>
      </c>
      <c r="F215" s="144">
        <v>35893</v>
      </c>
      <c r="G215" s="144">
        <v>170</v>
      </c>
      <c r="H215" s="144">
        <v>1115</v>
      </c>
      <c r="I215" s="144">
        <v>11</v>
      </c>
      <c r="J215" s="143" t="s">
        <v>286</v>
      </c>
      <c r="K215" s="143" t="s">
        <v>1875</v>
      </c>
      <c r="L215" s="143" t="s">
        <v>1876</v>
      </c>
      <c r="M215" s="143" t="s">
        <v>288</v>
      </c>
      <c r="N215" s="143" t="s">
        <v>287</v>
      </c>
      <c r="O215" s="144">
        <v>14</v>
      </c>
      <c r="P215" s="144">
        <v>0</v>
      </c>
      <c r="Q215" s="144">
        <v>0</v>
      </c>
      <c r="R215" s="143" t="s">
        <v>287</v>
      </c>
      <c r="S215" s="143" t="s">
        <v>287</v>
      </c>
      <c r="T215" s="143" t="s">
        <v>288</v>
      </c>
      <c r="U215" s="144">
        <v>6</v>
      </c>
      <c r="V215" s="143" t="s">
        <v>1877</v>
      </c>
      <c r="W215" s="143" t="s">
        <v>1874</v>
      </c>
      <c r="X215" s="143" t="s">
        <v>289</v>
      </c>
      <c r="Y215" s="143" t="s">
        <v>293</v>
      </c>
      <c r="Z215" s="143" t="s">
        <v>289</v>
      </c>
      <c r="AA215" s="143" t="s">
        <v>293</v>
      </c>
      <c r="AB215" s="143" t="s">
        <v>404</v>
      </c>
      <c r="AC215" s="143" t="s">
        <v>288</v>
      </c>
      <c r="AD215" s="143" t="s">
        <v>288</v>
      </c>
      <c r="AE215" s="145">
        <v>43953</v>
      </c>
      <c r="AF215" s="145">
        <v>43958</v>
      </c>
      <c r="AG215" s="146"/>
      <c r="AH215" s="145">
        <v>43958</v>
      </c>
      <c r="AI215" s="145">
        <v>43958</v>
      </c>
      <c r="AJ215" s="144" t="b">
        <v>0</v>
      </c>
      <c r="AK215" s="143" t="s">
        <v>291</v>
      </c>
      <c r="AL215" s="143" t="s">
        <v>291</v>
      </c>
      <c r="AM215" s="143" t="s">
        <v>1878</v>
      </c>
      <c r="AN215" s="143" t="s">
        <v>296</v>
      </c>
      <c r="AO215" s="143" t="s">
        <v>292</v>
      </c>
    </row>
    <row r="216" spans="1:41" ht="25.5">
      <c r="A216" s="143" t="s">
        <v>47</v>
      </c>
      <c r="B216" s="143" t="s">
        <v>18</v>
      </c>
      <c r="C216" s="143" t="s">
        <v>537</v>
      </c>
      <c r="D216" s="143" t="s">
        <v>1844</v>
      </c>
      <c r="E216" s="143" t="s">
        <v>1845</v>
      </c>
      <c r="F216" s="144">
        <v>16344</v>
      </c>
      <c r="G216" s="144">
        <v>58</v>
      </c>
      <c r="H216" s="144">
        <v>510</v>
      </c>
      <c r="I216" s="144">
        <v>2</v>
      </c>
      <c r="J216" s="143" t="s">
        <v>286</v>
      </c>
      <c r="K216" s="143" t="s">
        <v>1879</v>
      </c>
      <c r="L216" s="143" t="s">
        <v>1880</v>
      </c>
      <c r="M216" s="143" t="s">
        <v>1881</v>
      </c>
      <c r="N216" s="143" t="s">
        <v>289</v>
      </c>
      <c r="O216" s="144">
        <v>11</v>
      </c>
      <c r="P216" s="144">
        <v>4</v>
      </c>
      <c r="Q216" s="144">
        <v>6</v>
      </c>
      <c r="R216" s="143" t="s">
        <v>287</v>
      </c>
      <c r="S216" s="143" t="s">
        <v>287</v>
      </c>
      <c r="T216" s="143" t="s">
        <v>291</v>
      </c>
      <c r="U216" s="144">
        <v>6</v>
      </c>
      <c r="V216" s="143" t="s">
        <v>1882</v>
      </c>
      <c r="W216" s="143" t="s">
        <v>1845</v>
      </c>
      <c r="X216" s="143" t="s">
        <v>289</v>
      </c>
      <c r="Y216" s="143" t="s">
        <v>293</v>
      </c>
      <c r="Z216" s="143" t="s">
        <v>289</v>
      </c>
      <c r="AA216" s="143" t="s">
        <v>293</v>
      </c>
      <c r="AB216" s="143" t="s">
        <v>404</v>
      </c>
      <c r="AC216" s="143" t="s">
        <v>291</v>
      </c>
      <c r="AD216" s="143" t="s">
        <v>288</v>
      </c>
      <c r="AE216" s="145">
        <v>43875</v>
      </c>
      <c r="AF216" s="145">
        <v>43879</v>
      </c>
      <c r="AG216" s="146"/>
      <c r="AH216" s="145">
        <v>43879</v>
      </c>
      <c r="AI216" s="145">
        <v>43879</v>
      </c>
      <c r="AJ216" s="144" t="b">
        <v>0</v>
      </c>
      <c r="AK216" s="143" t="s">
        <v>288</v>
      </c>
      <c r="AL216" s="143" t="s">
        <v>288</v>
      </c>
      <c r="AM216" s="143" t="s">
        <v>288</v>
      </c>
      <c r="AN216" s="143" t="s">
        <v>288</v>
      </c>
      <c r="AO216" s="143" t="s">
        <v>292</v>
      </c>
    </row>
    <row r="217" spans="1:41" ht="25.5">
      <c r="A217" s="143" t="s">
        <v>47</v>
      </c>
      <c r="B217" s="143" t="s">
        <v>18</v>
      </c>
      <c r="C217" s="143" t="s">
        <v>537</v>
      </c>
      <c r="D217" s="143" t="s">
        <v>1844</v>
      </c>
      <c r="E217" s="143" t="s">
        <v>1845</v>
      </c>
      <c r="F217" s="144">
        <v>8824</v>
      </c>
      <c r="G217" s="144">
        <v>8</v>
      </c>
      <c r="H217" s="144">
        <v>1177</v>
      </c>
      <c r="I217" s="144">
        <v>3</v>
      </c>
      <c r="J217" s="143" t="s">
        <v>294</v>
      </c>
      <c r="K217" s="143" t="s">
        <v>1883</v>
      </c>
      <c r="L217" s="143" t="s">
        <v>1884</v>
      </c>
      <c r="M217" s="143" t="s">
        <v>288</v>
      </c>
      <c r="N217" s="143" t="s">
        <v>287</v>
      </c>
      <c r="O217" s="144">
        <v>18</v>
      </c>
      <c r="P217" s="144">
        <v>7</v>
      </c>
      <c r="Q217" s="144">
        <v>1</v>
      </c>
      <c r="R217" s="143" t="s">
        <v>287</v>
      </c>
      <c r="S217" s="143" t="s">
        <v>287</v>
      </c>
      <c r="T217" s="143" t="s">
        <v>291</v>
      </c>
      <c r="U217" s="144">
        <v>6</v>
      </c>
      <c r="V217" s="143" t="s">
        <v>1885</v>
      </c>
      <c r="W217" s="143" t="s">
        <v>1845</v>
      </c>
      <c r="X217" s="143" t="s">
        <v>287</v>
      </c>
      <c r="Y217" s="143" t="s">
        <v>287</v>
      </c>
      <c r="Z217" s="143" t="s">
        <v>289</v>
      </c>
      <c r="AA217" s="143" t="s">
        <v>293</v>
      </c>
      <c r="AB217" s="143" t="s">
        <v>290</v>
      </c>
      <c r="AC217" s="143" t="s">
        <v>291</v>
      </c>
      <c r="AD217" s="143" t="s">
        <v>288</v>
      </c>
      <c r="AE217" s="145">
        <v>43856</v>
      </c>
      <c r="AF217" s="145">
        <v>43856</v>
      </c>
      <c r="AG217" s="146"/>
      <c r="AH217" s="145">
        <v>43858</v>
      </c>
      <c r="AI217" s="145">
        <v>43858</v>
      </c>
      <c r="AJ217" s="144" t="b">
        <v>0</v>
      </c>
      <c r="AK217" s="143" t="s">
        <v>288</v>
      </c>
      <c r="AL217" s="143" t="s">
        <v>288</v>
      </c>
      <c r="AM217" s="143" t="s">
        <v>288</v>
      </c>
      <c r="AN217" s="143" t="s">
        <v>288</v>
      </c>
      <c r="AO217" s="143" t="s">
        <v>292</v>
      </c>
    </row>
    <row r="218" spans="1:41" ht="25.5">
      <c r="A218" s="143" t="s">
        <v>47</v>
      </c>
      <c r="B218" s="143" t="s">
        <v>18</v>
      </c>
      <c r="C218" s="143" t="s">
        <v>537</v>
      </c>
      <c r="D218" s="143" t="s">
        <v>696</v>
      </c>
      <c r="E218" s="143" t="s">
        <v>697</v>
      </c>
      <c r="F218" s="144">
        <v>40585</v>
      </c>
      <c r="G218" s="144">
        <v>256</v>
      </c>
      <c r="H218" s="144">
        <v>6625</v>
      </c>
      <c r="I218" s="144">
        <v>34</v>
      </c>
      <c r="J218" s="143" t="s">
        <v>286</v>
      </c>
      <c r="K218" s="143" t="s">
        <v>1886</v>
      </c>
      <c r="L218" s="143" t="s">
        <v>1887</v>
      </c>
      <c r="M218" s="143" t="s">
        <v>288</v>
      </c>
      <c r="N218" s="143" t="s">
        <v>289</v>
      </c>
      <c r="O218" s="144">
        <v>21</v>
      </c>
      <c r="P218" s="144">
        <v>5</v>
      </c>
      <c r="Q218" s="144">
        <v>30</v>
      </c>
      <c r="R218" s="143" t="s">
        <v>287</v>
      </c>
      <c r="S218" s="143" t="s">
        <v>287</v>
      </c>
      <c r="T218" s="143" t="s">
        <v>291</v>
      </c>
      <c r="U218" s="144">
        <v>1</v>
      </c>
      <c r="V218" s="143" t="s">
        <v>1888</v>
      </c>
      <c r="W218" s="143" t="s">
        <v>697</v>
      </c>
      <c r="X218" s="143" t="s">
        <v>287</v>
      </c>
      <c r="Y218" s="143" t="s">
        <v>289</v>
      </c>
      <c r="Z218" s="143" t="s">
        <v>289</v>
      </c>
      <c r="AA218" s="143" t="s">
        <v>293</v>
      </c>
      <c r="AB218" s="143" t="s">
        <v>290</v>
      </c>
      <c r="AC218" s="143" t="s">
        <v>291</v>
      </c>
      <c r="AD218" s="143" t="s">
        <v>288</v>
      </c>
      <c r="AE218" s="145">
        <v>43977</v>
      </c>
      <c r="AF218" s="145">
        <v>43981</v>
      </c>
      <c r="AG218" s="146"/>
      <c r="AH218" s="145">
        <v>43983</v>
      </c>
      <c r="AI218" s="145">
        <v>43983</v>
      </c>
      <c r="AJ218" s="144" t="b">
        <v>0</v>
      </c>
      <c r="AK218" s="143" t="s">
        <v>288</v>
      </c>
      <c r="AL218" s="143" t="s">
        <v>288</v>
      </c>
      <c r="AM218" s="143" t="s">
        <v>288</v>
      </c>
      <c r="AN218" s="143" t="s">
        <v>288</v>
      </c>
      <c r="AO218" s="143" t="s">
        <v>292</v>
      </c>
    </row>
    <row r="219" spans="1:41" ht="25.5">
      <c r="A219" s="143" t="s">
        <v>47</v>
      </c>
      <c r="B219" s="143" t="s">
        <v>18</v>
      </c>
      <c r="C219" s="143" t="s">
        <v>491</v>
      </c>
      <c r="D219" s="143" t="s">
        <v>492</v>
      </c>
      <c r="E219" s="143" t="s">
        <v>493</v>
      </c>
      <c r="F219" s="144">
        <v>39043</v>
      </c>
      <c r="G219" s="144">
        <v>224</v>
      </c>
      <c r="H219" s="144">
        <v>1192</v>
      </c>
      <c r="I219" s="144">
        <v>19</v>
      </c>
      <c r="J219" s="143" t="s">
        <v>286</v>
      </c>
      <c r="K219" s="143" t="s">
        <v>1889</v>
      </c>
      <c r="L219" s="143" t="s">
        <v>1890</v>
      </c>
      <c r="M219" s="143" t="s">
        <v>288</v>
      </c>
      <c r="N219" s="143" t="s">
        <v>289</v>
      </c>
      <c r="O219" s="144">
        <v>15</v>
      </c>
      <c r="P219" s="144">
        <v>8</v>
      </c>
      <c r="Q219" s="144">
        <v>16</v>
      </c>
      <c r="R219" s="143" t="s">
        <v>287</v>
      </c>
      <c r="S219" s="143" t="s">
        <v>287</v>
      </c>
      <c r="T219" s="143" t="s">
        <v>291</v>
      </c>
      <c r="U219" s="144">
        <v>6</v>
      </c>
      <c r="V219" s="143" t="s">
        <v>1891</v>
      </c>
      <c r="W219" s="143" t="s">
        <v>493</v>
      </c>
      <c r="X219" s="143" t="s">
        <v>289</v>
      </c>
      <c r="Y219" s="143" t="s">
        <v>293</v>
      </c>
      <c r="Z219" s="143" t="s">
        <v>289</v>
      </c>
      <c r="AA219" s="143" t="s">
        <v>293</v>
      </c>
      <c r="AB219" s="143" t="s">
        <v>404</v>
      </c>
      <c r="AC219" s="143" t="s">
        <v>291</v>
      </c>
      <c r="AD219" s="143" t="s">
        <v>288</v>
      </c>
      <c r="AE219" s="145">
        <v>43970</v>
      </c>
      <c r="AF219" s="145">
        <v>43973</v>
      </c>
      <c r="AG219" s="146"/>
      <c r="AH219" s="145">
        <v>43976</v>
      </c>
      <c r="AI219" s="145">
        <v>43976</v>
      </c>
      <c r="AJ219" s="144" t="b">
        <v>0</v>
      </c>
      <c r="AK219" s="143" t="s">
        <v>288</v>
      </c>
      <c r="AL219" s="143" t="s">
        <v>288</v>
      </c>
      <c r="AM219" s="143" t="s">
        <v>288</v>
      </c>
      <c r="AN219" s="143" t="s">
        <v>288</v>
      </c>
      <c r="AO219" s="143" t="s">
        <v>292</v>
      </c>
    </row>
    <row r="220" spans="1:41" ht="25.5">
      <c r="A220" s="143" t="s">
        <v>47</v>
      </c>
      <c r="B220" s="143" t="s">
        <v>18</v>
      </c>
      <c r="C220" s="143" t="s">
        <v>572</v>
      </c>
      <c r="D220" s="143" t="s">
        <v>572</v>
      </c>
      <c r="E220" s="143" t="s">
        <v>1874</v>
      </c>
      <c r="F220" s="144">
        <v>38287</v>
      </c>
      <c r="G220" s="144">
        <v>209</v>
      </c>
      <c r="H220" s="144">
        <v>1174</v>
      </c>
      <c r="I220" s="144">
        <v>15</v>
      </c>
      <c r="J220" s="143" t="s">
        <v>286</v>
      </c>
      <c r="K220" s="143" t="s">
        <v>1892</v>
      </c>
      <c r="L220" s="143" t="s">
        <v>1893</v>
      </c>
      <c r="M220" s="143" t="s">
        <v>1894</v>
      </c>
      <c r="N220" s="143" t="s">
        <v>287</v>
      </c>
      <c r="O220" s="144">
        <v>13</v>
      </c>
      <c r="P220" s="144">
        <v>9</v>
      </c>
      <c r="Q220" s="144">
        <v>3</v>
      </c>
      <c r="R220" s="143" t="s">
        <v>287</v>
      </c>
      <c r="S220" s="143" t="s">
        <v>287</v>
      </c>
      <c r="T220" s="143" t="s">
        <v>291</v>
      </c>
      <c r="U220" s="144">
        <v>6</v>
      </c>
      <c r="V220" s="143" t="s">
        <v>1895</v>
      </c>
      <c r="W220" s="143" t="s">
        <v>1874</v>
      </c>
      <c r="X220" s="143" t="s">
        <v>289</v>
      </c>
      <c r="Y220" s="143" t="s">
        <v>293</v>
      </c>
      <c r="Z220" s="143" t="s">
        <v>289</v>
      </c>
      <c r="AA220" s="143" t="s">
        <v>293</v>
      </c>
      <c r="AB220" s="143" t="s">
        <v>404</v>
      </c>
      <c r="AC220" s="143" t="s">
        <v>291</v>
      </c>
      <c r="AD220" s="143" t="s">
        <v>288</v>
      </c>
      <c r="AE220" s="145">
        <v>43968</v>
      </c>
      <c r="AF220" s="145">
        <v>43971</v>
      </c>
      <c r="AG220" s="146"/>
      <c r="AH220" s="145">
        <v>43971</v>
      </c>
      <c r="AI220" s="145">
        <v>43971</v>
      </c>
      <c r="AJ220" s="144" t="b">
        <v>0</v>
      </c>
      <c r="AK220" s="143" t="s">
        <v>288</v>
      </c>
      <c r="AL220" s="143" t="s">
        <v>288</v>
      </c>
      <c r="AM220" s="143" t="s">
        <v>288</v>
      </c>
      <c r="AN220" s="143" t="s">
        <v>288</v>
      </c>
      <c r="AO220" s="143" t="s">
        <v>292</v>
      </c>
    </row>
    <row r="221" spans="1:41" ht="25.5">
      <c r="A221" s="143" t="s">
        <v>47</v>
      </c>
      <c r="B221" s="143" t="s">
        <v>18</v>
      </c>
      <c r="C221" s="143" t="s">
        <v>572</v>
      </c>
      <c r="D221" s="143" t="s">
        <v>1896</v>
      </c>
      <c r="E221" s="143" t="s">
        <v>1897</v>
      </c>
      <c r="F221" s="144">
        <v>33503</v>
      </c>
      <c r="G221" s="144">
        <v>146</v>
      </c>
      <c r="H221" s="144">
        <v>1038</v>
      </c>
      <c r="I221" s="144">
        <v>7</v>
      </c>
      <c r="J221" s="143" t="s">
        <v>286</v>
      </c>
      <c r="K221" s="143" t="s">
        <v>1898</v>
      </c>
      <c r="L221" s="143" t="s">
        <v>1899</v>
      </c>
      <c r="M221" s="143" t="s">
        <v>1900</v>
      </c>
      <c r="N221" s="143" t="s">
        <v>287</v>
      </c>
      <c r="O221" s="144">
        <v>13</v>
      </c>
      <c r="P221" s="144">
        <v>1</v>
      </c>
      <c r="Q221" s="144">
        <v>22</v>
      </c>
      <c r="R221" s="143" t="s">
        <v>287</v>
      </c>
      <c r="S221" s="143" t="s">
        <v>287</v>
      </c>
      <c r="T221" s="143" t="s">
        <v>291</v>
      </c>
      <c r="U221" s="144">
        <v>6</v>
      </c>
      <c r="V221" s="143" t="s">
        <v>1901</v>
      </c>
      <c r="W221" s="143" t="s">
        <v>1897</v>
      </c>
      <c r="X221" s="143" t="s">
        <v>289</v>
      </c>
      <c r="Y221" s="143" t="s">
        <v>293</v>
      </c>
      <c r="Z221" s="143" t="s">
        <v>287</v>
      </c>
      <c r="AA221" s="143" t="s">
        <v>287</v>
      </c>
      <c r="AB221" s="143" t="s">
        <v>404</v>
      </c>
      <c r="AC221" s="143" t="s">
        <v>291</v>
      </c>
      <c r="AD221" s="143" t="s">
        <v>288</v>
      </c>
      <c r="AE221" s="145">
        <v>43941</v>
      </c>
      <c r="AF221" s="145">
        <v>43944</v>
      </c>
      <c r="AG221" s="146"/>
      <c r="AH221" s="145">
        <v>43944</v>
      </c>
      <c r="AI221" s="145">
        <v>43944</v>
      </c>
      <c r="AJ221" s="144" t="b">
        <v>0</v>
      </c>
      <c r="AK221" s="143" t="s">
        <v>288</v>
      </c>
      <c r="AL221" s="143" t="s">
        <v>288</v>
      </c>
      <c r="AM221" s="143" t="s">
        <v>288</v>
      </c>
      <c r="AN221" s="143" t="s">
        <v>288</v>
      </c>
      <c r="AO221" s="143" t="s">
        <v>292</v>
      </c>
    </row>
    <row r="222" spans="1:41" ht="25.5">
      <c r="A222" s="143" t="s">
        <v>47</v>
      </c>
      <c r="B222" s="143" t="s">
        <v>18</v>
      </c>
      <c r="C222" s="143" t="s">
        <v>560</v>
      </c>
      <c r="D222" s="143" t="s">
        <v>472</v>
      </c>
      <c r="E222" s="143" t="s">
        <v>1850</v>
      </c>
      <c r="F222" s="144">
        <v>33354</v>
      </c>
      <c r="G222" s="144">
        <v>29</v>
      </c>
      <c r="H222" s="144">
        <v>1025</v>
      </c>
      <c r="I222" s="144">
        <v>7</v>
      </c>
      <c r="J222" s="143" t="s">
        <v>294</v>
      </c>
      <c r="K222" s="143" t="s">
        <v>1902</v>
      </c>
      <c r="L222" s="143" t="s">
        <v>1903</v>
      </c>
      <c r="M222" s="143" t="s">
        <v>288</v>
      </c>
      <c r="N222" s="143" t="s">
        <v>289</v>
      </c>
      <c r="O222" s="144">
        <v>88</v>
      </c>
      <c r="P222" s="144">
        <v>0</v>
      </c>
      <c r="Q222" s="144">
        <v>0</v>
      </c>
      <c r="R222" s="143" t="s">
        <v>289</v>
      </c>
      <c r="S222" s="143" t="s">
        <v>287</v>
      </c>
      <c r="T222" s="143" t="s">
        <v>288</v>
      </c>
      <c r="U222" s="144">
        <v>1</v>
      </c>
      <c r="V222" s="143" t="s">
        <v>1904</v>
      </c>
      <c r="W222" s="143" t="s">
        <v>1850</v>
      </c>
      <c r="X222" s="143" t="s">
        <v>287</v>
      </c>
      <c r="Y222" s="143" t="s">
        <v>293</v>
      </c>
      <c r="Z222" s="143" t="s">
        <v>289</v>
      </c>
      <c r="AA222" s="143" t="s">
        <v>293</v>
      </c>
      <c r="AB222" s="143" t="s">
        <v>404</v>
      </c>
      <c r="AC222" s="143" t="s">
        <v>288</v>
      </c>
      <c r="AD222" s="143" t="s">
        <v>288</v>
      </c>
      <c r="AE222" s="145">
        <v>43935</v>
      </c>
      <c r="AF222" s="145">
        <v>43943</v>
      </c>
      <c r="AG222" s="146"/>
      <c r="AH222" s="145">
        <v>43943</v>
      </c>
      <c r="AI222" s="145">
        <v>43943</v>
      </c>
      <c r="AJ222" s="144" t="b">
        <v>0</v>
      </c>
      <c r="AK222" s="143" t="s">
        <v>291</v>
      </c>
      <c r="AL222" s="143" t="s">
        <v>291</v>
      </c>
      <c r="AM222" s="143" t="s">
        <v>1905</v>
      </c>
      <c r="AN222" s="143" t="s">
        <v>296</v>
      </c>
      <c r="AO222" s="143" t="s">
        <v>292</v>
      </c>
    </row>
    <row r="223" spans="1:41" ht="25.5">
      <c r="A223" s="143" t="s">
        <v>47</v>
      </c>
      <c r="B223" s="143" t="s">
        <v>18</v>
      </c>
      <c r="C223" s="143" t="s">
        <v>572</v>
      </c>
      <c r="D223" s="143" t="s">
        <v>572</v>
      </c>
      <c r="E223" s="143" t="s">
        <v>1874</v>
      </c>
      <c r="F223" s="144">
        <v>33233</v>
      </c>
      <c r="G223" s="144">
        <v>144</v>
      </c>
      <c r="H223" s="144">
        <v>1023</v>
      </c>
      <c r="I223" s="144">
        <v>6</v>
      </c>
      <c r="J223" s="143" t="s">
        <v>286</v>
      </c>
      <c r="K223" s="143" t="s">
        <v>1906</v>
      </c>
      <c r="L223" s="143" t="s">
        <v>1907</v>
      </c>
      <c r="M223" s="143" t="s">
        <v>288</v>
      </c>
      <c r="N223" s="143" t="s">
        <v>287</v>
      </c>
      <c r="O223" s="144">
        <v>16</v>
      </c>
      <c r="P223" s="144">
        <v>0</v>
      </c>
      <c r="Q223" s="144">
        <v>0</v>
      </c>
      <c r="R223" s="143" t="s">
        <v>287</v>
      </c>
      <c r="S223" s="143" t="s">
        <v>287</v>
      </c>
      <c r="T223" s="143" t="s">
        <v>288</v>
      </c>
      <c r="U223" s="144">
        <v>6</v>
      </c>
      <c r="V223" s="143" t="s">
        <v>287</v>
      </c>
      <c r="W223" s="143" t="s">
        <v>1874</v>
      </c>
      <c r="X223" s="143" t="s">
        <v>289</v>
      </c>
      <c r="Y223" s="143" t="s">
        <v>293</v>
      </c>
      <c r="Z223" s="143" t="s">
        <v>289</v>
      </c>
      <c r="AA223" s="143" t="s">
        <v>293</v>
      </c>
      <c r="AB223" s="143" t="s">
        <v>404</v>
      </c>
      <c r="AC223" s="143" t="s">
        <v>288</v>
      </c>
      <c r="AD223" s="143" t="s">
        <v>288</v>
      </c>
      <c r="AE223" s="145">
        <v>43937</v>
      </c>
      <c r="AF223" s="145">
        <v>43942</v>
      </c>
      <c r="AG223" s="146"/>
      <c r="AH223" s="145">
        <v>43942</v>
      </c>
      <c r="AI223" s="145">
        <v>43942</v>
      </c>
      <c r="AJ223" s="144" t="b">
        <v>0</v>
      </c>
      <c r="AK223" s="143" t="s">
        <v>291</v>
      </c>
      <c r="AL223" s="143" t="s">
        <v>291</v>
      </c>
      <c r="AM223" s="143" t="s">
        <v>1908</v>
      </c>
      <c r="AN223" s="143" t="s">
        <v>296</v>
      </c>
      <c r="AO223" s="143" t="s">
        <v>292</v>
      </c>
    </row>
    <row r="224" spans="1:41" ht="25.5">
      <c r="A224" s="143" t="s">
        <v>47</v>
      </c>
      <c r="B224" s="143" t="s">
        <v>18</v>
      </c>
      <c r="C224" s="143" t="s">
        <v>1909</v>
      </c>
      <c r="D224" s="143" t="s">
        <v>545</v>
      </c>
      <c r="E224" s="143" t="s">
        <v>1910</v>
      </c>
      <c r="F224" s="144">
        <v>38597</v>
      </c>
      <c r="G224" s="144">
        <v>218</v>
      </c>
      <c r="H224" s="144">
        <v>1184</v>
      </c>
      <c r="I224" s="144">
        <v>17</v>
      </c>
      <c r="J224" s="143" t="s">
        <v>286</v>
      </c>
      <c r="K224" s="143" t="s">
        <v>1911</v>
      </c>
      <c r="L224" s="143" t="s">
        <v>1912</v>
      </c>
      <c r="M224" s="143" t="s">
        <v>288</v>
      </c>
      <c r="N224" s="143" t="s">
        <v>287</v>
      </c>
      <c r="O224" s="144">
        <v>19</v>
      </c>
      <c r="P224" s="144">
        <v>0</v>
      </c>
      <c r="Q224" s="144">
        <v>0</v>
      </c>
      <c r="R224" s="143" t="s">
        <v>287</v>
      </c>
      <c r="S224" s="143" t="s">
        <v>287</v>
      </c>
      <c r="T224" s="143" t="s">
        <v>288</v>
      </c>
      <c r="U224" s="144">
        <v>6</v>
      </c>
      <c r="V224" s="143" t="s">
        <v>681</v>
      </c>
      <c r="W224" s="143" t="s">
        <v>1910</v>
      </c>
      <c r="X224" s="143" t="s">
        <v>289</v>
      </c>
      <c r="Y224" s="143" t="s">
        <v>293</v>
      </c>
      <c r="Z224" s="143" t="s">
        <v>289</v>
      </c>
      <c r="AA224" s="143" t="s">
        <v>293</v>
      </c>
      <c r="AB224" s="143" t="s">
        <v>404</v>
      </c>
      <c r="AC224" s="143" t="s">
        <v>288</v>
      </c>
      <c r="AD224" s="143" t="s">
        <v>288</v>
      </c>
      <c r="AE224" s="145">
        <v>43970</v>
      </c>
      <c r="AF224" s="145">
        <v>43972</v>
      </c>
      <c r="AG224" s="146"/>
      <c r="AH224" s="145">
        <v>43973</v>
      </c>
      <c r="AI224" s="145">
        <v>43973</v>
      </c>
      <c r="AJ224" s="144" t="b">
        <v>0</v>
      </c>
      <c r="AK224" s="143" t="s">
        <v>291</v>
      </c>
      <c r="AL224" s="143" t="s">
        <v>291</v>
      </c>
      <c r="AM224" s="143" t="s">
        <v>1913</v>
      </c>
      <c r="AN224" s="143" t="s">
        <v>296</v>
      </c>
      <c r="AO224" s="143" t="s">
        <v>292</v>
      </c>
    </row>
    <row r="225" spans="1:41" ht="25.5">
      <c r="A225" s="143" t="s">
        <v>47</v>
      </c>
      <c r="B225" s="143" t="s">
        <v>18</v>
      </c>
      <c r="C225" s="143" t="s">
        <v>491</v>
      </c>
      <c r="D225" s="143" t="s">
        <v>550</v>
      </c>
      <c r="E225" s="143" t="s">
        <v>1855</v>
      </c>
      <c r="F225" s="144">
        <v>38746</v>
      </c>
      <c r="G225" s="144">
        <v>219</v>
      </c>
      <c r="H225" s="144">
        <v>1191</v>
      </c>
      <c r="I225" s="144">
        <v>18</v>
      </c>
      <c r="J225" s="143" t="s">
        <v>286</v>
      </c>
      <c r="K225" s="143" t="s">
        <v>1914</v>
      </c>
      <c r="L225" s="143" t="s">
        <v>1915</v>
      </c>
      <c r="M225" s="143" t="s">
        <v>288</v>
      </c>
      <c r="N225" s="143" t="s">
        <v>289</v>
      </c>
      <c r="O225" s="144">
        <v>18</v>
      </c>
      <c r="P225" s="144">
        <v>0</v>
      </c>
      <c r="Q225" s="144">
        <v>0</v>
      </c>
      <c r="R225" s="143" t="s">
        <v>287</v>
      </c>
      <c r="S225" s="143" t="s">
        <v>287</v>
      </c>
      <c r="T225" s="143" t="s">
        <v>288</v>
      </c>
      <c r="U225" s="144">
        <v>6</v>
      </c>
      <c r="V225" s="143" t="s">
        <v>1916</v>
      </c>
      <c r="W225" s="143" t="s">
        <v>1855</v>
      </c>
      <c r="X225" s="143" t="s">
        <v>289</v>
      </c>
      <c r="Y225" s="143" t="s">
        <v>293</v>
      </c>
      <c r="Z225" s="143" t="s">
        <v>289</v>
      </c>
      <c r="AA225" s="143" t="s">
        <v>293</v>
      </c>
      <c r="AB225" s="143" t="s">
        <v>404</v>
      </c>
      <c r="AC225" s="143" t="s">
        <v>288</v>
      </c>
      <c r="AD225" s="143" t="s">
        <v>288</v>
      </c>
      <c r="AE225" s="145">
        <v>43969</v>
      </c>
      <c r="AF225" s="145">
        <v>43973</v>
      </c>
      <c r="AG225" s="146"/>
      <c r="AH225" s="145">
        <v>43973</v>
      </c>
      <c r="AI225" s="145">
        <v>43973</v>
      </c>
      <c r="AJ225" s="144" t="b">
        <v>0</v>
      </c>
      <c r="AK225" s="143" t="s">
        <v>291</v>
      </c>
      <c r="AL225" s="143" t="s">
        <v>291</v>
      </c>
      <c r="AM225" s="143" t="s">
        <v>1917</v>
      </c>
      <c r="AN225" s="143" t="s">
        <v>296</v>
      </c>
      <c r="AO225" s="143" t="s">
        <v>292</v>
      </c>
    </row>
    <row r="226" spans="1:41" ht="25.5">
      <c r="A226" s="143" t="s">
        <v>47</v>
      </c>
      <c r="B226" s="143" t="s">
        <v>18</v>
      </c>
      <c r="C226" s="143" t="s">
        <v>403</v>
      </c>
      <c r="D226" s="143" t="s">
        <v>683</v>
      </c>
      <c r="E226" s="143" t="s">
        <v>1918</v>
      </c>
      <c r="F226" s="144">
        <v>30377</v>
      </c>
      <c r="G226" s="144">
        <v>130</v>
      </c>
      <c r="H226" s="144">
        <v>941</v>
      </c>
      <c r="I226" s="144">
        <v>4</v>
      </c>
      <c r="J226" s="143" t="s">
        <v>286</v>
      </c>
      <c r="K226" s="143" t="s">
        <v>1919</v>
      </c>
      <c r="L226" s="143" t="s">
        <v>1920</v>
      </c>
      <c r="M226" s="143" t="s">
        <v>288</v>
      </c>
      <c r="N226" s="143" t="s">
        <v>289</v>
      </c>
      <c r="O226" s="144">
        <v>9</v>
      </c>
      <c r="P226" s="144">
        <v>0</v>
      </c>
      <c r="Q226" s="144">
        <v>0</v>
      </c>
      <c r="R226" s="143" t="s">
        <v>287</v>
      </c>
      <c r="S226" s="143" t="s">
        <v>287</v>
      </c>
      <c r="T226" s="143" t="s">
        <v>288</v>
      </c>
      <c r="U226" s="144">
        <v>6</v>
      </c>
      <c r="V226" s="143" t="s">
        <v>503</v>
      </c>
      <c r="W226" s="143" t="s">
        <v>1918</v>
      </c>
      <c r="X226" s="143" t="s">
        <v>289</v>
      </c>
      <c r="Y226" s="143" t="s">
        <v>293</v>
      </c>
      <c r="Z226" s="143" t="s">
        <v>287</v>
      </c>
      <c r="AA226" s="143" t="s">
        <v>293</v>
      </c>
      <c r="AB226" s="143" t="s">
        <v>404</v>
      </c>
      <c r="AC226" s="143" t="s">
        <v>288</v>
      </c>
      <c r="AD226" s="143" t="s">
        <v>288</v>
      </c>
      <c r="AE226" s="145">
        <v>43923</v>
      </c>
      <c r="AF226" s="145">
        <v>43924</v>
      </c>
      <c r="AG226" s="146"/>
      <c r="AH226" s="145">
        <v>43924</v>
      </c>
      <c r="AI226" s="145">
        <v>43925</v>
      </c>
      <c r="AJ226" s="144" t="b">
        <v>0</v>
      </c>
      <c r="AK226" s="143" t="s">
        <v>291</v>
      </c>
      <c r="AL226" s="143" t="s">
        <v>291</v>
      </c>
      <c r="AM226" s="143" t="s">
        <v>1921</v>
      </c>
      <c r="AN226" s="143" t="s">
        <v>296</v>
      </c>
      <c r="AO226" s="143" t="s">
        <v>292</v>
      </c>
    </row>
    <row r="227" spans="1:41" ht="25.5">
      <c r="A227" s="143" t="s">
        <v>47</v>
      </c>
      <c r="B227" s="143" t="s">
        <v>18</v>
      </c>
      <c r="C227" s="143" t="s">
        <v>491</v>
      </c>
      <c r="D227" s="143" t="s">
        <v>492</v>
      </c>
      <c r="E227" s="143" t="s">
        <v>1815</v>
      </c>
      <c r="F227" s="144">
        <v>39162</v>
      </c>
      <c r="G227" s="144">
        <v>227</v>
      </c>
      <c r="H227" s="144">
        <v>1204</v>
      </c>
      <c r="I227" s="144">
        <v>20</v>
      </c>
      <c r="J227" s="143" t="s">
        <v>286</v>
      </c>
      <c r="K227" s="143" t="s">
        <v>1922</v>
      </c>
      <c r="L227" s="143" t="s">
        <v>1923</v>
      </c>
      <c r="M227" s="143" t="s">
        <v>288</v>
      </c>
      <c r="N227" s="143" t="s">
        <v>287</v>
      </c>
      <c r="O227" s="144">
        <v>26</v>
      </c>
      <c r="P227" s="144">
        <v>5</v>
      </c>
      <c r="Q227" s="144">
        <v>25</v>
      </c>
      <c r="R227" s="143" t="s">
        <v>287</v>
      </c>
      <c r="S227" s="143" t="s">
        <v>287</v>
      </c>
      <c r="T227" s="143" t="s">
        <v>291</v>
      </c>
      <c r="U227" s="144">
        <v>1</v>
      </c>
      <c r="V227" s="143" t="s">
        <v>1924</v>
      </c>
      <c r="W227" s="143" t="s">
        <v>1815</v>
      </c>
      <c r="X227" s="143" t="s">
        <v>289</v>
      </c>
      <c r="Y227" s="143" t="s">
        <v>293</v>
      </c>
      <c r="Z227" s="143" t="s">
        <v>289</v>
      </c>
      <c r="AA227" s="143" t="s">
        <v>293</v>
      </c>
      <c r="AB227" s="143" t="s">
        <v>404</v>
      </c>
      <c r="AC227" s="143" t="s">
        <v>291</v>
      </c>
      <c r="AD227" s="143" t="s">
        <v>288</v>
      </c>
      <c r="AE227" s="145">
        <v>43972</v>
      </c>
      <c r="AF227" s="145">
        <v>43976</v>
      </c>
      <c r="AG227" s="146"/>
      <c r="AH227" s="145">
        <v>43976</v>
      </c>
      <c r="AI227" s="145">
        <v>43976</v>
      </c>
      <c r="AJ227" s="144" t="b">
        <v>0</v>
      </c>
      <c r="AK227" s="143" t="s">
        <v>288</v>
      </c>
      <c r="AL227" s="143" t="s">
        <v>288</v>
      </c>
      <c r="AM227" s="143" t="s">
        <v>288</v>
      </c>
      <c r="AN227" s="143" t="s">
        <v>288</v>
      </c>
      <c r="AO227" s="143" t="s">
        <v>292</v>
      </c>
    </row>
    <row r="228" spans="1:41" ht="25.5">
      <c r="A228" s="143" t="s">
        <v>47</v>
      </c>
      <c r="B228" s="143" t="s">
        <v>18</v>
      </c>
      <c r="C228" s="143" t="s">
        <v>411</v>
      </c>
      <c r="D228" s="143" t="s">
        <v>1819</v>
      </c>
      <c r="E228" s="143" t="s">
        <v>1820</v>
      </c>
      <c r="F228" s="144">
        <v>39520</v>
      </c>
      <c r="G228" s="144">
        <v>231</v>
      </c>
      <c r="H228" s="144">
        <v>1218</v>
      </c>
      <c r="I228" s="144">
        <v>21</v>
      </c>
      <c r="J228" s="143" t="s">
        <v>286</v>
      </c>
      <c r="K228" s="143" t="s">
        <v>1925</v>
      </c>
      <c r="L228" s="143" t="s">
        <v>1926</v>
      </c>
      <c r="M228" s="143" t="s">
        <v>288</v>
      </c>
      <c r="N228" s="143" t="s">
        <v>289</v>
      </c>
      <c r="O228" s="144">
        <v>24</v>
      </c>
      <c r="P228" s="144">
        <v>10</v>
      </c>
      <c r="Q228" s="144">
        <v>9</v>
      </c>
      <c r="R228" s="143" t="s">
        <v>287</v>
      </c>
      <c r="S228" s="143" t="s">
        <v>287</v>
      </c>
      <c r="T228" s="143" t="s">
        <v>291</v>
      </c>
      <c r="U228" s="144">
        <v>10</v>
      </c>
      <c r="V228" s="143" t="s">
        <v>1927</v>
      </c>
      <c r="W228" s="143" t="s">
        <v>1820</v>
      </c>
      <c r="X228" s="143" t="s">
        <v>289</v>
      </c>
      <c r="Y228" s="143" t="s">
        <v>293</v>
      </c>
      <c r="Z228" s="143" t="s">
        <v>287</v>
      </c>
      <c r="AA228" s="143" t="s">
        <v>287</v>
      </c>
      <c r="AB228" s="143" t="s">
        <v>404</v>
      </c>
      <c r="AC228" s="143" t="s">
        <v>291</v>
      </c>
      <c r="AD228" s="143" t="s">
        <v>288</v>
      </c>
      <c r="AE228" s="145">
        <v>43977</v>
      </c>
      <c r="AF228" s="145">
        <v>43978</v>
      </c>
      <c r="AG228" s="146"/>
      <c r="AH228" s="145">
        <v>43978</v>
      </c>
      <c r="AI228" s="145">
        <v>43978</v>
      </c>
      <c r="AJ228" s="144" t="b">
        <v>0</v>
      </c>
      <c r="AK228" s="143" t="s">
        <v>288</v>
      </c>
      <c r="AL228" s="143" t="s">
        <v>288</v>
      </c>
      <c r="AM228" s="143" t="s">
        <v>288</v>
      </c>
      <c r="AN228" s="143" t="s">
        <v>288</v>
      </c>
      <c r="AO228" s="143" t="s">
        <v>292</v>
      </c>
    </row>
    <row r="229" spans="1:41" ht="25.5">
      <c r="A229" s="143" t="s">
        <v>47</v>
      </c>
      <c r="B229" s="143" t="s">
        <v>18</v>
      </c>
      <c r="C229" s="143" t="s">
        <v>491</v>
      </c>
      <c r="D229" s="143" t="s">
        <v>492</v>
      </c>
      <c r="E229" s="143" t="s">
        <v>1815</v>
      </c>
      <c r="F229" s="144">
        <v>35452</v>
      </c>
      <c r="G229" s="144">
        <v>162</v>
      </c>
      <c r="H229" s="144">
        <v>1100</v>
      </c>
      <c r="I229" s="144">
        <v>9</v>
      </c>
      <c r="J229" s="143" t="s">
        <v>286</v>
      </c>
      <c r="K229" s="143" t="s">
        <v>1928</v>
      </c>
      <c r="L229" s="143" t="s">
        <v>1929</v>
      </c>
      <c r="M229" s="143" t="s">
        <v>288</v>
      </c>
      <c r="N229" s="143" t="s">
        <v>289</v>
      </c>
      <c r="O229" s="144">
        <v>21</v>
      </c>
      <c r="P229" s="144">
        <v>0</v>
      </c>
      <c r="Q229" s="144">
        <v>0</v>
      </c>
      <c r="R229" s="143" t="s">
        <v>287</v>
      </c>
      <c r="S229" s="143" t="s">
        <v>287</v>
      </c>
      <c r="T229" s="143" t="s">
        <v>288</v>
      </c>
      <c r="U229" s="144">
        <v>1</v>
      </c>
      <c r="V229" s="143" t="s">
        <v>605</v>
      </c>
      <c r="W229" s="143" t="s">
        <v>1815</v>
      </c>
      <c r="X229" s="143" t="s">
        <v>289</v>
      </c>
      <c r="Y229" s="143" t="s">
        <v>293</v>
      </c>
      <c r="Z229" s="143" t="s">
        <v>289</v>
      </c>
      <c r="AA229" s="143" t="s">
        <v>293</v>
      </c>
      <c r="AB229" s="143" t="s">
        <v>404</v>
      </c>
      <c r="AC229" s="143" t="s">
        <v>288</v>
      </c>
      <c r="AD229" s="143" t="s">
        <v>288</v>
      </c>
      <c r="AE229" s="145">
        <v>43950</v>
      </c>
      <c r="AF229" s="145">
        <v>43956</v>
      </c>
      <c r="AG229" s="146"/>
      <c r="AH229" s="145">
        <v>43956</v>
      </c>
      <c r="AI229" s="145">
        <v>43956</v>
      </c>
      <c r="AJ229" s="144" t="b">
        <v>0</v>
      </c>
      <c r="AK229" s="143" t="s">
        <v>291</v>
      </c>
      <c r="AL229" s="143" t="s">
        <v>291</v>
      </c>
      <c r="AM229" s="143" t="s">
        <v>1930</v>
      </c>
      <c r="AN229" s="143" t="s">
        <v>296</v>
      </c>
      <c r="AO229" s="143" t="s">
        <v>292</v>
      </c>
    </row>
    <row r="230" spans="1:41" ht="25.5">
      <c r="A230" s="143" t="s">
        <v>47</v>
      </c>
      <c r="B230" s="143" t="s">
        <v>18</v>
      </c>
      <c r="C230" s="143" t="s">
        <v>1909</v>
      </c>
      <c r="D230" s="143" t="s">
        <v>545</v>
      </c>
      <c r="E230" s="143" t="s">
        <v>1910</v>
      </c>
      <c r="F230" s="144">
        <v>37937</v>
      </c>
      <c r="G230" s="144">
        <v>202</v>
      </c>
      <c r="H230" s="144">
        <v>1162</v>
      </c>
      <c r="I230" s="144">
        <v>14</v>
      </c>
      <c r="J230" s="143" t="s">
        <v>286</v>
      </c>
      <c r="K230" s="143" t="s">
        <v>1931</v>
      </c>
      <c r="L230" s="143" t="s">
        <v>1932</v>
      </c>
      <c r="M230" s="143" t="s">
        <v>288</v>
      </c>
      <c r="N230" s="143" t="s">
        <v>289</v>
      </c>
      <c r="O230" s="144">
        <v>6</v>
      </c>
      <c r="P230" s="144">
        <v>0</v>
      </c>
      <c r="Q230" s="144">
        <v>0</v>
      </c>
      <c r="R230" s="143" t="s">
        <v>287</v>
      </c>
      <c r="S230" s="143" t="s">
        <v>287</v>
      </c>
      <c r="T230" s="143" t="s">
        <v>288</v>
      </c>
      <c r="U230" s="144">
        <v>6</v>
      </c>
      <c r="V230" s="143" t="s">
        <v>434</v>
      </c>
      <c r="W230" s="143" t="s">
        <v>1910</v>
      </c>
      <c r="X230" s="143" t="s">
        <v>289</v>
      </c>
      <c r="Y230" s="143" t="s">
        <v>293</v>
      </c>
      <c r="Z230" s="143" t="s">
        <v>289</v>
      </c>
      <c r="AA230" s="143" t="s">
        <v>293</v>
      </c>
      <c r="AB230" s="143" t="s">
        <v>404</v>
      </c>
      <c r="AC230" s="143" t="s">
        <v>288</v>
      </c>
      <c r="AD230" s="143" t="s">
        <v>288</v>
      </c>
      <c r="AE230" s="145">
        <v>43963</v>
      </c>
      <c r="AF230" s="145">
        <v>43969</v>
      </c>
      <c r="AG230" s="146"/>
      <c r="AH230" s="145">
        <v>43970</v>
      </c>
      <c r="AI230" s="145">
        <v>43970</v>
      </c>
      <c r="AJ230" s="144" t="b">
        <v>0</v>
      </c>
      <c r="AK230" s="143" t="s">
        <v>291</v>
      </c>
      <c r="AL230" s="143" t="s">
        <v>291</v>
      </c>
      <c r="AM230" s="143" t="s">
        <v>1933</v>
      </c>
      <c r="AN230" s="143" t="s">
        <v>296</v>
      </c>
      <c r="AO230" s="143" t="s">
        <v>292</v>
      </c>
    </row>
    <row r="231" spans="1:41" ht="25.5">
      <c r="A231" s="143" t="s">
        <v>54</v>
      </c>
      <c r="B231" s="143" t="s">
        <v>24</v>
      </c>
      <c r="C231" s="143" t="s">
        <v>698</v>
      </c>
      <c r="D231" s="143" t="s">
        <v>1934</v>
      </c>
      <c r="E231" s="143" t="s">
        <v>1935</v>
      </c>
      <c r="F231" s="144">
        <v>6186</v>
      </c>
      <c r="G231" s="144">
        <v>19</v>
      </c>
      <c r="H231" s="144">
        <v>660</v>
      </c>
      <c r="I231" s="144">
        <v>8</v>
      </c>
      <c r="J231" s="143" t="s">
        <v>286</v>
      </c>
      <c r="K231" s="143" t="s">
        <v>1936</v>
      </c>
      <c r="L231" s="143" t="s">
        <v>1937</v>
      </c>
      <c r="M231" s="143" t="s">
        <v>1938</v>
      </c>
      <c r="N231" s="143" t="s">
        <v>289</v>
      </c>
      <c r="O231" s="144">
        <v>13</v>
      </c>
      <c r="P231" s="144">
        <v>2</v>
      </c>
      <c r="Q231" s="144">
        <v>0</v>
      </c>
      <c r="R231" s="143" t="s">
        <v>287</v>
      </c>
      <c r="S231" s="143" t="s">
        <v>287</v>
      </c>
      <c r="T231" s="143" t="s">
        <v>291</v>
      </c>
      <c r="U231" s="144">
        <v>6</v>
      </c>
      <c r="V231" s="143" t="s">
        <v>1939</v>
      </c>
      <c r="W231" s="143" t="s">
        <v>1935</v>
      </c>
      <c r="X231" s="143" t="s">
        <v>287</v>
      </c>
      <c r="Y231" s="143" t="s">
        <v>287</v>
      </c>
      <c r="Z231" s="143" t="s">
        <v>287</v>
      </c>
      <c r="AA231" s="143" t="s">
        <v>287</v>
      </c>
      <c r="AB231" s="143" t="s">
        <v>290</v>
      </c>
      <c r="AC231" s="143" t="s">
        <v>291</v>
      </c>
      <c r="AD231" s="143" t="s">
        <v>288</v>
      </c>
      <c r="AE231" s="145">
        <v>43847</v>
      </c>
      <c r="AF231" s="145">
        <v>43847</v>
      </c>
      <c r="AG231" s="146"/>
      <c r="AH231" s="145">
        <v>43851</v>
      </c>
      <c r="AI231" s="145">
        <v>43851</v>
      </c>
      <c r="AJ231" s="144" t="b">
        <v>0</v>
      </c>
      <c r="AK231" s="143" t="s">
        <v>288</v>
      </c>
      <c r="AL231" s="143" t="s">
        <v>288</v>
      </c>
      <c r="AM231" s="143" t="s">
        <v>288</v>
      </c>
      <c r="AN231" s="143" t="s">
        <v>288</v>
      </c>
      <c r="AO231" s="143" t="s">
        <v>292</v>
      </c>
    </row>
    <row r="232" spans="1:41" ht="25.5">
      <c r="A232" s="143" t="s">
        <v>52</v>
      </c>
      <c r="B232" s="143" t="s">
        <v>22</v>
      </c>
      <c r="C232" s="143" t="s">
        <v>1940</v>
      </c>
      <c r="D232" s="143" t="s">
        <v>405</v>
      </c>
      <c r="E232" s="143" t="s">
        <v>1941</v>
      </c>
      <c r="F232" s="144">
        <v>26191</v>
      </c>
      <c r="G232" s="144">
        <v>91</v>
      </c>
      <c r="H232" s="144">
        <v>248</v>
      </c>
      <c r="I232" s="144">
        <v>1</v>
      </c>
      <c r="J232" s="143" t="s">
        <v>286</v>
      </c>
      <c r="K232" s="143" t="s">
        <v>1942</v>
      </c>
      <c r="L232" s="143" t="s">
        <v>1943</v>
      </c>
      <c r="M232" s="143" t="s">
        <v>1944</v>
      </c>
      <c r="N232" s="143" t="s">
        <v>289</v>
      </c>
      <c r="O232" s="144">
        <v>12</v>
      </c>
      <c r="P232" s="144">
        <v>5</v>
      </c>
      <c r="Q232" s="144">
        <v>14</v>
      </c>
      <c r="R232" s="143" t="s">
        <v>287</v>
      </c>
      <c r="S232" s="143" t="s">
        <v>287</v>
      </c>
      <c r="T232" s="143" t="s">
        <v>291</v>
      </c>
      <c r="U232" s="144">
        <v>6</v>
      </c>
      <c r="V232" s="143" t="s">
        <v>1945</v>
      </c>
      <c r="W232" s="143" t="s">
        <v>1941</v>
      </c>
      <c r="X232" s="143" t="s">
        <v>289</v>
      </c>
      <c r="Y232" s="143" t="s">
        <v>293</v>
      </c>
      <c r="Z232" s="143" t="s">
        <v>287</v>
      </c>
      <c r="AA232" s="143" t="s">
        <v>287</v>
      </c>
      <c r="AB232" s="143" t="s">
        <v>375</v>
      </c>
      <c r="AC232" s="143" t="s">
        <v>291</v>
      </c>
      <c r="AD232" s="143" t="s">
        <v>288</v>
      </c>
      <c r="AE232" s="145">
        <v>43907</v>
      </c>
      <c r="AF232" s="145">
        <v>43907</v>
      </c>
      <c r="AG232" s="146"/>
      <c r="AH232" s="145">
        <v>43907</v>
      </c>
      <c r="AI232" s="145">
        <v>43907</v>
      </c>
      <c r="AJ232" s="144" t="b">
        <v>0</v>
      </c>
      <c r="AK232" s="143" t="s">
        <v>288</v>
      </c>
      <c r="AL232" s="143" t="s">
        <v>288</v>
      </c>
      <c r="AM232" s="143" t="s">
        <v>288</v>
      </c>
      <c r="AN232" s="143" t="s">
        <v>288</v>
      </c>
      <c r="AO232" s="143" t="s">
        <v>292</v>
      </c>
    </row>
    <row r="233" spans="1:41" ht="25.5">
      <c r="A233" s="143" t="s">
        <v>52</v>
      </c>
      <c r="B233" s="143" t="s">
        <v>22</v>
      </c>
      <c r="C233" s="143" t="s">
        <v>526</v>
      </c>
      <c r="D233" s="143" t="s">
        <v>395</v>
      </c>
      <c r="E233" s="143" t="s">
        <v>1946</v>
      </c>
      <c r="F233" s="144">
        <v>38759</v>
      </c>
      <c r="G233" s="144">
        <v>220</v>
      </c>
      <c r="H233" s="144">
        <v>630</v>
      </c>
      <c r="I233" s="144">
        <v>7</v>
      </c>
      <c r="J233" s="143" t="s">
        <v>286</v>
      </c>
      <c r="K233" s="143" t="s">
        <v>1947</v>
      </c>
      <c r="L233" s="143" t="s">
        <v>1948</v>
      </c>
      <c r="M233" s="143" t="s">
        <v>288</v>
      </c>
      <c r="N233" s="143" t="s">
        <v>287</v>
      </c>
      <c r="O233" s="144">
        <v>48</v>
      </c>
      <c r="P233" s="144">
        <v>0</v>
      </c>
      <c r="Q233" s="144">
        <v>0</v>
      </c>
      <c r="R233" s="143" t="s">
        <v>289</v>
      </c>
      <c r="S233" s="143" t="s">
        <v>287</v>
      </c>
      <c r="T233" s="143" t="s">
        <v>288</v>
      </c>
      <c r="U233" s="144">
        <v>1</v>
      </c>
      <c r="V233" s="143" t="s">
        <v>506</v>
      </c>
      <c r="W233" s="143" t="s">
        <v>1946</v>
      </c>
      <c r="X233" s="143" t="s">
        <v>289</v>
      </c>
      <c r="Y233" s="143" t="s">
        <v>293</v>
      </c>
      <c r="Z233" s="143" t="s">
        <v>289</v>
      </c>
      <c r="AA233" s="143" t="s">
        <v>293</v>
      </c>
      <c r="AB233" s="143" t="s">
        <v>375</v>
      </c>
      <c r="AC233" s="143" t="s">
        <v>288</v>
      </c>
      <c r="AD233" s="143" t="s">
        <v>288</v>
      </c>
      <c r="AE233" s="145">
        <v>43967</v>
      </c>
      <c r="AF233" s="145">
        <v>43973</v>
      </c>
      <c r="AG233" s="146"/>
      <c r="AH233" s="145">
        <v>43973</v>
      </c>
      <c r="AI233" s="145">
        <v>43973</v>
      </c>
      <c r="AJ233" s="144" t="b">
        <v>0</v>
      </c>
      <c r="AK233" s="143" t="s">
        <v>291</v>
      </c>
      <c r="AL233" s="143" t="s">
        <v>291</v>
      </c>
      <c r="AM233" s="143" t="s">
        <v>1949</v>
      </c>
      <c r="AN233" s="143" t="s">
        <v>296</v>
      </c>
      <c r="AO233" s="143" t="s">
        <v>292</v>
      </c>
    </row>
    <row r="234" spans="1:41" ht="25.5">
      <c r="A234" s="143" t="s">
        <v>52</v>
      </c>
      <c r="B234" s="143" t="s">
        <v>22</v>
      </c>
      <c r="C234" s="143" t="s">
        <v>372</v>
      </c>
      <c r="D234" s="143" t="s">
        <v>430</v>
      </c>
      <c r="E234" s="143" t="s">
        <v>431</v>
      </c>
      <c r="F234" s="144">
        <v>42708</v>
      </c>
      <c r="G234" s="144">
        <v>290</v>
      </c>
      <c r="H234" s="144">
        <v>723</v>
      </c>
      <c r="I234" s="144">
        <v>9</v>
      </c>
      <c r="J234" s="143" t="s">
        <v>286</v>
      </c>
      <c r="K234" s="143" t="s">
        <v>1950</v>
      </c>
      <c r="L234" s="143" t="s">
        <v>1951</v>
      </c>
      <c r="M234" s="143" t="s">
        <v>288</v>
      </c>
      <c r="N234" s="143" t="s">
        <v>287</v>
      </c>
      <c r="O234" s="144">
        <v>11</v>
      </c>
      <c r="P234" s="144">
        <v>0</v>
      </c>
      <c r="Q234" s="144">
        <v>0</v>
      </c>
      <c r="R234" s="143" t="s">
        <v>287</v>
      </c>
      <c r="S234" s="143" t="s">
        <v>287</v>
      </c>
      <c r="T234" s="143" t="s">
        <v>288</v>
      </c>
      <c r="U234" s="144">
        <v>6</v>
      </c>
      <c r="V234" s="143" t="s">
        <v>1952</v>
      </c>
      <c r="W234" s="143" t="s">
        <v>431</v>
      </c>
      <c r="X234" s="143" t="s">
        <v>289</v>
      </c>
      <c r="Y234" s="143" t="s">
        <v>293</v>
      </c>
      <c r="Z234" s="143" t="s">
        <v>289</v>
      </c>
      <c r="AA234" s="143" t="s">
        <v>293</v>
      </c>
      <c r="AB234" s="143" t="s">
        <v>375</v>
      </c>
      <c r="AC234" s="143" t="s">
        <v>288</v>
      </c>
      <c r="AD234" s="143" t="s">
        <v>288</v>
      </c>
      <c r="AE234" s="145">
        <v>43989</v>
      </c>
      <c r="AF234" s="145">
        <v>43991</v>
      </c>
      <c r="AG234" s="146"/>
      <c r="AH234" s="145">
        <v>43991</v>
      </c>
      <c r="AI234" s="145">
        <v>43992</v>
      </c>
      <c r="AJ234" s="144" t="b">
        <v>0</v>
      </c>
      <c r="AK234" s="143" t="s">
        <v>291</v>
      </c>
      <c r="AL234" s="143" t="s">
        <v>291</v>
      </c>
      <c r="AM234" s="143" t="s">
        <v>1953</v>
      </c>
      <c r="AN234" s="143" t="s">
        <v>296</v>
      </c>
      <c r="AO234" s="143" t="s">
        <v>375</v>
      </c>
    </row>
    <row r="235" spans="1:41" ht="25.5">
      <c r="A235" s="143" t="s">
        <v>52</v>
      </c>
      <c r="B235" s="143" t="s">
        <v>22</v>
      </c>
      <c r="C235" s="143" t="s">
        <v>1940</v>
      </c>
      <c r="D235" s="143" t="s">
        <v>533</v>
      </c>
      <c r="E235" s="143" t="s">
        <v>1954</v>
      </c>
      <c r="F235" s="144">
        <v>33556</v>
      </c>
      <c r="G235" s="144">
        <v>30</v>
      </c>
      <c r="H235" s="144">
        <v>474</v>
      </c>
      <c r="I235" s="144">
        <v>8</v>
      </c>
      <c r="J235" s="143" t="s">
        <v>294</v>
      </c>
      <c r="K235" s="143" t="s">
        <v>1955</v>
      </c>
      <c r="L235" s="143" t="s">
        <v>1956</v>
      </c>
      <c r="M235" s="143" t="s">
        <v>288</v>
      </c>
      <c r="N235" s="143" t="s">
        <v>287</v>
      </c>
      <c r="O235" s="144">
        <v>12</v>
      </c>
      <c r="P235" s="144">
        <v>0</v>
      </c>
      <c r="Q235" s="144">
        <v>0</v>
      </c>
      <c r="R235" s="143" t="s">
        <v>287</v>
      </c>
      <c r="S235" s="143" t="s">
        <v>287</v>
      </c>
      <c r="T235" s="143" t="s">
        <v>288</v>
      </c>
      <c r="U235" s="144">
        <v>6</v>
      </c>
      <c r="V235" s="143" t="s">
        <v>410</v>
      </c>
      <c r="W235" s="143" t="s">
        <v>1954</v>
      </c>
      <c r="X235" s="143" t="s">
        <v>289</v>
      </c>
      <c r="Y235" s="143" t="s">
        <v>293</v>
      </c>
      <c r="Z235" s="143" t="s">
        <v>289</v>
      </c>
      <c r="AA235" s="143" t="s">
        <v>287</v>
      </c>
      <c r="AB235" s="143" t="s">
        <v>375</v>
      </c>
      <c r="AC235" s="143" t="s">
        <v>558</v>
      </c>
      <c r="AD235" s="143" t="s">
        <v>1957</v>
      </c>
      <c r="AE235" s="145">
        <v>43888</v>
      </c>
      <c r="AF235" s="145">
        <v>43893</v>
      </c>
      <c r="AG235" s="146"/>
      <c r="AH235" s="145">
        <v>43893</v>
      </c>
      <c r="AI235" s="145">
        <v>43945</v>
      </c>
      <c r="AJ235" s="144" t="b">
        <v>0</v>
      </c>
      <c r="AK235" s="143" t="s">
        <v>291</v>
      </c>
      <c r="AL235" s="143" t="s">
        <v>291</v>
      </c>
      <c r="AM235" s="143" t="s">
        <v>1958</v>
      </c>
      <c r="AN235" s="143" t="s">
        <v>296</v>
      </c>
      <c r="AO235" s="143" t="s">
        <v>292</v>
      </c>
    </row>
    <row r="236" spans="1:41" ht="25.5">
      <c r="A236" s="143" t="s">
        <v>52</v>
      </c>
      <c r="B236" s="143" t="s">
        <v>22</v>
      </c>
      <c r="C236" s="143" t="s">
        <v>1940</v>
      </c>
      <c r="D236" s="143" t="s">
        <v>405</v>
      </c>
      <c r="E236" s="143" t="s">
        <v>1941</v>
      </c>
      <c r="F236" s="144">
        <v>33557</v>
      </c>
      <c r="G236" s="144">
        <v>31</v>
      </c>
      <c r="H236" s="144">
        <v>466</v>
      </c>
      <c r="I236" s="144">
        <v>2</v>
      </c>
      <c r="J236" s="143" t="s">
        <v>294</v>
      </c>
      <c r="K236" s="143" t="s">
        <v>1959</v>
      </c>
      <c r="L236" s="143" t="s">
        <v>1960</v>
      </c>
      <c r="M236" s="143" t="s">
        <v>288</v>
      </c>
      <c r="N236" s="143" t="s">
        <v>287</v>
      </c>
      <c r="O236" s="144">
        <v>11</v>
      </c>
      <c r="P236" s="144">
        <v>0</v>
      </c>
      <c r="Q236" s="144">
        <v>0</v>
      </c>
      <c r="R236" s="143" t="s">
        <v>287</v>
      </c>
      <c r="S236" s="143" t="s">
        <v>287</v>
      </c>
      <c r="T236" s="143" t="s">
        <v>288</v>
      </c>
      <c r="U236" s="144">
        <v>6</v>
      </c>
      <c r="V236" s="143" t="s">
        <v>508</v>
      </c>
      <c r="W236" s="143" t="s">
        <v>1941</v>
      </c>
      <c r="X236" s="143" t="s">
        <v>289</v>
      </c>
      <c r="Y236" s="143" t="s">
        <v>293</v>
      </c>
      <c r="Z236" s="143" t="s">
        <v>289</v>
      </c>
      <c r="AA236" s="143" t="s">
        <v>287</v>
      </c>
      <c r="AB236" s="143" t="s">
        <v>375</v>
      </c>
      <c r="AC236" s="143" t="s">
        <v>288</v>
      </c>
      <c r="AD236" s="143" t="s">
        <v>1961</v>
      </c>
      <c r="AE236" s="145">
        <v>43836</v>
      </c>
      <c r="AF236" s="145">
        <v>43844</v>
      </c>
      <c r="AG236" s="146"/>
      <c r="AH236" s="145">
        <v>43844</v>
      </c>
      <c r="AI236" s="145">
        <v>43945</v>
      </c>
      <c r="AJ236" s="144" t="b">
        <v>0</v>
      </c>
      <c r="AK236" s="143" t="s">
        <v>291</v>
      </c>
      <c r="AL236" s="143" t="s">
        <v>291</v>
      </c>
      <c r="AM236" s="143" t="s">
        <v>1962</v>
      </c>
      <c r="AN236" s="143" t="s">
        <v>296</v>
      </c>
      <c r="AO236" s="143" t="s">
        <v>292</v>
      </c>
    </row>
    <row r="237" spans="1:41" ht="25.5">
      <c r="A237" s="143" t="s">
        <v>52</v>
      </c>
      <c r="B237" s="143" t="s">
        <v>22</v>
      </c>
      <c r="C237" s="143" t="s">
        <v>587</v>
      </c>
      <c r="D237" s="143" t="s">
        <v>1963</v>
      </c>
      <c r="E237" s="143" t="s">
        <v>1964</v>
      </c>
      <c r="F237" s="144">
        <v>42083</v>
      </c>
      <c r="G237" s="144">
        <v>283</v>
      </c>
      <c r="H237" s="144">
        <v>707</v>
      </c>
      <c r="I237" s="144">
        <v>8</v>
      </c>
      <c r="J237" s="143" t="s">
        <v>286</v>
      </c>
      <c r="K237" s="143" t="s">
        <v>1965</v>
      </c>
      <c r="L237" s="143" t="s">
        <v>1966</v>
      </c>
      <c r="M237" s="143" t="s">
        <v>1967</v>
      </c>
      <c r="N237" s="143" t="s">
        <v>287</v>
      </c>
      <c r="O237" s="144">
        <v>0</v>
      </c>
      <c r="P237" s="144">
        <v>3</v>
      </c>
      <c r="Q237" s="144">
        <v>0</v>
      </c>
      <c r="R237" s="143" t="s">
        <v>287</v>
      </c>
      <c r="S237" s="143" t="s">
        <v>287</v>
      </c>
      <c r="T237" s="143" t="s">
        <v>288</v>
      </c>
      <c r="U237" s="144">
        <v>11</v>
      </c>
      <c r="V237" s="143" t="s">
        <v>620</v>
      </c>
      <c r="W237" s="143" t="s">
        <v>1964</v>
      </c>
      <c r="X237" s="143" t="s">
        <v>289</v>
      </c>
      <c r="Y237" s="143" t="s">
        <v>293</v>
      </c>
      <c r="Z237" s="143" t="s">
        <v>289</v>
      </c>
      <c r="AA237" s="143" t="s">
        <v>287</v>
      </c>
      <c r="AB237" s="143" t="s">
        <v>375</v>
      </c>
      <c r="AC237" s="143" t="s">
        <v>288</v>
      </c>
      <c r="AD237" s="143" t="s">
        <v>288</v>
      </c>
      <c r="AE237" s="145">
        <v>43986</v>
      </c>
      <c r="AF237" s="145">
        <v>43988</v>
      </c>
      <c r="AG237" s="146"/>
      <c r="AH237" s="145">
        <v>43990</v>
      </c>
      <c r="AI237" s="145">
        <v>43990</v>
      </c>
      <c r="AJ237" s="144" t="b">
        <v>0</v>
      </c>
      <c r="AK237" s="143" t="s">
        <v>291</v>
      </c>
      <c r="AL237" s="143" t="s">
        <v>291</v>
      </c>
      <c r="AM237" s="143" t="s">
        <v>1968</v>
      </c>
      <c r="AN237" s="143" t="s">
        <v>296</v>
      </c>
      <c r="AO237" s="143" t="s">
        <v>292</v>
      </c>
    </row>
    <row r="238" spans="1:41" ht="25.5">
      <c r="A238" s="143" t="s">
        <v>52</v>
      </c>
      <c r="B238" s="143" t="s">
        <v>22</v>
      </c>
      <c r="C238" s="143" t="s">
        <v>372</v>
      </c>
      <c r="D238" s="143" t="s">
        <v>373</v>
      </c>
      <c r="E238" s="143" t="s">
        <v>374</v>
      </c>
      <c r="F238" s="144">
        <v>38264</v>
      </c>
      <c r="G238" s="144">
        <v>207</v>
      </c>
      <c r="H238" s="144">
        <v>618</v>
      </c>
      <c r="I238" s="144">
        <v>5</v>
      </c>
      <c r="J238" s="143" t="s">
        <v>286</v>
      </c>
      <c r="K238" s="143" t="s">
        <v>1969</v>
      </c>
      <c r="L238" s="143" t="s">
        <v>1970</v>
      </c>
      <c r="M238" s="143" t="s">
        <v>288</v>
      </c>
      <c r="N238" s="143" t="s">
        <v>287</v>
      </c>
      <c r="O238" s="144">
        <v>11</v>
      </c>
      <c r="P238" s="144">
        <v>0</v>
      </c>
      <c r="Q238" s="144">
        <v>0</v>
      </c>
      <c r="R238" s="143" t="s">
        <v>287</v>
      </c>
      <c r="S238" s="143" t="s">
        <v>287</v>
      </c>
      <c r="T238" s="143" t="s">
        <v>288</v>
      </c>
      <c r="U238" s="144">
        <v>6</v>
      </c>
      <c r="V238" s="143" t="s">
        <v>1971</v>
      </c>
      <c r="W238" s="143" t="s">
        <v>374</v>
      </c>
      <c r="X238" s="143" t="s">
        <v>289</v>
      </c>
      <c r="Y238" s="143" t="s">
        <v>293</v>
      </c>
      <c r="Z238" s="143" t="s">
        <v>289</v>
      </c>
      <c r="AA238" s="143" t="s">
        <v>287</v>
      </c>
      <c r="AB238" s="143" t="s">
        <v>375</v>
      </c>
      <c r="AC238" s="143" t="s">
        <v>288</v>
      </c>
      <c r="AD238" s="143" t="s">
        <v>288</v>
      </c>
      <c r="AE238" s="145">
        <v>43966</v>
      </c>
      <c r="AF238" s="145">
        <v>43969</v>
      </c>
      <c r="AG238" s="146"/>
      <c r="AH238" s="145">
        <v>43971</v>
      </c>
      <c r="AI238" s="145">
        <v>43971</v>
      </c>
      <c r="AJ238" s="144" t="b">
        <v>0</v>
      </c>
      <c r="AK238" s="143" t="s">
        <v>291</v>
      </c>
      <c r="AL238" s="143" t="s">
        <v>291</v>
      </c>
      <c r="AM238" s="143" t="s">
        <v>1972</v>
      </c>
      <c r="AN238" s="143" t="s">
        <v>296</v>
      </c>
      <c r="AO238" s="143" t="s">
        <v>292</v>
      </c>
    </row>
    <row r="239" spans="1:41" ht="25.5">
      <c r="A239" s="143" t="s">
        <v>52</v>
      </c>
      <c r="B239" s="143" t="s">
        <v>22</v>
      </c>
      <c r="C239" s="143" t="s">
        <v>481</v>
      </c>
      <c r="D239" s="143" t="s">
        <v>1973</v>
      </c>
      <c r="E239" s="143" t="s">
        <v>1974</v>
      </c>
      <c r="F239" s="144">
        <v>33558</v>
      </c>
      <c r="G239" s="144">
        <v>32</v>
      </c>
      <c r="H239" s="144">
        <v>472</v>
      </c>
      <c r="I239" s="144">
        <v>6</v>
      </c>
      <c r="J239" s="143" t="s">
        <v>294</v>
      </c>
      <c r="K239" s="143" t="s">
        <v>1975</v>
      </c>
      <c r="L239" s="143" t="s">
        <v>1976</v>
      </c>
      <c r="M239" s="143" t="s">
        <v>288</v>
      </c>
      <c r="N239" s="143" t="s">
        <v>287</v>
      </c>
      <c r="O239" s="144">
        <v>12</v>
      </c>
      <c r="P239" s="144">
        <v>0</v>
      </c>
      <c r="Q239" s="144">
        <v>0</v>
      </c>
      <c r="R239" s="143" t="s">
        <v>287</v>
      </c>
      <c r="S239" s="143" t="s">
        <v>287</v>
      </c>
      <c r="T239" s="143" t="s">
        <v>288</v>
      </c>
      <c r="U239" s="144">
        <v>6</v>
      </c>
      <c r="V239" s="143" t="s">
        <v>529</v>
      </c>
      <c r="W239" s="143" t="s">
        <v>1974</v>
      </c>
      <c r="X239" s="143" t="s">
        <v>287</v>
      </c>
      <c r="Y239" s="143" t="s">
        <v>293</v>
      </c>
      <c r="Z239" s="143" t="s">
        <v>289</v>
      </c>
      <c r="AA239" s="143" t="s">
        <v>287</v>
      </c>
      <c r="AB239" s="143" t="s">
        <v>375</v>
      </c>
      <c r="AC239" s="143" t="s">
        <v>558</v>
      </c>
      <c r="AD239" s="143" t="s">
        <v>1977</v>
      </c>
      <c r="AE239" s="145">
        <v>43881</v>
      </c>
      <c r="AF239" s="145">
        <v>43886</v>
      </c>
      <c r="AG239" s="146"/>
      <c r="AH239" s="145">
        <v>43886</v>
      </c>
      <c r="AI239" s="145">
        <v>43945</v>
      </c>
      <c r="AJ239" s="144" t="b">
        <v>0</v>
      </c>
      <c r="AK239" s="143" t="s">
        <v>291</v>
      </c>
      <c r="AL239" s="143" t="s">
        <v>291</v>
      </c>
      <c r="AM239" s="143" t="s">
        <v>1978</v>
      </c>
      <c r="AN239" s="143" t="s">
        <v>296</v>
      </c>
      <c r="AO239" s="143" t="s">
        <v>292</v>
      </c>
    </row>
    <row r="240" spans="1:41" ht="25.5">
      <c r="A240" s="143" t="s">
        <v>52</v>
      </c>
      <c r="B240" s="143" t="s">
        <v>22</v>
      </c>
      <c r="C240" s="143" t="s">
        <v>1940</v>
      </c>
      <c r="D240" s="143" t="s">
        <v>405</v>
      </c>
      <c r="E240" s="143" t="s">
        <v>1941</v>
      </c>
      <c r="F240" s="144">
        <v>33560</v>
      </c>
      <c r="G240" s="144">
        <v>34</v>
      </c>
      <c r="H240" s="144">
        <v>471</v>
      </c>
      <c r="I240" s="144">
        <v>5</v>
      </c>
      <c r="J240" s="143" t="s">
        <v>294</v>
      </c>
      <c r="K240" s="143" t="s">
        <v>1979</v>
      </c>
      <c r="L240" s="143" t="s">
        <v>1980</v>
      </c>
      <c r="M240" s="143" t="s">
        <v>288</v>
      </c>
      <c r="N240" s="143" t="s">
        <v>289</v>
      </c>
      <c r="O240" s="144">
        <v>8</v>
      </c>
      <c r="P240" s="144">
        <v>0</v>
      </c>
      <c r="Q240" s="144">
        <v>0</v>
      </c>
      <c r="R240" s="143" t="s">
        <v>287</v>
      </c>
      <c r="S240" s="143" t="s">
        <v>287</v>
      </c>
      <c r="T240" s="143" t="s">
        <v>288</v>
      </c>
      <c r="U240" s="144">
        <v>6</v>
      </c>
      <c r="V240" s="143" t="s">
        <v>607</v>
      </c>
      <c r="W240" s="143" t="s">
        <v>1941</v>
      </c>
      <c r="X240" s="143" t="s">
        <v>289</v>
      </c>
      <c r="Y240" s="143" t="s">
        <v>293</v>
      </c>
      <c r="Z240" s="143" t="s">
        <v>289</v>
      </c>
      <c r="AA240" s="143" t="s">
        <v>287</v>
      </c>
      <c r="AB240" s="143" t="s">
        <v>375</v>
      </c>
      <c r="AC240" s="143" t="s">
        <v>288</v>
      </c>
      <c r="AD240" s="143" t="s">
        <v>1961</v>
      </c>
      <c r="AE240" s="145">
        <v>43875</v>
      </c>
      <c r="AF240" s="145">
        <v>43882</v>
      </c>
      <c r="AG240" s="146"/>
      <c r="AH240" s="145">
        <v>43882</v>
      </c>
      <c r="AI240" s="145">
        <v>43945</v>
      </c>
      <c r="AJ240" s="144" t="b">
        <v>0</v>
      </c>
      <c r="AK240" s="143" t="s">
        <v>291</v>
      </c>
      <c r="AL240" s="143" t="s">
        <v>291</v>
      </c>
      <c r="AM240" s="143" t="s">
        <v>1981</v>
      </c>
      <c r="AN240" s="143" t="s">
        <v>296</v>
      </c>
      <c r="AO240" s="143" t="s">
        <v>292</v>
      </c>
    </row>
    <row r="241" spans="1:41" ht="25.5">
      <c r="A241" s="143" t="s">
        <v>52</v>
      </c>
      <c r="B241" s="143" t="s">
        <v>22</v>
      </c>
      <c r="C241" s="143" t="s">
        <v>1940</v>
      </c>
      <c r="D241" s="143" t="s">
        <v>405</v>
      </c>
      <c r="E241" s="143" t="s">
        <v>1941</v>
      </c>
      <c r="F241" s="144">
        <v>33561</v>
      </c>
      <c r="G241" s="144">
        <v>35</v>
      </c>
      <c r="H241" s="144">
        <v>465</v>
      </c>
      <c r="I241" s="144">
        <v>1</v>
      </c>
      <c r="J241" s="143" t="s">
        <v>294</v>
      </c>
      <c r="K241" s="143" t="s">
        <v>1982</v>
      </c>
      <c r="L241" s="143" t="s">
        <v>1983</v>
      </c>
      <c r="M241" s="143" t="s">
        <v>288</v>
      </c>
      <c r="N241" s="143" t="s">
        <v>289</v>
      </c>
      <c r="O241" s="144">
        <v>9</v>
      </c>
      <c r="P241" s="144">
        <v>0</v>
      </c>
      <c r="Q241" s="144">
        <v>0</v>
      </c>
      <c r="R241" s="143" t="s">
        <v>287</v>
      </c>
      <c r="S241" s="143" t="s">
        <v>287</v>
      </c>
      <c r="T241" s="143" t="s">
        <v>288</v>
      </c>
      <c r="U241" s="144">
        <v>6</v>
      </c>
      <c r="V241" s="143" t="s">
        <v>1984</v>
      </c>
      <c r="W241" s="143" t="s">
        <v>1941</v>
      </c>
      <c r="X241" s="143" t="s">
        <v>289</v>
      </c>
      <c r="Y241" s="143" t="s">
        <v>293</v>
      </c>
      <c r="Z241" s="143" t="s">
        <v>289</v>
      </c>
      <c r="AA241" s="143" t="s">
        <v>287</v>
      </c>
      <c r="AB241" s="143" t="s">
        <v>375</v>
      </c>
      <c r="AC241" s="143" t="s">
        <v>293</v>
      </c>
      <c r="AD241" s="143" t="s">
        <v>1961</v>
      </c>
      <c r="AE241" s="145">
        <v>43840</v>
      </c>
      <c r="AF241" s="145">
        <v>43844</v>
      </c>
      <c r="AG241" s="146"/>
      <c r="AH241" s="145">
        <v>43844</v>
      </c>
      <c r="AI241" s="145">
        <v>43945</v>
      </c>
      <c r="AJ241" s="144" t="b">
        <v>0</v>
      </c>
      <c r="AK241" s="143" t="s">
        <v>291</v>
      </c>
      <c r="AL241" s="143" t="s">
        <v>291</v>
      </c>
      <c r="AM241" s="143" t="s">
        <v>1985</v>
      </c>
      <c r="AN241" s="143" t="s">
        <v>296</v>
      </c>
      <c r="AO241" s="143" t="s">
        <v>292</v>
      </c>
    </row>
    <row r="242" spans="1:41" ht="25.5">
      <c r="A242" s="143" t="s">
        <v>52</v>
      </c>
      <c r="B242" s="143" t="s">
        <v>22</v>
      </c>
      <c r="C242" s="143" t="s">
        <v>332</v>
      </c>
      <c r="D242" s="143" t="s">
        <v>1986</v>
      </c>
      <c r="E242" s="143" t="s">
        <v>1987</v>
      </c>
      <c r="F242" s="144">
        <v>33562</v>
      </c>
      <c r="G242" s="144">
        <v>36</v>
      </c>
      <c r="H242" s="144">
        <v>467</v>
      </c>
      <c r="I242" s="144">
        <v>3</v>
      </c>
      <c r="J242" s="143" t="s">
        <v>294</v>
      </c>
      <c r="K242" s="143" t="s">
        <v>1988</v>
      </c>
      <c r="L242" s="143" t="s">
        <v>1989</v>
      </c>
      <c r="M242" s="143" t="s">
        <v>288</v>
      </c>
      <c r="N242" s="143" t="s">
        <v>289</v>
      </c>
      <c r="O242" s="144">
        <v>42</v>
      </c>
      <c r="P242" s="144">
        <v>0</v>
      </c>
      <c r="Q242" s="144">
        <v>0</v>
      </c>
      <c r="R242" s="143" t="s">
        <v>289</v>
      </c>
      <c r="S242" s="143" t="s">
        <v>287</v>
      </c>
      <c r="T242" s="143" t="s">
        <v>288</v>
      </c>
      <c r="U242" s="144">
        <v>1</v>
      </c>
      <c r="V242" s="143" t="s">
        <v>475</v>
      </c>
      <c r="W242" s="143" t="s">
        <v>1987</v>
      </c>
      <c r="X242" s="143" t="s">
        <v>289</v>
      </c>
      <c r="Y242" s="143" t="s">
        <v>293</v>
      </c>
      <c r="Z242" s="143" t="s">
        <v>289</v>
      </c>
      <c r="AA242" s="143" t="s">
        <v>287</v>
      </c>
      <c r="AB242" s="143" t="s">
        <v>375</v>
      </c>
      <c r="AC242" s="143" t="s">
        <v>288</v>
      </c>
      <c r="AD242" s="143" t="s">
        <v>288</v>
      </c>
      <c r="AE242" s="145">
        <v>43850</v>
      </c>
      <c r="AF242" s="145">
        <v>43864</v>
      </c>
      <c r="AG242" s="146"/>
      <c r="AH242" s="145">
        <v>43864</v>
      </c>
      <c r="AI242" s="145">
        <v>43945</v>
      </c>
      <c r="AJ242" s="144" t="b">
        <v>0</v>
      </c>
      <c r="AK242" s="143" t="s">
        <v>291</v>
      </c>
      <c r="AL242" s="143" t="s">
        <v>291</v>
      </c>
      <c r="AM242" s="143" t="s">
        <v>1990</v>
      </c>
      <c r="AN242" s="143" t="s">
        <v>296</v>
      </c>
      <c r="AO242" s="143" t="s">
        <v>292</v>
      </c>
    </row>
    <row r="243" spans="1:41" ht="25.5">
      <c r="A243" s="143" t="s">
        <v>52</v>
      </c>
      <c r="B243" s="143" t="s">
        <v>22</v>
      </c>
      <c r="C243" s="143" t="s">
        <v>372</v>
      </c>
      <c r="D243" s="143" t="s">
        <v>430</v>
      </c>
      <c r="E243" s="143" t="s">
        <v>431</v>
      </c>
      <c r="F243" s="144">
        <v>33563</v>
      </c>
      <c r="G243" s="144">
        <v>37</v>
      </c>
      <c r="H243" s="144">
        <v>476</v>
      </c>
      <c r="I243" s="144">
        <v>10</v>
      </c>
      <c r="J243" s="143" t="s">
        <v>294</v>
      </c>
      <c r="K243" s="143" t="s">
        <v>1991</v>
      </c>
      <c r="L243" s="143" t="s">
        <v>1992</v>
      </c>
      <c r="M243" s="143" t="s">
        <v>288</v>
      </c>
      <c r="N243" s="143" t="s">
        <v>289</v>
      </c>
      <c r="O243" s="144">
        <v>37</v>
      </c>
      <c r="P243" s="144">
        <v>0</v>
      </c>
      <c r="Q243" s="144">
        <v>0</v>
      </c>
      <c r="R243" s="143" t="s">
        <v>289</v>
      </c>
      <c r="S243" s="143" t="s">
        <v>287</v>
      </c>
      <c r="T243" s="143" t="s">
        <v>288</v>
      </c>
      <c r="U243" s="144">
        <v>1</v>
      </c>
      <c r="V243" s="143" t="s">
        <v>595</v>
      </c>
      <c r="W243" s="143" t="s">
        <v>431</v>
      </c>
      <c r="X243" s="143" t="s">
        <v>289</v>
      </c>
      <c r="Y243" s="143" t="s">
        <v>293</v>
      </c>
      <c r="Z243" s="143" t="s">
        <v>289</v>
      </c>
      <c r="AA243" s="143" t="s">
        <v>287</v>
      </c>
      <c r="AB243" s="143" t="s">
        <v>375</v>
      </c>
      <c r="AC243" s="143" t="s">
        <v>288</v>
      </c>
      <c r="AD243" s="143" t="s">
        <v>288</v>
      </c>
      <c r="AE243" s="145">
        <v>43920</v>
      </c>
      <c r="AF243" s="145">
        <v>43920</v>
      </c>
      <c r="AG243" s="146"/>
      <c r="AH243" s="145">
        <v>43920</v>
      </c>
      <c r="AI243" s="145">
        <v>43945</v>
      </c>
      <c r="AJ243" s="144" t="b">
        <v>0</v>
      </c>
      <c r="AK243" s="143" t="s">
        <v>291</v>
      </c>
      <c r="AL243" s="143" t="s">
        <v>291</v>
      </c>
      <c r="AM243" s="143" t="s">
        <v>1993</v>
      </c>
      <c r="AN243" s="143" t="s">
        <v>296</v>
      </c>
      <c r="AO243" s="143" t="s">
        <v>292</v>
      </c>
    </row>
    <row r="244" spans="1:41" ht="25.5">
      <c r="A244" s="143" t="s">
        <v>52</v>
      </c>
      <c r="B244" s="143" t="s">
        <v>22</v>
      </c>
      <c r="C244" s="143" t="s">
        <v>587</v>
      </c>
      <c r="D244" s="143" t="s">
        <v>484</v>
      </c>
      <c r="E244" s="143" t="s">
        <v>588</v>
      </c>
      <c r="F244" s="144">
        <v>33564</v>
      </c>
      <c r="G244" s="144">
        <v>38</v>
      </c>
      <c r="H244" s="144">
        <v>475</v>
      </c>
      <c r="I244" s="144">
        <v>9</v>
      </c>
      <c r="J244" s="143" t="s">
        <v>294</v>
      </c>
      <c r="K244" s="143" t="s">
        <v>1994</v>
      </c>
      <c r="L244" s="143" t="s">
        <v>1995</v>
      </c>
      <c r="M244" s="143" t="s">
        <v>288</v>
      </c>
      <c r="N244" s="143" t="s">
        <v>287</v>
      </c>
      <c r="O244" s="144">
        <v>18</v>
      </c>
      <c r="P244" s="144">
        <v>0</v>
      </c>
      <c r="Q244" s="144">
        <v>0</v>
      </c>
      <c r="R244" s="143" t="s">
        <v>287</v>
      </c>
      <c r="S244" s="143" t="s">
        <v>287</v>
      </c>
      <c r="T244" s="143" t="s">
        <v>288</v>
      </c>
      <c r="U244" s="144">
        <v>6</v>
      </c>
      <c r="V244" s="143" t="s">
        <v>500</v>
      </c>
      <c r="W244" s="143" t="s">
        <v>588</v>
      </c>
      <c r="X244" s="143" t="s">
        <v>289</v>
      </c>
      <c r="Y244" s="143" t="s">
        <v>293</v>
      </c>
      <c r="Z244" s="143" t="s">
        <v>289</v>
      </c>
      <c r="AA244" s="143" t="s">
        <v>287</v>
      </c>
      <c r="AB244" s="143" t="s">
        <v>375</v>
      </c>
      <c r="AC244" s="143" t="s">
        <v>288</v>
      </c>
      <c r="AD244" s="143" t="s">
        <v>288</v>
      </c>
      <c r="AE244" s="145">
        <v>43912</v>
      </c>
      <c r="AF244" s="145">
        <v>43915</v>
      </c>
      <c r="AG244" s="146"/>
      <c r="AH244" s="145">
        <v>43915</v>
      </c>
      <c r="AI244" s="145">
        <v>43945</v>
      </c>
      <c r="AJ244" s="144" t="b">
        <v>0</v>
      </c>
      <c r="AK244" s="143" t="s">
        <v>291</v>
      </c>
      <c r="AL244" s="143" t="s">
        <v>291</v>
      </c>
      <c r="AM244" s="143" t="s">
        <v>1996</v>
      </c>
      <c r="AN244" s="143" t="s">
        <v>296</v>
      </c>
      <c r="AO244" s="143" t="s">
        <v>292</v>
      </c>
    </row>
    <row r="245" spans="1:41" ht="25.5">
      <c r="A245" s="143" t="s">
        <v>52</v>
      </c>
      <c r="B245" s="143" t="s">
        <v>22</v>
      </c>
      <c r="C245" s="143" t="s">
        <v>1940</v>
      </c>
      <c r="D245" s="143" t="s">
        <v>533</v>
      </c>
      <c r="E245" s="143" t="s">
        <v>1954</v>
      </c>
      <c r="F245" s="144">
        <v>33565</v>
      </c>
      <c r="G245" s="144">
        <v>39</v>
      </c>
      <c r="H245" s="144">
        <v>469</v>
      </c>
      <c r="I245" s="144">
        <v>4</v>
      </c>
      <c r="J245" s="143" t="s">
        <v>294</v>
      </c>
      <c r="K245" s="143" t="s">
        <v>1997</v>
      </c>
      <c r="L245" s="143" t="s">
        <v>1998</v>
      </c>
      <c r="M245" s="143" t="s">
        <v>288</v>
      </c>
      <c r="N245" s="143" t="s">
        <v>287</v>
      </c>
      <c r="O245" s="144">
        <v>17</v>
      </c>
      <c r="P245" s="144">
        <v>0</v>
      </c>
      <c r="Q245" s="144">
        <v>0</v>
      </c>
      <c r="R245" s="143" t="s">
        <v>287</v>
      </c>
      <c r="S245" s="143" t="s">
        <v>287</v>
      </c>
      <c r="T245" s="143" t="s">
        <v>288</v>
      </c>
      <c r="U245" s="144">
        <v>6</v>
      </c>
      <c r="V245" s="143" t="s">
        <v>564</v>
      </c>
      <c r="W245" s="143" t="s">
        <v>1954</v>
      </c>
      <c r="X245" s="143" t="s">
        <v>289</v>
      </c>
      <c r="Y245" s="143" t="s">
        <v>293</v>
      </c>
      <c r="Z245" s="143" t="s">
        <v>289</v>
      </c>
      <c r="AA245" s="143" t="s">
        <v>287</v>
      </c>
      <c r="AB245" s="143" t="s">
        <v>375</v>
      </c>
      <c r="AC245" s="143" t="s">
        <v>288</v>
      </c>
      <c r="AD245" s="143" t="s">
        <v>288</v>
      </c>
      <c r="AE245" s="145">
        <v>43875</v>
      </c>
      <c r="AF245" s="145">
        <v>43879</v>
      </c>
      <c r="AG245" s="146"/>
      <c r="AH245" s="145">
        <v>43879</v>
      </c>
      <c r="AI245" s="145">
        <v>43945</v>
      </c>
      <c r="AJ245" s="144" t="b">
        <v>0</v>
      </c>
      <c r="AK245" s="143" t="s">
        <v>291</v>
      </c>
      <c r="AL245" s="143" t="s">
        <v>291</v>
      </c>
      <c r="AM245" s="143" t="s">
        <v>1999</v>
      </c>
      <c r="AN245" s="143" t="s">
        <v>296</v>
      </c>
      <c r="AO245" s="143" t="s">
        <v>292</v>
      </c>
    </row>
    <row r="246" spans="1:41" ht="25.5">
      <c r="A246" s="143" t="s">
        <v>52</v>
      </c>
      <c r="B246" s="143" t="s">
        <v>22</v>
      </c>
      <c r="C246" s="143" t="s">
        <v>1940</v>
      </c>
      <c r="D246" s="143" t="s">
        <v>1940</v>
      </c>
      <c r="E246" s="143" t="s">
        <v>2000</v>
      </c>
      <c r="F246" s="144">
        <v>35814</v>
      </c>
      <c r="G246" s="144">
        <v>46</v>
      </c>
      <c r="H246" s="144">
        <v>538</v>
      </c>
      <c r="I246" s="144">
        <v>11</v>
      </c>
      <c r="J246" s="143" t="s">
        <v>294</v>
      </c>
      <c r="K246" s="143" t="s">
        <v>2001</v>
      </c>
      <c r="L246" s="143" t="s">
        <v>2002</v>
      </c>
      <c r="M246" s="143" t="s">
        <v>288</v>
      </c>
      <c r="N246" s="143" t="s">
        <v>287</v>
      </c>
      <c r="O246" s="144">
        <v>23</v>
      </c>
      <c r="P246" s="144">
        <v>3</v>
      </c>
      <c r="Q246" s="144">
        <v>17</v>
      </c>
      <c r="R246" s="143" t="s">
        <v>287</v>
      </c>
      <c r="S246" s="143" t="s">
        <v>287</v>
      </c>
      <c r="T246" s="143" t="s">
        <v>291</v>
      </c>
      <c r="U246" s="144">
        <v>1</v>
      </c>
      <c r="V246" s="143" t="s">
        <v>2003</v>
      </c>
      <c r="W246" s="143" t="s">
        <v>2000</v>
      </c>
      <c r="X246" s="143" t="s">
        <v>289</v>
      </c>
      <c r="Y246" s="143" t="s">
        <v>293</v>
      </c>
      <c r="Z246" s="143" t="s">
        <v>289</v>
      </c>
      <c r="AA246" s="143" t="s">
        <v>293</v>
      </c>
      <c r="AB246" s="143" t="s">
        <v>375</v>
      </c>
      <c r="AC246" s="143" t="s">
        <v>291</v>
      </c>
      <c r="AD246" s="143" t="s">
        <v>288</v>
      </c>
      <c r="AE246" s="145">
        <v>43958</v>
      </c>
      <c r="AF246" s="145">
        <v>43958</v>
      </c>
      <c r="AG246" s="146"/>
      <c r="AH246" s="145">
        <v>43958</v>
      </c>
      <c r="AI246" s="145">
        <v>43958</v>
      </c>
      <c r="AJ246" s="144" t="b">
        <v>0</v>
      </c>
      <c r="AK246" s="143" t="s">
        <v>288</v>
      </c>
      <c r="AL246" s="143" t="s">
        <v>288</v>
      </c>
      <c r="AM246" s="143" t="s">
        <v>288</v>
      </c>
      <c r="AN246" s="143" t="s">
        <v>288</v>
      </c>
      <c r="AO246" s="143" t="s">
        <v>292</v>
      </c>
    </row>
    <row r="247" spans="1:41" ht="25.5">
      <c r="A247" s="143" t="s">
        <v>52</v>
      </c>
      <c r="B247" s="143" t="s">
        <v>22</v>
      </c>
      <c r="C247" s="143" t="s">
        <v>1940</v>
      </c>
      <c r="D247" s="143" t="s">
        <v>405</v>
      </c>
      <c r="E247" s="143" t="s">
        <v>1941</v>
      </c>
      <c r="F247" s="144">
        <v>33566</v>
      </c>
      <c r="G247" s="144">
        <v>147</v>
      </c>
      <c r="H247" s="144">
        <v>468</v>
      </c>
      <c r="I247" s="144">
        <v>3</v>
      </c>
      <c r="J247" s="143" t="s">
        <v>286</v>
      </c>
      <c r="K247" s="143" t="s">
        <v>2004</v>
      </c>
      <c r="L247" s="143" t="s">
        <v>2005</v>
      </c>
      <c r="M247" s="143" t="s">
        <v>288</v>
      </c>
      <c r="N247" s="143" t="s">
        <v>287</v>
      </c>
      <c r="O247" s="144">
        <v>4</v>
      </c>
      <c r="P247" s="144">
        <v>0</v>
      </c>
      <c r="Q247" s="144">
        <v>0</v>
      </c>
      <c r="R247" s="143" t="s">
        <v>287</v>
      </c>
      <c r="S247" s="143" t="s">
        <v>287</v>
      </c>
      <c r="T247" s="143" t="s">
        <v>288</v>
      </c>
      <c r="U247" s="144">
        <v>11</v>
      </c>
      <c r="V247" s="143" t="s">
        <v>2006</v>
      </c>
      <c r="W247" s="143" t="s">
        <v>1941</v>
      </c>
      <c r="X247" s="143" t="s">
        <v>289</v>
      </c>
      <c r="Y247" s="143" t="s">
        <v>293</v>
      </c>
      <c r="Z247" s="143" t="s">
        <v>289</v>
      </c>
      <c r="AA247" s="143" t="s">
        <v>287</v>
      </c>
      <c r="AB247" s="143" t="s">
        <v>375</v>
      </c>
      <c r="AC247" s="143" t="s">
        <v>288</v>
      </c>
      <c r="AD247" s="143" t="s">
        <v>1961</v>
      </c>
      <c r="AE247" s="145">
        <v>43864</v>
      </c>
      <c r="AF247" s="145">
        <v>43868</v>
      </c>
      <c r="AG247" s="146"/>
      <c r="AH247" s="145">
        <v>43868</v>
      </c>
      <c r="AI247" s="145">
        <v>43945</v>
      </c>
      <c r="AJ247" s="144" t="b">
        <v>0</v>
      </c>
      <c r="AK247" s="143" t="s">
        <v>291</v>
      </c>
      <c r="AL247" s="143" t="s">
        <v>291</v>
      </c>
      <c r="AM247" s="143" t="s">
        <v>2007</v>
      </c>
      <c r="AN247" s="143" t="s">
        <v>296</v>
      </c>
      <c r="AO247" s="143" t="s">
        <v>292</v>
      </c>
    </row>
    <row r="248" spans="1:41" ht="25.5">
      <c r="A248" s="143" t="s">
        <v>52</v>
      </c>
      <c r="B248" s="143" t="s">
        <v>22</v>
      </c>
      <c r="C248" s="143" t="s">
        <v>372</v>
      </c>
      <c r="D248" s="143" t="s">
        <v>2008</v>
      </c>
      <c r="E248" s="143" t="s">
        <v>2009</v>
      </c>
      <c r="F248" s="144">
        <v>33567</v>
      </c>
      <c r="G248" s="144">
        <v>148</v>
      </c>
      <c r="H248" s="144">
        <v>470</v>
      </c>
      <c r="I248" s="144">
        <v>4</v>
      </c>
      <c r="J248" s="143" t="s">
        <v>286</v>
      </c>
      <c r="K248" s="143" t="s">
        <v>2010</v>
      </c>
      <c r="L248" s="143" t="s">
        <v>2011</v>
      </c>
      <c r="M248" s="143" t="s">
        <v>288</v>
      </c>
      <c r="N248" s="143" t="s">
        <v>287</v>
      </c>
      <c r="O248" s="144">
        <v>10</v>
      </c>
      <c r="P248" s="144">
        <v>0</v>
      </c>
      <c r="Q248" s="144">
        <v>0</v>
      </c>
      <c r="R248" s="143" t="s">
        <v>287</v>
      </c>
      <c r="S248" s="143" t="s">
        <v>287</v>
      </c>
      <c r="T248" s="143" t="s">
        <v>288</v>
      </c>
      <c r="U248" s="144">
        <v>6</v>
      </c>
      <c r="V248" s="143" t="s">
        <v>667</v>
      </c>
      <c r="W248" s="143" t="s">
        <v>2009</v>
      </c>
      <c r="X248" s="143" t="s">
        <v>289</v>
      </c>
      <c r="Y248" s="143" t="s">
        <v>293</v>
      </c>
      <c r="Z248" s="143" t="s">
        <v>289</v>
      </c>
      <c r="AA248" s="143" t="s">
        <v>287</v>
      </c>
      <c r="AB248" s="143" t="s">
        <v>375</v>
      </c>
      <c r="AC248" s="143" t="s">
        <v>288</v>
      </c>
      <c r="AD248" s="143" t="s">
        <v>288</v>
      </c>
      <c r="AE248" s="145">
        <v>43874</v>
      </c>
      <c r="AF248" s="145">
        <v>43881</v>
      </c>
      <c r="AG248" s="146"/>
      <c r="AH248" s="145">
        <v>43910</v>
      </c>
      <c r="AI248" s="145">
        <v>43945</v>
      </c>
      <c r="AJ248" s="144" t="b">
        <v>0</v>
      </c>
      <c r="AK248" s="143" t="s">
        <v>291</v>
      </c>
      <c r="AL248" s="143" t="s">
        <v>291</v>
      </c>
      <c r="AM248" s="143" t="s">
        <v>2012</v>
      </c>
      <c r="AN248" s="143" t="s">
        <v>296</v>
      </c>
      <c r="AO248" s="143" t="s">
        <v>292</v>
      </c>
    </row>
    <row r="249" spans="1:41" ht="25.5">
      <c r="A249" s="143" t="s">
        <v>52</v>
      </c>
      <c r="B249" s="143" t="s">
        <v>22</v>
      </c>
      <c r="C249" s="143" t="s">
        <v>372</v>
      </c>
      <c r="D249" s="143" t="s">
        <v>2013</v>
      </c>
      <c r="E249" s="143" t="s">
        <v>2014</v>
      </c>
      <c r="F249" s="144">
        <v>39824</v>
      </c>
      <c r="G249" s="144">
        <v>187</v>
      </c>
      <c r="H249" s="144">
        <v>679</v>
      </c>
      <c r="I249" s="144">
        <v>12</v>
      </c>
      <c r="J249" s="143" t="s">
        <v>294</v>
      </c>
      <c r="K249" s="143" t="s">
        <v>2015</v>
      </c>
      <c r="L249" s="143" t="s">
        <v>2016</v>
      </c>
      <c r="M249" s="143" t="s">
        <v>288</v>
      </c>
      <c r="N249" s="143" t="s">
        <v>287</v>
      </c>
      <c r="O249" s="144">
        <v>17</v>
      </c>
      <c r="P249" s="144">
        <v>0</v>
      </c>
      <c r="Q249" s="144">
        <v>0</v>
      </c>
      <c r="R249" s="143" t="s">
        <v>287</v>
      </c>
      <c r="S249" s="143" t="s">
        <v>287</v>
      </c>
      <c r="T249" s="143" t="s">
        <v>288</v>
      </c>
      <c r="U249" s="144">
        <v>10</v>
      </c>
      <c r="V249" s="143" t="s">
        <v>2017</v>
      </c>
      <c r="W249" s="143" t="s">
        <v>2014</v>
      </c>
      <c r="X249" s="143" t="s">
        <v>289</v>
      </c>
      <c r="Y249" s="143" t="s">
        <v>293</v>
      </c>
      <c r="Z249" s="143" t="s">
        <v>289</v>
      </c>
      <c r="AA249" s="143" t="s">
        <v>293</v>
      </c>
      <c r="AB249" s="143" t="s">
        <v>375</v>
      </c>
      <c r="AC249" s="143" t="s">
        <v>288</v>
      </c>
      <c r="AD249" s="143" t="s">
        <v>288</v>
      </c>
      <c r="AE249" s="145">
        <v>43969</v>
      </c>
      <c r="AF249" s="145">
        <v>43979</v>
      </c>
      <c r="AG249" s="146"/>
      <c r="AH249" s="145">
        <v>43979</v>
      </c>
      <c r="AI249" s="145">
        <v>43980</v>
      </c>
      <c r="AJ249" s="144" t="b">
        <v>0</v>
      </c>
      <c r="AK249" s="143" t="s">
        <v>291</v>
      </c>
      <c r="AL249" s="143" t="s">
        <v>291</v>
      </c>
      <c r="AM249" s="143" t="s">
        <v>2018</v>
      </c>
      <c r="AN249" s="143" t="s">
        <v>296</v>
      </c>
      <c r="AO249" s="143" t="s">
        <v>292</v>
      </c>
    </row>
    <row r="250" spans="1:41" ht="25.5">
      <c r="A250" s="143" t="s">
        <v>52</v>
      </c>
      <c r="B250" s="143" t="s">
        <v>22</v>
      </c>
      <c r="C250" s="143" t="s">
        <v>372</v>
      </c>
      <c r="D250" s="143" t="s">
        <v>2019</v>
      </c>
      <c r="E250" s="143" t="s">
        <v>2020</v>
      </c>
      <c r="F250" s="144">
        <v>38265</v>
      </c>
      <c r="G250" s="144">
        <v>208</v>
      </c>
      <c r="H250" s="144">
        <v>619</v>
      </c>
      <c r="I250" s="144">
        <v>6</v>
      </c>
      <c r="J250" s="143" t="s">
        <v>286</v>
      </c>
      <c r="K250" s="143" t="s">
        <v>2021</v>
      </c>
      <c r="L250" s="143" t="s">
        <v>2022</v>
      </c>
      <c r="M250" s="143" t="s">
        <v>288</v>
      </c>
      <c r="N250" s="143" t="s">
        <v>287</v>
      </c>
      <c r="O250" s="144">
        <v>6</v>
      </c>
      <c r="P250" s="144">
        <v>0</v>
      </c>
      <c r="Q250" s="144">
        <v>0</v>
      </c>
      <c r="R250" s="143" t="s">
        <v>287</v>
      </c>
      <c r="S250" s="143" t="s">
        <v>287</v>
      </c>
      <c r="T250" s="143" t="s">
        <v>288</v>
      </c>
      <c r="U250" s="144">
        <v>6</v>
      </c>
      <c r="V250" s="143" t="s">
        <v>418</v>
      </c>
      <c r="W250" s="143" t="s">
        <v>2020</v>
      </c>
      <c r="X250" s="143" t="s">
        <v>289</v>
      </c>
      <c r="Y250" s="143" t="s">
        <v>293</v>
      </c>
      <c r="Z250" s="143" t="s">
        <v>289</v>
      </c>
      <c r="AA250" s="143" t="s">
        <v>287</v>
      </c>
      <c r="AB250" s="143" t="s">
        <v>375</v>
      </c>
      <c r="AC250" s="143" t="s">
        <v>288</v>
      </c>
      <c r="AD250" s="143" t="s">
        <v>288</v>
      </c>
      <c r="AE250" s="145">
        <v>43967</v>
      </c>
      <c r="AF250" s="145">
        <v>43970</v>
      </c>
      <c r="AG250" s="146"/>
      <c r="AH250" s="145">
        <v>43971</v>
      </c>
      <c r="AI250" s="145">
        <v>43971</v>
      </c>
      <c r="AJ250" s="144" t="b">
        <v>0</v>
      </c>
      <c r="AK250" s="143" t="s">
        <v>291</v>
      </c>
      <c r="AL250" s="143" t="s">
        <v>291</v>
      </c>
      <c r="AM250" s="143" t="s">
        <v>2023</v>
      </c>
      <c r="AN250" s="143" t="s">
        <v>296</v>
      </c>
      <c r="AO250" s="143" t="s">
        <v>292</v>
      </c>
    </row>
    <row r="251" spans="1:41" ht="25.5">
      <c r="A251" s="143" t="s">
        <v>52</v>
      </c>
      <c r="B251" s="143" t="s">
        <v>22</v>
      </c>
      <c r="C251" s="143" t="s">
        <v>1940</v>
      </c>
      <c r="D251" s="143" t="s">
        <v>533</v>
      </c>
      <c r="E251" s="143" t="s">
        <v>1954</v>
      </c>
      <c r="F251" s="144">
        <v>33559</v>
      </c>
      <c r="G251" s="144">
        <v>33</v>
      </c>
      <c r="H251" s="144">
        <v>473</v>
      </c>
      <c r="I251" s="144">
        <v>7</v>
      </c>
      <c r="J251" s="143" t="s">
        <v>294</v>
      </c>
      <c r="K251" s="143" t="s">
        <v>2024</v>
      </c>
      <c r="L251" s="143" t="s">
        <v>2025</v>
      </c>
      <c r="M251" s="143" t="s">
        <v>288</v>
      </c>
      <c r="N251" s="143" t="s">
        <v>287</v>
      </c>
      <c r="O251" s="144">
        <v>9</v>
      </c>
      <c r="P251" s="144">
        <v>0</v>
      </c>
      <c r="Q251" s="144">
        <v>0</v>
      </c>
      <c r="R251" s="143" t="s">
        <v>287</v>
      </c>
      <c r="S251" s="143" t="s">
        <v>287</v>
      </c>
      <c r="T251" s="143" t="s">
        <v>288</v>
      </c>
      <c r="U251" s="144">
        <v>6</v>
      </c>
      <c r="V251" s="143" t="s">
        <v>496</v>
      </c>
      <c r="W251" s="143" t="s">
        <v>1954</v>
      </c>
      <c r="X251" s="143" t="s">
        <v>289</v>
      </c>
      <c r="Y251" s="143" t="s">
        <v>293</v>
      </c>
      <c r="Z251" s="143" t="s">
        <v>289</v>
      </c>
      <c r="AA251" s="143" t="s">
        <v>287</v>
      </c>
      <c r="AB251" s="143" t="s">
        <v>375</v>
      </c>
      <c r="AC251" s="143" t="s">
        <v>288</v>
      </c>
      <c r="AD251" s="143" t="s">
        <v>1961</v>
      </c>
      <c r="AE251" s="145">
        <v>43886</v>
      </c>
      <c r="AF251" s="145">
        <v>43889</v>
      </c>
      <c r="AG251" s="146"/>
      <c r="AH251" s="145">
        <v>43889</v>
      </c>
      <c r="AI251" s="145">
        <v>43945</v>
      </c>
      <c r="AJ251" s="144" t="b">
        <v>0</v>
      </c>
      <c r="AK251" s="143" t="s">
        <v>291</v>
      </c>
      <c r="AL251" s="143" t="s">
        <v>291</v>
      </c>
      <c r="AM251" s="143" t="s">
        <v>2026</v>
      </c>
      <c r="AN251" s="143" t="s">
        <v>296</v>
      </c>
      <c r="AO251" s="143" t="s">
        <v>292</v>
      </c>
    </row>
    <row r="252" spans="1:41">
      <c r="A252" s="143" t="s">
        <v>60</v>
      </c>
      <c r="B252" s="143" t="s">
        <v>29</v>
      </c>
      <c r="C252" s="143" t="s">
        <v>486</v>
      </c>
      <c r="D252" s="143" t="s">
        <v>486</v>
      </c>
      <c r="E252" s="143" t="s">
        <v>2027</v>
      </c>
      <c r="F252" s="144">
        <v>38415</v>
      </c>
      <c r="G252" s="144">
        <v>212</v>
      </c>
      <c r="H252" s="144">
        <v>279</v>
      </c>
      <c r="I252" s="144">
        <v>1</v>
      </c>
      <c r="J252" s="143" t="s">
        <v>286</v>
      </c>
      <c r="K252" s="143" t="s">
        <v>2028</v>
      </c>
      <c r="L252" s="143" t="s">
        <v>2029</v>
      </c>
      <c r="M252" s="143" t="s">
        <v>2030</v>
      </c>
      <c r="N252" s="143" t="s">
        <v>287</v>
      </c>
      <c r="O252" s="144">
        <v>12</v>
      </c>
      <c r="P252" s="144">
        <v>3</v>
      </c>
      <c r="Q252" s="144">
        <v>5</v>
      </c>
      <c r="R252" s="143" t="s">
        <v>287</v>
      </c>
      <c r="S252" s="143" t="s">
        <v>287</v>
      </c>
      <c r="T252" s="143" t="s">
        <v>288</v>
      </c>
      <c r="U252" s="144">
        <v>6</v>
      </c>
      <c r="V252" s="143" t="s">
        <v>494</v>
      </c>
      <c r="W252" s="143" t="s">
        <v>2027</v>
      </c>
      <c r="X252" s="143" t="s">
        <v>289</v>
      </c>
      <c r="Y252" s="143" t="s">
        <v>293</v>
      </c>
      <c r="Z252" s="143" t="s">
        <v>287</v>
      </c>
      <c r="AA252" s="143" t="s">
        <v>293</v>
      </c>
      <c r="AB252" s="143" t="s">
        <v>567</v>
      </c>
      <c r="AC252" s="143" t="s">
        <v>291</v>
      </c>
      <c r="AD252" s="143" t="s">
        <v>288</v>
      </c>
      <c r="AE252" s="145">
        <v>43965</v>
      </c>
      <c r="AF252" s="145">
        <v>43965</v>
      </c>
      <c r="AG252" s="146"/>
      <c r="AH252" s="145">
        <v>43965</v>
      </c>
      <c r="AI252" s="145">
        <v>43972</v>
      </c>
      <c r="AJ252" s="144" t="b">
        <v>0</v>
      </c>
      <c r="AK252" s="143" t="s">
        <v>288</v>
      </c>
      <c r="AL252" s="143" t="s">
        <v>288</v>
      </c>
      <c r="AM252" s="143" t="s">
        <v>288</v>
      </c>
      <c r="AN252" s="143" t="s">
        <v>288</v>
      </c>
      <c r="AO252" s="143" t="s">
        <v>292</v>
      </c>
    </row>
    <row r="253" spans="1:41">
      <c r="A253" s="143" t="s">
        <v>60</v>
      </c>
      <c r="B253" s="143" t="s">
        <v>29</v>
      </c>
      <c r="C253" s="143" t="s">
        <v>2031</v>
      </c>
      <c r="D253" s="143" t="s">
        <v>2032</v>
      </c>
      <c r="E253" s="143" t="s">
        <v>2033</v>
      </c>
      <c r="F253" s="144">
        <v>42490</v>
      </c>
      <c r="G253" s="144">
        <v>289</v>
      </c>
      <c r="H253" s="146"/>
      <c r="I253" s="146"/>
      <c r="J253" s="143" t="s">
        <v>286</v>
      </c>
      <c r="K253" s="143" t="s">
        <v>2034</v>
      </c>
      <c r="L253" s="143" t="s">
        <v>2035</v>
      </c>
      <c r="M253" s="143" t="s">
        <v>288</v>
      </c>
      <c r="N253" s="143" t="s">
        <v>287</v>
      </c>
      <c r="O253" s="144">
        <v>6</v>
      </c>
      <c r="P253" s="144">
        <v>9</v>
      </c>
      <c r="Q253" s="144">
        <v>0</v>
      </c>
      <c r="R253" s="143" t="s">
        <v>287</v>
      </c>
      <c r="S253" s="143" t="s">
        <v>287</v>
      </c>
      <c r="T253" s="143" t="s">
        <v>288</v>
      </c>
      <c r="U253" s="144">
        <v>6</v>
      </c>
      <c r="V253" s="143" t="s">
        <v>422</v>
      </c>
      <c r="W253" s="143" t="s">
        <v>2033</v>
      </c>
      <c r="X253" s="143" t="s">
        <v>289</v>
      </c>
      <c r="Y253" s="143" t="s">
        <v>293</v>
      </c>
      <c r="Z253" s="143" t="s">
        <v>289</v>
      </c>
      <c r="AA253" s="143" t="s">
        <v>293</v>
      </c>
      <c r="AB253" s="143" t="s">
        <v>567</v>
      </c>
      <c r="AC253" s="143" t="s">
        <v>288</v>
      </c>
      <c r="AD253" s="143" t="s">
        <v>288</v>
      </c>
      <c r="AE253" s="145">
        <v>43986</v>
      </c>
      <c r="AF253" s="145">
        <v>43989</v>
      </c>
      <c r="AG253" s="146"/>
      <c r="AH253" s="145">
        <v>43991</v>
      </c>
      <c r="AI253" s="145">
        <v>43991</v>
      </c>
      <c r="AJ253" s="144" t="b">
        <v>0</v>
      </c>
      <c r="AK253" s="143" t="s">
        <v>291</v>
      </c>
      <c r="AL253" s="143" t="s">
        <v>291</v>
      </c>
      <c r="AM253" s="143" t="s">
        <v>288</v>
      </c>
      <c r="AN253" s="143" t="s">
        <v>296</v>
      </c>
      <c r="AO253" s="143" t="s">
        <v>292</v>
      </c>
    </row>
    <row r="254" spans="1:41" ht="25.5">
      <c r="A254" s="143" t="s">
        <v>60</v>
      </c>
      <c r="B254" s="143" t="s">
        <v>29</v>
      </c>
      <c r="C254" s="143" t="s">
        <v>433</v>
      </c>
      <c r="D254" s="143" t="s">
        <v>2036</v>
      </c>
      <c r="E254" s="143" t="s">
        <v>2037</v>
      </c>
      <c r="F254" s="144">
        <v>29414</v>
      </c>
      <c r="G254" s="144">
        <v>125</v>
      </c>
      <c r="H254" s="144">
        <v>4626</v>
      </c>
      <c r="I254" s="144">
        <v>25</v>
      </c>
      <c r="J254" s="143" t="s">
        <v>286</v>
      </c>
      <c r="K254" s="143" t="s">
        <v>2038</v>
      </c>
      <c r="L254" s="143" t="s">
        <v>2039</v>
      </c>
      <c r="M254" s="143" t="s">
        <v>288</v>
      </c>
      <c r="N254" s="143" t="s">
        <v>287</v>
      </c>
      <c r="O254" s="144">
        <v>18</v>
      </c>
      <c r="P254" s="144">
        <v>5</v>
      </c>
      <c r="Q254" s="144">
        <v>27</v>
      </c>
      <c r="R254" s="143" t="s">
        <v>287</v>
      </c>
      <c r="S254" s="143" t="s">
        <v>287</v>
      </c>
      <c r="T254" s="143" t="s">
        <v>291</v>
      </c>
      <c r="U254" s="144">
        <v>6</v>
      </c>
      <c r="V254" s="143" t="s">
        <v>2040</v>
      </c>
      <c r="W254" s="143" t="s">
        <v>2037</v>
      </c>
      <c r="X254" s="143" t="s">
        <v>287</v>
      </c>
      <c r="Y254" s="143" t="s">
        <v>287</v>
      </c>
      <c r="Z254" s="143" t="s">
        <v>287</v>
      </c>
      <c r="AA254" s="143" t="s">
        <v>287</v>
      </c>
      <c r="AB254" s="143" t="s">
        <v>290</v>
      </c>
      <c r="AC254" s="143" t="s">
        <v>291</v>
      </c>
      <c r="AD254" s="143" t="s">
        <v>288</v>
      </c>
      <c r="AE254" s="145">
        <v>43918</v>
      </c>
      <c r="AF254" s="145">
        <v>43918</v>
      </c>
      <c r="AG254" s="146"/>
      <c r="AH254" s="145">
        <v>43920</v>
      </c>
      <c r="AI254" s="145">
        <v>43920</v>
      </c>
      <c r="AJ254" s="144" t="b">
        <v>0</v>
      </c>
      <c r="AK254" s="143" t="s">
        <v>288</v>
      </c>
      <c r="AL254" s="143" t="s">
        <v>288</v>
      </c>
      <c r="AM254" s="143" t="s">
        <v>288</v>
      </c>
      <c r="AN254" s="143" t="s">
        <v>288</v>
      </c>
      <c r="AO254" s="143" t="s">
        <v>292</v>
      </c>
    </row>
    <row r="255" spans="1:41">
      <c r="A255" s="143" t="s">
        <v>50</v>
      </c>
      <c r="B255" s="143" t="s">
        <v>20</v>
      </c>
      <c r="C255" s="143" t="s">
        <v>376</v>
      </c>
      <c r="D255" s="143" t="s">
        <v>699</v>
      </c>
      <c r="E255" s="143" t="s">
        <v>726</v>
      </c>
      <c r="F255" s="144">
        <v>39605</v>
      </c>
      <c r="G255" s="144">
        <v>183</v>
      </c>
      <c r="H255" s="146"/>
      <c r="I255" s="146"/>
      <c r="J255" s="143" t="s">
        <v>294</v>
      </c>
      <c r="K255" s="143" t="s">
        <v>2041</v>
      </c>
      <c r="L255" s="143" t="s">
        <v>2042</v>
      </c>
      <c r="M255" s="143" t="s">
        <v>288</v>
      </c>
      <c r="N255" s="143" t="s">
        <v>287</v>
      </c>
      <c r="O255" s="144">
        <v>11</v>
      </c>
      <c r="P255" s="144">
        <v>5</v>
      </c>
      <c r="Q255" s="144">
        <v>3</v>
      </c>
      <c r="R255" s="143" t="s">
        <v>287</v>
      </c>
      <c r="S255" s="143" t="s">
        <v>287</v>
      </c>
      <c r="T255" s="143" t="s">
        <v>288</v>
      </c>
      <c r="U255" s="144">
        <v>6</v>
      </c>
      <c r="V255" s="143" t="s">
        <v>2043</v>
      </c>
      <c r="W255" s="143" t="s">
        <v>726</v>
      </c>
      <c r="X255" s="143" t="s">
        <v>289</v>
      </c>
      <c r="Y255" s="143" t="s">
        <v>293</v>
      </c>
      <c r="Z255" s="143" t="s">
        <v>289</v>
      </c>
      <c r="AA255" s="143" t="s">
        <v>293</v>
      </c>
      <c r="AB255" s="143" t="s">
        <v>377</v>
      </c>
      <c r="AC255" s="143" t="s">
        <v>288</v>
      </c>
      <c r="AD255" s="143" t="s">
        <v>288</v>
      </c>
      <c r="AE255" s="145">
        <v>43975</v>
      </c>
      <c r="AF255" s="145">
        <v>43978</v>
      </c>
      <c r="AG255" s="146"/>
      <c r="AH255" s="145">
        <v>43978</v>
      </c>
      <c r="AI255" s="145">
        <v>43979</v>
      </c>
      <c r="AJ255" s="144" t="b">
        <v>0</v>
      </c>
      <c r="AK255" s="143" t="s">
        <v>291</v>
      </c>
      <c r="AL255" s="143" t="s">
        <v>291</v>
      </c>
      <c r="AM255" s="143" t="s">
        <v>288</v>
      </c>
      <c r="AN255" s="143" t="s">
        <v>296</v>
      </c>
      <c r="AO255" s="143" t="s">
        <v>292</v>
      </c>
    </row>
    <row r="256" spans="1:41">
      <c r="A256" s="143" t="s">
        <v>50</v>
      </c>
      <c r="B256" s="143" t="s">
        <v>20</v>
      </c>
      <c r="C256" s="143" t="s">
        <v>451</v>
      </c>
      <c r="D256" s="143" t="s">
        <v>706</v>
      </c>
      <c r="E256" s="143" t="s">
        <v>707</v>
      </c>
      <c r="F256" s="144">
        <v>6188</v>
      </c>
      <c r="G256" s="144">
        <v>21</v>
      </c>
      <c r="H256" s="144">
        <v>754</v>
      </c>
      <c r="I256" s="144">
        <v>10</v>
      </c>
      <c r="J256" s="143" t="s">
        <v>286</v>
      </c>
      <c r="K256" s="143" t="s">
        <v>2044</v>
      </c>
      <c r="L256" s="143" t="s">
        <v>2045</v>
      </c>
      <c r="M256" s="143" t="s">
        <v>288</v>
      </c>
      <c r="N256" s="143" t="s">
        <v>287</v>
      </c>
      <c r="O256" s="144">
        <v>18</v>
      </c>
      <c r="P256" s="144">
        <v>7</v>
      </c>
      <c r="Q256" s="144">
        <v>20</v>
      </c>
      <c r="R256" s="143" t="s">
        <v>287</v>
      </c>
      <c r="S256" s="143" t="s">
        <v>287</v>
      </c>
      <c r="T256" s="143" t="s">
        <v>291</v>
      </c>
      <c r="U256" s="144">
        <v>6</v>
      </c>
      <c r="V256" s="143" t="s">
        <v>2046</v>
      </c>
      <c r="W256" s="143" t="s">
        <v>707</v>
      </c>
      <c r="X256" s="143" t="s">
        <v>287</v>
      </c>
      <c r="Y256" s="143" t="s">
        <v>287</v>
      </c>
      <c r="Z256" s="143" t="s">
        <v>287</v>
      </c>
      <c r="AA256" s="143" t="s">
        <v>287</v>
      </c>
      <c r="AB256" s="143" t="s">
        <v>290</v>
      </c>
      <c r="AC256" s="143" t="s">
        <v>291</v>
      </c>
      <c r="AD256" s="143" t="s">
        <v>288</v>
      </c>
      <c r="AE256" s="145">
        <v>43849</v>
      </c>
      <c r="AF256" s="145">
        <v>43849</v>
      </c>
      <c r="AG256" s="146"/>
      <c r="AH256" s="145">
        <v>43851</v>
      </c>
      <c r="AI256" s="145">
        <v>43851</v>
      </c>
      <c r="AJ256" s="144" t="b">
        <v>0</v>
      </c>
      <c r="AK256" s="143" t="s">
        <v>288</v>
      </c>
      <c r="AL256" s="143" t="s">
        <v>288</v>
      </c>
      <c r="AM256" s="143" t="s">
        <v>288</v>
      </c>
      <c r="AN256" s="143" t="s">
        <v>288</v>
      </c>
      <c r="AO256" s="143" t="s">
        <v>292</v>
      </c>
    </row>
    <row r="257" spans="1:41" ht="25.5">
      <c r="A257" s="143" t="s">
        <v>50</v>
      </c>
      <c r="B257" s="143" t="s">
        <v>20</v>
      </c>
      <c r="C257" s="143" t="s">
        <v>429</v>
      </c>
      <c r="D257" s="143" t="s">
        <v>2047</v>
      </c>
      <c r="E257" s="143" t="s">
        <v>2048</v>
      </c>
      <c r="F257" s="144">
        <v>39703</v>
      </c>
      <c r="G257" s="144">
        <v>242</v>
      </c>
      <c r="H257" s="146"/>
      <c r="I257" s="146"/>
      <c r="J257" s="143" t="s">
        <v>286</v>
      </c>
      <c r="K257" s="143" t="s">
        <v>2049</v>
      </c>
      <c r="L257" s="143" t="s">
        <v>2050</v>
      </c>
      <c r="M257" s="143" t="s">
        <v>288</v>
      </c>
      <c r="N257" s="143" t="s">
        <v>289</v>
      </c>
      <c r="O257" s="144">
        <v>11</v>
      </c>
      <c r="P257" s="144">
        <v>0</v>
      </c>
      <c r="Q257" s="144">
        <v>0</v>
      </c>
      <c r="R257" s="143" t="s">
        <v>287</v>
      </c>
      <c r="S257" s="143" t="s">
        <v>287</v>
      </c>
      <c r="T257" s="143" t="s">
        <v>288</v>
      </c>
      <c r="U257" s="144">
        <v>6</v>
      </c>
      <c r="V257" s="143" t="s">
        <v>379</v>
      </c>
      <c r="W257" s="143" t="s">
        <v>2048</v>
      </c>
      <c r="X257" s="143" t="s">
        <v>289</v>
      </c>
      <c r="Y257" s="143" t="s">
        <v>293</v>
      </c>
      <c r="Z257" s="143" t="s">
        <v>289</v>
      </c>
      <c r="AA257" s="143" t="s">
        <v>287</v>
      </c>
      <c r="AB257" s="143" t="s">
        <v>319</v>
      </c>
      <c r="AC257" s="143" t="s">
        <v>288</v>
      </c>
      <c r="AD257" s="143" t="s">
        <v>288</v>
      </c>
      <c r="AE257" s="145">
        <v>43891</v>
      </c>
      <c r="AF257" s="145">
        <v>43894</v>
      </c>
      <c r="AG257" s="146"/>
      <c r="AH257" s="145">
        <v>43980</v>
      </c>
      <c r="AI257" s="145">
        <v>43980</v>
      </c>
      <c r="AJ257" s="144" t="b">
        <v>0</v>
      </c>
      <c r="AK257" s="143" t="s">
        <v>291</v>
      </c>
      <c r="AL257" s="143" t="s">
        <v>291</v>
      </c>
      <c r="AM257" s="143" t="s">
        <v>288</v>
      </c>
      <c r="AN257" s="143" t="s">
        <v>296</v>
      </c>
      <c r="AO257" s="143" t="s">
        <v>292</v>
      </c>
    </row>
    <row r="258" spans="1:41" ht="25.5">
      <c r="A258" s="143" t="s">
        <v>50</v>
      </c>
      <c r="B258" s="143" t="s">
        <v>20</v>
      </c>
      <c r="C258" s="143" t="s">
        <v>20</v>
      </c>
      <c r="D258" s="143" t="s">
        <v>2051</v>
      </c>
      <c r="E258" s="143" t="s">
        <v>513</v>
      </c>
      <c r="F258" s="144">
        <v>7331</v>
      </c>
      <c r="G258" s="144">
        <v>4</v>
      </c>
      <c r="H258" s="144">
        <v>966</v>
      </c>
      <c r="I258" s="144">
        <v>1</v>
      </c>
      <c r="J258" s="143" t="s">
        <v>294</v>
      </c>
      <c r="K258" s="143" t="s">
        <v>2052</v>
      </c>
      <c r="L258" s="143" t="s">
        <v>2053</v>
      </c>
      <c r="M258" s="143" t="s">
        <v>2054</v>
      </c>
      <c r="N258" s="143" t="s">
        <v>287</v>
      </c>
      <c r="O258" s="144">
        <v>7</v>
      </c>
      <c r="P258" s="144">
        <v>8</v>
      </c>
      <c r="Q258" s="144">
        <v>14</v>
      </c>
      <c r="R258" s="143" t="s">
        <v>287</v>
      </c>
      <c r="S258" s="143" t="s">
        <v>287</v>
      </c>
      <c r="T258" s="143" t="s">
        <v>291</v>
      </c>
      <c r="U258" s="144">
        <v>6</v>
      </c>
      <c r="V258" s="143" t="s">
        <v>2055</v>
      </c>
      <c r="W258" s="143" t="s">
        <v>513</v>
      </c>
      <c r="X258" s="143" t="s">
        <v>287</v>
      </c>
      <c r="Y258" s="143" t="s">
        <v>287</v>
      </c>
      <c r="Z258" s="143" t="s">
        <v>289</v>
      </c>
      <c r="AA258" s="143" t="s">
        <v>293</v>
      </c>
      <c r="AB258" s="143" t="s">
        <v>290</v>
      </c>
      <c r="AC258" s="143" t="s">
        <v>291</v>
      </c>
      <c r="AD258" s="143" t="s">
        <v>288</v>
      </c>
      <c r="AE258" s="145">
        <v>43852</v>
      </c>
      <c r="AF258" s="145">
        <v>43852</v>
      </c>
      <c r="AG258" s="146"/>
      <c r="AH258" s="145">
        <v>43854</v>
      </c>
      <c r="AI258" s="145">
        <v>43854</v>
      </c>
      <c r="AJ258" s="144" t="b">
        <v>0</v>
      </c>
      <c r="AK258" s="143" t="s">
        <v>288</v>
      </c>
      <c r="AL258" s="143" t="s">
        <v>288</v>
      </c>
      <c r="AM258" s="143" t="s">
        <v>288</v>
      </c>
      <c r="AN258" s="143" t="s">
        <v>288</v>
      </c>
      <c r="AO258" s="143" t="s">
        <v>292</v>
      </c>
    </row>
    <row r="259" spans="1:41" ht="25.5">
      <c r="A259" s="143" t="s">
        <v>50</v>
      </c>
      <c r="B259" s="143" t="s">
        <v>20</v>
      </c>
      <c r="C259" s="143" t="s">
        <v>20</v>
      </c>
      <c r="D259" s="143" t="s">
        <v>20</v>
      </c>
      <c r="E259" s="143" t="s">
        <v>2056</v>
      </c>
      <c r="F259" s="144">
        <v>41754</v>
      </c>
      <c r="G259" s="144">
        <v>277</v>
      </c>
      <c r="H259" s="144">
        <v>444</v>
      </c>
      <c r="I259" s="144">
        <v>1</v>
      </c>
      <c r="J259" s="143" t="s">
        <v>286</v>
      </c>
      <c r="K259" s="143" t="s">
        <v>2057</v>
      </c>
      <c r="L259" s="143" t="s">
        <v>2058</v>
      </c>
      <c r="M259" s="143" t="s">
        <v>288</v>
      </c>
      <c r="N259" s="143" t="s">
        <v>287</v>
      </c>
      <c r="O259" s="144">
        <v>19</v>
      </c>
      <c r="P259" s="144">
        <v>9</v>
      </c>
      <c r="Q259" s="144">
        <v>10</v>
      </c>
      <c r="R259" s="143" t="s">
        <v>287</v>
      </c>
      <c r="S259" s="143" t="s">
        <v>287</v>
      </c>
      <c r="T259" s="143" t="s">
        <v>288</v>
      </c>
      <c r="U259" s="144">
        <v>11</v>
      </c>
      <c r="V259" s="143" t="s">
        <v>2059</v>
      </c>
      <c r="W259" s="143" t="s">
        <v>2056</v>
      </c>
      <c r="X259" s="143" t="s">
        <v>287</v>
      </c>
      <c r="Y259" s="143" t="s">
        <v>293</v>
      </c>
      <c r="Z259" s="143" t="s">
        <v>287</v>
      </c>
      <c r="AA259" s="143" t="s">
        <v>287</v>
      </c>
      <c r="AB259" s="143" t="s">
        <v>377</v>
      </c>
      <c r="AC259" s="143" t="s">
        <v>291</v>
      </c>
      <c r="AD259" s="143" t="s">
        <v>288</v>
      </c>
      <c r="AE259" s="145">
        <v>43982</v>
      </c>
      <c r="AF259" s="145">
        <v>43986</v>
      </c>
      <c r="AG259" s="146"/>
      <c r="AH259" s="145">
        <v>43987</v>
      </c>
      <c r="AI259" s="145">
        <v>43987</v>
      </c>
      <c r="AJ259" s="144" t="b">
        <v>0</v>
      </c>
      <c r="AK259" s="143" t="s">
        <v>288</v>
      </c>
      <c r="AL259" s="143" t="s">
        <v>288</v>
      </c>
      <c r="AM259" s="143" t="s">
        <v>288</v>
      </c>
      <c r="AN259" s="143" t="s">
        <v>288</v>
      </c>
      <c r="AO259" s="143" t="s">
        <v>292</v>
      </c>
    </row>
    <row r="260" spans="1:41" ht="25.5">
      <c r="A260" s="143" t="s">
        <v>50</v>
      </c>
      <c r="B260" s="143" t="s">
        <v>20</v>
      </c>
      <c r="C260" s="143" t="s">
        <v>451</v>
      </c>
      <c r="D260" s="143" t="s">
        <v>706</v>
      </c>
      <c r="E260" s="143" t="s">
        <v>707</v>
      </c>
      <c r="F260" s="144">
        <v>7760</v>
      </c>
      <c r="G260" s="144">
        <v>5</v>
      </c>
      <c r="H260" s="144">
        <v>73</v>
      </c>
      <c r="I260" s="144">
        <v>2</v>
      </c>
      <c r="J260" s="143" t="s">
        <v>294</v>
      </c>
      <c r="K260" s="143" t="s">
        <v>2060</v>
      </c>
      <c r="L260" s="143" t="s">
        <v>2061</v>
      </c>
      <c r="M260" s="143" t="s">
        <v>2062</v>
      </c>
      <c r="N260" s="143" t="s">
        <v>287</v>
      </c>
      <c r="O260" s="144">
        <v>11</v>
      </c>
      <c r="P260" s="144">
        <v>7</v>
      </c>
      <c r="Q260" s="144">
        <v>26</v>
      </c>
      <c r="R260" s="143" t="s">
        <v>287</v>
      </c>
      <c r="S260" s="143" t="s">
        <v>287</v>
      </c>
      <c r="T260" s="143" t="s">
        <v>291</v>
      </c>
      <c r="U260" s="144">
        <v>6</v>
      </c>
      <c r="V260" s="143" t="s">
        <v>2063</v>
      </c>
      <c r="W260" s="143" t="s">
        <v>707</v>
      </c>
      <c r="X260" s="143" t="s">
        <v>289</v>
      </c>
      <c r="Y260" s="143" t="s">
        <v>293</v>
      </c>
      <c r="Z260" s="143" t="s">
        <v>289</v>
      </c>
      <c r="AA260" s="143" t="s">
        <v>293</v>
      </c>
      <c r="AB260" s="143" t="s">
        <v>377</v>
      </c>
      <c r="AC260" s="143" t="s">
        <v>291</v>
      </c>
      <c r="AD260" s="143" t="s">
        <v>288</v>
      </c>
      <c r="AE260" s="145">
        <v>43853</v>
      </c>
      <c r="AF260" s="145">
        <v>43853</v>
      </c>
      <c r="AG260" s="146"/>
      <c r="AH260" s="145">
        <v>43854</v>
      </c>
      <c r="AI260" s="145">
        <v>43854</v>
      </c>
      <c r="AJ260" s="144" t="b">
        <v>0</v>
      </c>
      <c r="AK260" s="143" t="s">
        <v>288</v>
      </c>
      <c r="AL260" s="143" t="s">
        <v>288</v>
      </c>
      <c r="AM260" s="143" t="s">
        <v>288</v>
      </c>
      <c r="AN260" s="143" t="s">
        <v>288</v>
      </c>
      <c r="AO260" s="143" t="s">
        <v>292</v>
      </c>
    </row>
    <row r="261" spans="1:41" ht="25.5">
      <c r="A261" s="143" t="s">
        <v>50</v>
      </c>
      <c r="B261" s="143" t="s">
        <v>20</v>
      </c>
      <c r="C261" s="143" t="s">
        <v>704</v>
      </c>
      <c r="D261" s="143" t="s">
        <v>631</v>
      </c>
      <c r="E261" s="143" t="s">
        <v>2064</v>
      </c>
      <c r="F261" s="144">
        <v>39541</v>
      </c>
      <c r="G261" s="144">
        <v>232</v>
      </c>
      <c r="H261" s="144">
        <v>556</v>
      </c>
      <c r="I261" s="144">
        <v>1</v>
      </c>
      <c r="J261" s="143" t="s">
        <v>286</v>
      </c>
      <c r="K261" s="143" t="s">
        <v>2065</v>
      </c>
      <c r="L261" s="143" t="s">
        <v>2066</v>
      </c>
      <c r="M261" s="143" t="s">
        <v>2067</v>
      </c>
      <c r="N261" s="143" t="s">
        <v>287</v>
      </c>
      <c r="O261" s="144">
        <v>7</v>
      </c>
      <c r="P261" s="144">
        <v>7</v>
      </c>
      <c r="Q261" s="144">
        <v>25</v>
      </c>
      <c r="R261" s="143" t="s">
        <v>287</v>
      </c>
      <c r="S261" s="143" t="s">
        <v>287</v>
      </c>
      <c r="T261" s="143" t="s">
        <v>291</v>
      </c>
      <c r="U261" s="144">
        <v>6</v>
      </c>
      <c r="V261" s="143" t="s">
        <v>2068</v>
      </c>
      <c r="W261" s="143" t="s">
        <v>2064</v>
      </c>
      <c r="X261" s="143" t="s">
        <v>289</v>
      </c>
      <c r="Y261" s="143" t="s">
        <v>293</v>
      </c>
      <c r="Z261" s="143" t="s">
        <v>287</v>
      </c>
      <c r="AA261" s="143" t="s">
        <v>293</v>
      </c>
      <c r="AB261" s="143" t="s">
        <v>377</v>
      </c>
      <c r="AC261" s="143" t="s">
        <v>291</v>
      </c>
      <c r="AD261" s="143" t="s">
        <v>288</v>
      </c>
      <c r="AE261" s="145">
        <v>43975</v>
      </c>
      <c r="AF261" s="145">
        <v>43978</v>
      </c>
      <c r="AG261" s="146"/>
      <c r="AH261" s="145">
        <v>43978</v>
      </c>
      <c r="AI261" s="145">
        <v>43978</v>
      </c>
      <c r="AJ261" s="144" t="b">
        <v>0</v>
      </c>
      <c r="AK261" s="143" t="s">
        <v>288</v>
      </c>
      <c r="AL261" s="143" t="s">
        <v>288</v>
      </c>
      <c r="AM261" s="143" t="s">
        <v>288</v>
      </c>
      <c r="AN261" s="143" t="s">
        <v>288</v>
      </c>
      <c r="AO261" s="143" t="s">
        <v>292</v>
      </c>
    </row>
    <row r="262" spans="1:41" ht="25.5">
      <c r="A262" s="143" t="s">
        <v>50</v>
      </c>
      <c r="B262" s="143" t="s">
        <v>20</v>
      </c>
      <c r="C262" s="143" t="s">
        <v>713</v>
      </c>
      <c r="D262" s="143" t="s">
        <v>2069</v>
      </c>
      <c r="E262" s="143" t="s">
        <v>2070</v>
      </c>
      <c r="F262" s="144">
        <v>39704</v>
      </c>
      <c r="G262" s="144">
        <v>243</v>
      </c>
      <c r="H262" s="146"/>
      <c r="I262" s="146"/>
      <c r="J262" s="143" t="s">
        <v>286</v>
      </c>
      <c r="K262" s="143" t="s">
        <v>2071</v>
      </c>
      <c r="L262" s="143" t="s">
        <v>2072</v>
      </c>
      <c r="M262" s="143" t="s">
        <v>288</v>
      </c>
      <c r="N262" s="143" t="s">
        <v>289</v>
      </c>
      <c r="O262" s="144">
        <v>4</v>
      </c>
      <c r="P262" s="144">
        <v>4</v>
      </c>
      <c r="Q262" s="144">
        <v>4</v>
      </c>
      <c r="R262" s="143" t="s">
        <v>287</v>
      </c>
      <c r="S262" s="143" t="s">
        <v>287</v>
      </c>
      <c r="T262" s="143" t="s">
        <v>288</v>
      </c>
      <c r="U262" s="144">
        <v>11</v>
      </c>
      <c r="V262" s="143" t="s">
        <v>473</v>
      </c>
      <c r="W262" s="143" t="s">
        <v>2070</v>
      </c>
      <c r="X262" s="143" t="s">
        <v>289</v>
      </c>
      <c r="Y262" s="143" t="s">
        <v>293</v>
      </c>
      <c r="Z262" s="143" t="s">
        <v>289</v>
      </c>
      <c r="AA262" s="143" t="s">
        <v>287</v>
      </c>
      <c r="AB262" s="143" t="s">
        <v>319</v>
      </c>
      <c r="AC262" s="143" t="s">
        <v>288</v>
      </c>
      <c r="AD262" s="143" t="s">
        <v>288</v>
      </c>
      <c r="AE262" s="145">
        <v>43862</v>
      </c>
      <c r="AF262" s="145">
        <v>43867</v>
      </c>
      <c r="AG262" s="146"/>
      <c r="AH262" s="145">
        <v>43980</v>
      </c>
      <c r="AI262" s="145">
        <v>43980</v>
      </c>
      <c r="AJ262" s="144" t="b">
        <v>0</v>
      </c>
      <c r="AK262" s="143" t="s">
        <v>291</v>
      </c>
      <c r="AL262" s="143" t="s">
        <v>291</v>
      </c>
      <c r="AM262" s="143" t="s">
        <v>288</v>
      </c>
      <c r="AN262" s="143" t="s">
        <v>296</v>
      </c>
      <c r="AO262" s="143" t="s">
        <v>292</v>
      </c>
    </row>
    <row r="263" spans="1:41" ht="25.5">
      <c r="A263" s="143" t="s">
        <v>50</v>
      </c>
      <c r="B263" s="143" t="s">
        <v>20</v>
      </c>
      <c r="C263" s="143" t="s">
        <v>376</v>
      </c>
      <c r="D263" s="143" t="s">
        <v>699</v>
      </c>
      <c r="E263" s="143" t="s">
        <v>726</v>
      </c>
      <c r="F263" s="144">
        <v>42758</v>
      </c>
      <c r="G263" s="144">
        <v>194</v>
      </c>
      <c r="H263" s="144">
        <v>1385</v>
      </c>
      <c r="I263" s="144">
        <v>14</v>
      </c>
      <c r="J263" s="143" t="s">
        <v>294</v>
      </c>
      <c r="K263" s="143" t="s">
        <v>2073</v>
      </c>
      <c r="L263" s="143" t="s">
        <v>2074</v>
      </c>
      <c r="M263" s="143" t="s">
        <v>288</v>
      </c>
      <c r="N263" s="143" t="s">
        <v>287</v>
      </c>
      <c r="O263" s="144">
        <v>15</v>
      </c>
      <c r="P263" s="144">
        <v>6</v>
      </c>
      <c r="Q263" s="144">
        <v>2</v>
      </c>
      <c r="R263" s="143" t="s">
        <v>287</v>
      </c>
      <c r="S263" s="143" t="s">
        <v>287</v>
      </c>
      <c r="T263" s="143" t="s">
        <v>291</v>
      </c>
      <c r="U263" s="144">
        <v>6</v>
      </c>
      <c r="V263" s="143" t="s">
        <v>2075</v>
      </c>
      <c r="W263" s="143" t="s">
        <v>726</v>
      </c>
      <c r="X263" s="143" t="s">
        <v>289</v>
      </c>
      <c r="Y263" s="143" t="s">
        <v>293</v>
      </c>
      <c r="Z263" s="143" t="s">
        <v>289</v>
      </c>
      <c r="AA263" s="143" t="s">
        <v>293</v>
      </c>
      <c r="AB263" s="143" t="s">
        <v>319</v>
      </c>
      <c r="AC263" s="143" t="s">
        <v>291</v>
      </c>
      <c r="AD263" s="143" t="s">
        <v>288</v>
      </c>
      <c r="AE263" s="145">
        <v>43992</v>
      </c>
      <c r="AF263" s="145">
        <v>43992</v>
      </c>
      <c r="AG263" s="146"/>
      <c r="AH263" s="145">
        <v>43992</v>
      </c>
      <c r="AI263" s="145">
        <v>43992</v>
      </c>
      <c r="AJ263" s="144" t="b">
        <v>0</v>
      </c>
      <c r="AK263" s="143" t="s">
        <v>288</v>
      </c>
      <c r="AL263" s="143" t="s">
        <v>288</v>
      </c>
      <c r="AM263" s="143" t="s">
        <v>288</v>
      </c>
      <c r="AN263" s="143" t="s">
        <v>288</v>
      </c>
      <c r="AO263" s="143" t="s">
        <v>319</v>
      </c>
    </row>
    <row r="264" spans="1:41" ht="25.5">
      <c r="A264" s="143" t="s">
        <v>50</v>
      </c>
      <c r="B264" s="143" t="s">
        <v>20</v>
      </c>
      <c r="C264" s="143" t="s">
        <v>429</v>
      </c>
      <c r="D264" s="143" t="s">
        <v>2076</v>
      </c>
      <c r="E264" s="143" t="s">
        <v>2077</v>
      </c>
      <c r="F264" s="144">
        <v>39705</v>
      </c>
      <c r="G264" s="144">
        <v>244</v>
      </c>
      <c r="H264" s="146"/>
      <c r="I264" s="146"/>
      <c r="J264" s="143" t="s">
        <v>286</v>
      </c>
      <c r="K264" s="143" t="s">
        <v>2078</v>
      </c>
      <c r="L264" s="143" t="s">
        <v>2079</v>
      </c>
      <c r="M264" s="143" t="s">
        <v>288</v>
      </c>
      <c r="N264" s="143" t="s">
        <v>289</v>
      </c>
      <c r="O264" s="144">
        <v>7</v>
      </c>
      <c r="P264" s="144">
        <v>4</v>
      </c>
      <c r="Q264" s="144">
        <v>19</v>
      </c>
      <c r="R264" s="143" t="s">
        <v>287</v>
      </c>
      <c r="S264" s="143" t="s">
        <v>287</v>
      </c>
      <c r="T264" s="143" t="s">
        <v>288</v>
      </c>
      <c r="U264" s="144">
        <v>6</v>
      </c>
      <c r="V264" s="143" t="s">
        <v>432</v>
      </c>
      <c r="W264" s="143" t="s">
        <v>2077</v>
      </c>
      <c r="X264" s="143" t="s">
        <v>289</v>
      </c>
      <c r="Y264" s="143" t="s">
        <v>293</v>
      </c>
      <c r="Z264" s="143" t="s">
        <v>289</v>
      </c>
      <c r="AA264" s="143" t="s">
        <v>287</v>
      </c>
      <c r="AB264" s="143" t="s">
        <v>319</v>
      </c>
      <c r="AC264" s="143" t="s">
        <v>288</v>
      </c>
      <c r="AD264" s="143" t="s">
        <v>288</v>
      </c>
      <c r="AE264" s="145">
        <v>43860</v>
      </c>
      <c r="AF264" s="145">
        <v>43860</v>
      </c>
      <c r="AG264" s="146"/>
      <c r="AH264" s="145">
        <v>43980</v>
      </c>
      <c r="AI264" s="145">
        <v>43980</v>
      </c>
      <c r="AJ264" s="144" t="b">
        <v>0</v>
      </c>
      <c r="AK264" s="143" t="s">
        <v>291</v>
      </c>
      <c r="AL264" s="143" t="s">
        <v>291</v>
      </c>
      <c r="AM264" s="143" t="s">
        <v>288</v>
      </c>
      <c r="AN264" s="143" t="s">
        <v>296</v>
      </c>
      <c r="AO264" s="143" t="s">
        <v>292</v>
      </c>
    </row>
    <row r="265" spans="1:41">
      <c r="A265" s="143" t="s">
        <v>48</v>
      </c>
      <c r="B265" s="143" t="s">
        <v>81</v>
      </c>
      <c r="C265" s="143" t="s">
        <v>760</v>
      </c>
      <c r="D265" s="143" t="s">
        <v>2080</v>
      </c>
      <c r="E265" s="143" t="s">
        <v>2081</v>
      </c>
      <c r="F265" s="144">
        <v>34990</v>
      </c>
      <c r="G265" s="144">
        <v>155</v>
      </c>
      <c r="H265" s="144">
        <v>1888</v>
      </c>
      <c r="I265" s="144">
        <v>10</v>
      </c>
      <c r="J265" s="143" t="s">
        <v>286</v>
      </c>
      <c r="K265" s="143" t="s">
        <v>2082</v>
      </c>
      <c r="L265" s="143" t="s">
        <v>2083</v>
      </c>
      <c r="M265" s="143" t="s">
        <v>288</v>
      </c>
      <c r="N265" s="143" t="s">
        <v>287</v>
      </c>
      <c r="O265" s="144">
        <v>16</v>
      </c>
      <c r="P265" s="144">
        <v>6</v>
      </c>
      <c r="Q265" s="144">
        <v>28</v>
      </c>
      <c r="R265" s="143" t="s">
        <v>287</v>
      </c>
      <c r="S265" s="143" t="s">
        <v>287</v>
      </c>
      <c r="T265" s="143" t="s">
        <v>291</v>
      </c>
      <c r="U265" s="144">
        <v>6</v>
      </c>
      <c r="V265" s="143" t="s">
        <v>2084</v>
      </c>
      <c r="W265" s="143" t="s">
        <v>2081</v>
      </c>
      <c r="X265" s="143" t="s">
        <v>289</v>
      </c>
      <c r="Y265" s="143" t="s">
        <v>293</v>
      </c>
      <c r="Z265" s="143" t="s">
        <v>287</v>
      </c>
      <c r="AA265" s="143" t="s">
        <v>287</v>
      </c>
      <c r="AB265" s="143" t="s">
        <v>319</v>
      </c>
      <c r="AC265" s="143" t="s">
        <v>291</v>
      </c>
      <c r="AD265" s="143" t="s">
        <v>288</v>
      </c>
      <c r="AE265" s="145">
        <v>43952</v>
      </c>
      <c r="AF265" s="145">
        <v>43952</v>
      </c>
      <c r="AG265" s="146"/>
      <c r="AH265" s="145">
        <v>43952</v>
      </c>
      <c r="AI265" s="145">
        <v>43952</v>
      </c>
      <c r="AJ265" s="144" t="b">
        <v>0</v>
      </c>
      <c r="AK265" s="143" t="s">
        <v>288</v>
      </c>
      <c r="AL265" s="143" t="s">
        <v>288</v>
      </c>
      <c r="AM265" s="143" t="s">
        <v>288</v>
      </c>
      <c r="AN265" s="143" t="s">
        <v>288</v>
      </c>
      <c r="AO265" s="143" t="s">
        <v>292</v>
      </c>
    </row>
    <row r="266" spans="1:41" ht="25.5">
      <c r="A266" s="143" t="s">
        <v>48</v>
      </c>
      <c r="B266" s="143" t="s">
        <v>81</v>
      </c>
      <c r="C266" s="143" t="s">
        <v>524</v>
      </c>
      <c r="D266" s="143" t="s">
        <v>2085</v>
      </c>
      <c r="E266" s="143" t="s">
        <v>2086</v>
      </c>
      <c r="F266" s="144">
        <v>36251</v>
      </c>
      <c r="G266" s="144">
        <v>180</v>
      </c>
      <c r="H266" s="144">
        <v>40652</v>
      </c>
      <c r="I266" s="144">
        <v>0</v>
      </c>
      <c r="J266" s="143" t="s">
        <v>286</v>
      </c>
      <c r="K266" s="143" t="s">
        <v>2087</v>
      </c>
      <c r="L266" s="143" t="s">
        <v>2088</v>
      </c>
      <c r="M266" s="143" t="s">
        <v>288</v>
      </c>
      <c r="N266" s="143" t="s">
        <v>287</v>
      </c>
      <c r="O266" s="144">
        <v>47</v>
      </c>
      <c r="P266" s="144">
        <v>3</v>
      </c>
      <c r="Q266" s="144">
        <v>16</v>
      </c>
      <c r="R266" s="143" t="s">
        <v>289</v>
      </c>
      <c r="S266" s="143" t="s">
        <v>287</v>
      </c>
      <c r="T266" s="143" t="s">
        <v>291</v>
      </c>
      <c r="U266" s="144">
        <v>1</v>
      </c>
      <c r="V266" s="143" t="s">
        <v>432</v>
      </c>
      <c r="W266" s="143" t="s">
        <v>2086</v>
      </c>
      <c r="X266" s="143" t="s">
        <v>289</v>
      </c>
      <c r="Y266" s="143" t="s">
        <v>447</v>
      </c>
      <c r="Z266" s="143" t="s">
        <v>287</v>
      </c>
      <c r="AA266" s="143" t="s">
        <v>287</v>
      </c>
      <c r="AB266" s="143" t="s">
        <v>364</v>
      </c>
      <c r="AC266" s="143" t="s">
        <v>291</v>
      </c>
      <c r="AD266" s="143" t="s">
        <v>288</v>
      </c>
      <c r="AE266" s="145">
        <v>43958</v>
      </c>
      <c r="AF266" s="145">
        <v>43958</v>
      </c>
      <c r="AG266" s="146"/>
      <c r="AH266" s="145">
        <v>43959</v>
      </c>
      <c r="AI266" s="145">
        <v>43961</v>
      </c>
      <c r="AJ266" s="144" t="b">
        <v>0</v>
      </c>
      <c r="AK266" s="143" t="s">
        <v>288</v>
      </c>
      <c r="AL266" s="143" t="s">
        <v>288</v>
      </c>
      <c r="AM266" s="143" t="s">
        <v>288</v>
      </c>
      <c r="AN266" s="143" t="s">
        <v>288</v>
      </c>
      <c r="AO266" s="143" t="s">
        <v>292</v>
      </c>
    </row>
    <row r="267" spans="1:41" ht="25.5">
      <c r="A267" s="143" t="s">
        <v>48</v>
      </c>
      <c r="B267" s="143" t="s">
        <v>81</v>
      </c>
      <c r="C267" s="143" t="s">
        <v>2089</v>
      </c>
      <c r="D267" s="143" t="s">
        <v>2090</v>
      </c>
      <c r="E267" s="143" t="s">
        <v>2091</v>
      </c>
      <c r="F267" s="144">
        <v>41481</v>
      </c>
      <c r="G267" s="144">
        <v>270</v>
      </c>
      <c r="H267" s="144">
        <v>40748</v>
      </c>
      <c r="I267" s="144">
        <v>0</v>
      </c>
      <c r="J267" s="143" t="s">
        <v>286</v>
      </c>
      <c r="K267" s="143" t="s">
        <v>2092</v>
      </c>
      <c r="L267" s="143" t="s">
        <v>2093</v>
      </c>
      <c r="M267" s="143" t="s">
        <v>2094</v>
      </c>
      <c r="N267" s="143" t="s">
        <v>287</v>
      </c>
      <c r="O267" s="144">
        <v>6</v>
      </c>
      <c r="P267" s="144">
        <v>5</v>
      </c>
      <c r="Q267" s="144">
        <v>22</v>
      </c>
      <c r="R267" s="143" t="s">
        <v>287</v>
      </c>
      <c r="S267" s="143" t="s">
        <v>287</v>
      </c>
      <c r="T267" s="143" t="s">
        <v>291</v>
      </c>
      <c r="U267" s="144">
        <v>6</v>
      </c>
      <c r="V267" s="143" t="s">
        <v>2095</v>
      </c>
      <c r="W267" s="143" t="s">
        <v>2091</v>
      </c>
      <c r="X267" s="143" t="s">
        <v>289</v>
      </c>
      <c r="Y267" s="143" t="s">
        <v>447</v>
      </c>
      <c r="Z267" s="143" t="s">
        <v>287</v>
      </c>
      <c r="AA267" s="143" t="s">
        <v>287</v>
      </c>
      <c r="AB267" s="143" t="s">
        <v>364</v>
      </c>
      <c r="AC267" s="143" t="s">
        <v>291</v>
      </c>
      <c r="AD267" s="143" t="s">
        <v>288</v>
      </c>
      <c r="AE267" s="145">
        <v>43985</v>
      </c>
      <c r="AF267" s="145">
        <v>43985</v>
      </c>
      <c r="AG267" s="146"/>
      <c r="AH267" s="145">
        <v>43986</v>
      </c>
      <c r="AI267" s="145">
        <v>43986</v>
      </c>
      <c r="AJ267" s="144" t="b">
        <v>0</v>
      </c>
      <c r="AK267" s="143" t="s">
        <v>288</v>
      </c>
      <c r="AL267" s="143" t="s">
        <v>288</v>
      </c>
      <c r="AM267" s="143" t="s">
        <v>288</v>
      </c>
      <c r="AN267" s="143" t="s">
        <v>288</v>
      </c>
      <c r="AO267" s="143" t="s">
        <v>292</v>
      </c>
    </row>
    <row r="268" spans="1:41">
      <c r="A268" s="143" t="s">
        <v>48</v>
      </c>
      <c r="B268" s="143" t="s">
        <v>81</v>
      </c>
      <c r="C268" s="143" t="s">
        <v>732</v>
      </c>
      <c r="D268" s="143" t="s">
        <v>733</v>
      </c>
      <c r="E268" s="143" t="s">
        <v>734</v>
      </c>
      <c r="F268" s="144">
        <v>39626</v>
      </c>
      <c r="G268" s="144">
        <v>236</v>
      </c>
      <c r="H268" s="146"/>
      <c r="I268" s="146"/>
      <c r="J268" s="143" t="s">
        <v>286</v>
      </c>
      <c r="K268" s="143" t="s">
        <v>2096</v>
      </c>
      <c r="L268" s="143" t="s">
        <v>2097</v>
      </c>
      <c r="M268" s="143" t="s">
        <v>288</v>
      </c>
      <c r="N268" s="143" t="s">
        <v>289</v>
      </c>
      <c r="O268" s="144">
        <v>66</v>
      </c>
      <c r="P268" s="144">
        <v>0</v>
      </c>
      <c r="Q268" s="144">
        <v>0</v>
      </c>
      <c r="R268" s="143" t="s">
        <v>289</v>
      </c>
      <c r="S268" s="143" t="s">
        <v>287</v>
      </c>
      <c r="T268" s="143" t="s">
        <v>288</v>
      </c>
      <c r="U268" s="144">
        <v>1</v>
      </c>
      <c r="V268" s="143" t="s">
        <v>470</v>
      </c>
      <c r="W268" s="143" t="s">
        <v>734</v>
      </c>
      <c r="X268" s="143" t="s">
        <v>289</v>
      </c>
      <c r="Y268" s="143" t="s">
        <v>293</v>
      </c>
      <c r="Z268" s="143" t="s">
        <v>289</v>
      </c>
      <c r="AA268" s="143" t="s">
        <v>293</v>
      </c>
      <c r="AB268" s="143" t="s">
        <v>319</v>
      </c>
      <c r="AC268" s="143" t="s">
        <v>288</v>
      </c>
      <c r="AD268" s="143" t="s">
        <v>288</v>
      </c>
      <c r="AE268" s="145">
        <v>43977</v>
      </c>
      <c r="AF268" s="145">
        <v>43977</v>
      </c>
      <c r="AG268" s="146"/>
      <c r="AH268" s="145">
        <v>43978</v>
      </c>
      <c r="AI268" s="145">
        <v>43979</v>
      </c>
      <c r="AJ268" s="144" t="b">
        <v>0</v>
      </c>
      <c r="AK268" s="143" t="s">
        <v>291</v>
      </c>
      <c r="AL268" s="143" t="s">
        <v>291</v>
      </c>
      <c r="AM268" s="143" t="s">
        <v>288</v>
      </c>
      <c r="AN268" s="143" t="s">
        <v>296</v>
      </c>
      <c r="AO268" s="143" t="s">
        <v>292</v>
      </c>
    </row>
    <row r="269" spans="1:41">
      <c r="A269" s="143" t="s">
        <v>48</v>
      </c>
      <c r="B269" s="143" t="s">
        <v>81</v>
      </c>
      <c r="C269" s="143" t="s">
        <v>732</v>
      </c>
      <c r="D269" s="143" t="s">
        <v>2098</v>
      </c>
      <c r="E269" s="143" t="s">
        <v>2099</v>
      </c>
      <c r="F269" s="144">
        <v>27645</v>
      </c>
      <c r="G269" s="144">
        <v>108</v>
      </c>
      <c r="H269" s="144">
        <v>1720</v>
      </c>
      <c r="I269" s="144">
        <v>5</v>
      </c>
      <c r="J269" s="143" t="s">
        <v>286</v>
      </c>
      <c r="K269" s="143" t="s">
        <v>2100</v>
      </c>
      <c r="L269" s="143" t="s">
        <v>2101</v>
      </c>
      <c r="M269" s="143" t="s">
        <v>288</v>
      </c>
      <c r="N269" s="143" t="s">
        <v>289</v>
      </c>
      <c r="O269" s="144">
        <v>31</v>
      </c>
      <c r="P269" s="144">
        <v>0</v>
      </c>
      <c r="Q269" s="144">
        <v>7</v>
      </c>
      <c r="R269" s="143" t="s">
        <v>287</v>
      </c>
      <c r="S269" s="143" t="s">
        <v>287</v>
      </c>
      <c r="T269" s="143" t="s">
        <v>291</v>
      </c>
      <c r="U269" s="144">
        <v>10</v>
      </c>
      <c r="V269" s="143" t="s">
        <v>2102</v>
      </c>
      <c r="W269" s="143" t="s">
        <v>2099</v>
      </c>
      <c r="X269" s="143" t="s">
        <v>289</v>
      </c>
      <c r="Y269" s="143" t="s">
        <v>293</v>
      </c>
      <c r="Z269" s="143" t="s">
        <v>287</v>
      </c>
      <c r="AA269" s="143" t="s">
        <v>293</v>
      </c>
      <c r="AB269" s="143" t="s">
        <v>319</v>
      </c>
      <c r="AC269" s="143" t="s">
        <v>291</v>
      </c>
      <c r="AD269" s="143" t="s">
        <v>288</v>
      </c>
      <c r="AE269" s="145">
        <v>43906</v>
      </c>
      <c r="AF269" s="145">
        <v>43912</v>
      </c>
      <c r="AG269" s="146"/>
      <c r="AH269" s="145">
        <v>43912</v>
      </c>
      <c r="AI269" s="145">
        <v>43912</v>
      </c>
      <c r="AJ269" s="144" t="b">
        <v>0</v>
      </c>
      <c r="AK269" s="143" t="s">
        <v>288</v>
      </c>
      <c r="AL269" s="143" t="s">
        <v>288</v>
      </c>
      <c r="AM269" s="143" t="s">
        <v>288</v>
      </c>
      <c r="AN269" s="143" t="s">
        <v>288</v>
      </c>
      <c r="AO269" s="143" t="s">
        <v>292</v>
      </c>
    </row>
    <row r="270" spans="1:41">
      <c r="A270" s="143" t="s">
        <v>48</v>
      </c>
      <c r="B270" s="143" t="s">
        <v>81</v>
      </c>
      <c r="C270" s="143" t="s">
        <v>530</v>
      </c>
      <c r="D270" s="143" t="s">
        <v>2103</v>
      </c>
      <c r="E270" s="143" t="s">
        <v>2104</v>
      </c>
      <c r="F270" s="144">
        <v>19906</v>
      </c>
      <c r="G270" s="144">
        <v>13</v>
      </c>
      <c r="H270" s="144">
        <v>1248</v>
      </c>
      <c r="I270" s="144">
        <v>1</v>
      </c>
      <c r="J270" s="143" t="s">
        <v>294</v>
      </c>
      <c r="K270" s="143" t="s">
        <v>2105</v>
      </c>
      <c r="L270" s="143" t="s">
        <v>2106</v>
      </c>
      <c r="M270" s="143" t="s">
        <v>288</v>
      </c>
      <c r="N270" s="143" t="s">
        <v>287</v>
      </c>
      <c r="O270" s="144">
        <v>41</v>
      </c>
      <c r="P270" s="144">
        <v>2</v>
      </c>
      <c r="Q270" s="144">
        <v>6</v>
      </c>
      <c r="R270" s="143" t="s">
        <v>287</v>
      </c>
      <c r="S270" s="143" t="s">
        <v>287</v>
      </c>
      <c r="T270" s="143" t="s">
        <v>291</v>
      </c>
      <c r="U270" s="144">
        <v>1</v>
      </c>
      <c r="V270" s="143" t="s">
        <v>2107</v>
      </c>
      <c r="W270" s="143" t="s">
        <v>2104</v>
      </c>
      <c r="X270" s="143" t="s">
        <v>289</v>
      </c>
      <c r="Y270" s="143" t="s">
        <v>293</v>
      </c>
      <c r="Z270" s="143" t="s">
        <v>289</v>
      </c>
      <c r="AA270" s="143" t="s">
        <v>293</v>
      </c>
      <c r="AB270" s="143" t="s">
        <v>319</v>
      </c>
      <c r="AC270" s="143" t="s">
        <v>291</v>
      </c>
      <c r="AD270" s="143" t="s">
        <v>288</v>
      </c>
      <c r="AE270" s="145">
        <v>43889</v>
      </c>
      <c r="AF270" s="145">
        <v>43889</v>
      </c>
      <c r="AG270" s="146"/>
      <c r="AH270" s="145">
        <v>43889</v>
      </c>
      <c r="AI270" s="145">
        <v>43889</v>
      </c>
      <c r="AJ270" s="144" t="b">
        <v>0</v>
      </c>
      <c r="AK270" s="143" t="s">
        <v>288</v>
      </c>
      <c r="AL270" s="143" t="s">
        <v>288</v>
      </c>
      <c r="AM270" s="143" t="s">
        <v>288</v>
      </c>
      <c r="AN270" s="143" t="s">
        <v>288</v>
      </c>
      <c r="AO270" s="143" t="s">
        <v>292</v>
      </c>
    </row>
    <row r="271" spans="1:41">
      <c r="A271" s="143" t="s">
        <v>48</v>
      </c>
      <c r="B271" s="143" t="s">
        <v>81</v>
      </c>
      <c r="C271" s="143" t="s">
        <v>440</v>
      </c>
      <c r="D271" s="143" t="s">
        <v>441</v>
      </c>
      <c r="E271" s="143" t="s">
        <v>442</v>
      </c>
      <c r="F271" s="144">
        <v>27958</v>
      </c>
      <c r="G271" s="144">
        <v>110</v>
      </c>
      <c r="H271" s="144">
        <v>1732</v>
      </c>
      <c r="I271" s="144">
        <v>7</v>
      </c>
      <c r="J271" s="143" t="s">
        <v>286</v>
      </c>
      <c r="K271" s="143" t="s">
        <v>2108</v>
      </c>
      <c r="L271" s="143" t="s">
        <v>2109</v>
      </c>
      <c r="M271" s="143" t="s">
        <v>288</v>
      </c>
      <c r="N271" s="143" t="s">
        <v>289</v>
      </c>
      <c r="O271" s="144">
        <v>18</v>
      </c>
      <c r="P271" s="144">
        <v>5</v>
      </c>
      <c r="Q271" s="144">
        <v>11</v>
      </c>
      <c r="R271" s="143" t="s">
        <v>287</v>
      </c>
      <c r="S271" s="143" t="s">
        <v>287</v>
      </c>
      <c r="T271" s="143" t="s">
        <v>291</v>
      </c>
      <c r="U271" s="144">
        <v>6</v>
      </c>
      <c r="V271" s="143" t="s">
        <v>2110</v>
      </c>
      <c r="W271" s="143" t="s">
        <v>442</v>
      </c>
      <c r="X271" s="143" t="s">
        <v>289</v>
      </c>
      <c r="Y271" s="143" t="s">
        <v>293</v>
      </c>
      <c r="Z271" s="143" t="s">
        <v>287</v>
      </c>
      <c r="AA271" s="143" t="s">
        <v>287</v>
      </c>
      <c r="AB271" s="143" t="s">
        <v>319</v>
      </c>
      <c r="AC271" s="143" t="s">
        <v>291</v>
      </c>
      <c r="AD271" s="143" t="s">
        <v>288</v>
      </c>
      <c r="AE271" s="145">
        <v>43912</v>
      </c>
      <c r="AF271" s="145">
        <v>43912</v>
      </c>
      <c r="AG271" s="146"/>
      <c r="AH271" s="145">
        <v>43913</v>
      </c>
      <c r="AI271" s="145">
        <v>43913</v>
      </c>
      <c r="AJ271" s="144" t="b">
        <v>0</v>
      </c>
      <c r="AK271" s="143" t="s">
        <v>288</v>
      </c>
      <c r="AL271" s="143" t="s">
        <v>288</v>
      </c>
      <c r="AM271" s="143" t="s">
        <v>288</v>
      </c>
      <c r="AN271" s="143" t="s">
        <v>288</v>
      </c>
      <c r="AO271" s="143" t="s">
        <v>292</v>
      </c>
    </row>
    <row r="272" spans="1:41" ht="25.5">
      <c r="A272" s="143" t="s">
        <v>48</v>
      </c>
      <c r="B272" s="143" t="s">
        <v>81</v>
      </c>
      <c r="C272" s="143" t="s">
        <v>476</v>
      </c>
      <c r="D272" s="143" t="s">
        <v>396</v>
      </c>
      <c r="E272" s="143" t="s">
        <v>754</v>
      </c>
      <c r="F272" s="144">
        <v>22922</v>
      </c>
      <c r="G272" s="144">
        <v>77</v>
      </c>
      <c r="H272" s="144">
        <v>1420</v>
      </c>
      <c r="I272" s="144">
        <v>2</v>
      </c>
      <c r="J272" s="143" t="s">
        <v>286</v>
      </c>
      <c r="K272" s="143" t="s">
        <v>2111</v>
      </c>
      <c r="L272" s="143" t="s">
        <v>2112</v>
      </c>
      <c r="M272" s="143" t="s">
        <v>288</v>
      </c>
      <c r="N272" s="143" t="s">
        <v>287</v>
      </c>
      <c r="O272" s="144">
        <v>32</v>
      </c>
      <c r="P272" s="144">
        <v>7</v>
      </c>
      <c r="Q272" s="144">
        <v>8</v>
      </c>
      <c r="R272" s="143" t="s">
        <v>289</v>
      </c>
      <c r="S272" s="143" t="s">
        <v>287</v>
      </c>
      <c r="T272" s="143" t="s">
        <v>291</v>
      </c>
      <c r="U272" s="144">
        <v>1</v>
      </c>
      <c r="V272" s="143" t="s">
        <v>2113</v>
      </c>
      <c r="W272" s="143" t="s">
        <v>754</v>
      </c>
      <c r="X272" s="143" t="s">
        <v>289</v>
      </c>
      <c r="Y272" s="143" t="s">
        <v>293</v>
      </c>
      <c r="Z272" s="143" t="s">
        <v>289</v>
      </c>
      <c r="AA272" s="143" t="s">
        <v>293</v>
      </c>
      <c r="AB272" s="143" t="s">
        <v>319</v>
      </c>
      <c r="AC272" s="143" t="s">
        <v>291</v>
      </c>
      <c r="AD272" s="143" t="s">
        <v>288</v>
      </c>
      <c r="AE272" s="145">
        <v>43896</v>
      </c>
      <c r="AF272" s="145">
        <v>43896</v>
      </c>
      <c r="AG272" s="146"/>
      <c r="AH272" s="145">
        <v>43897</v>
      </c>
      <c r="AI272" s="145">
        <v>43897</v>
      </c>
      <c r="AJ272" s="144" t="b">
        <v>0</v>
      </c>
      <c r="AK272" s="143" t="s">
        <v>288</v>
      </c>
      <c r="AL272" s="143" t="s">
        <v>288</v>
      </c>
      <c r="AM272" s="143" t="s">
        <v>288</v>
      </c>
      <c r="AN272" s="143" t="s">
        <v>288</v>
      </c>
      <c r="AO272" s="143" t="s">
        <v>292</v>
      </c>
    </row>
    <row r="273" spans="1:41" ht="25.5">
      <c r="A273" s="143" t="s">
        <v>48</v>
      </c>
      <c r="B273" s="143" t="s">
        <v>81</v>
      </c>
      <c r="C273" s="143" t="s">
        <v>446</v>
      </c>
      <c r="D273" s="143" t="s">
        <v>2114</v>
      </c>
      <c r="E273" s="143" t="s">
        <v>2115</v>
      </c>
      <c r="F273" s="144">
        <v>34645</v>
      </c>
      <c r="G273" s="144">
        <v>151</v>
      </c>
      <c r="H273" s="144">
        <v>1849</v>
      </c>
      <c r="I273" s="144">
        <v>9</v>
      </c>
      <c r="J273" s="143" t="s">
        <v>286</v>
      </c>
      <c r="K273" s="143" t="s">
        <v>2116</v>
      </c>
      <c r="L273" s="143" t="s">
        <v>2117</v>
      </c>
      <c r="M273" s="143" t="s">
        <v>288</v>
      </c>
      <c r="N273" s="143" t="s">
        <v>289</v>
      </c>
      <c r="O273" s="144">
        <v>32</v>
      </c>
      <c r="P273" s="144">
        <v>5</v>
      </c>
      <c r="Q273" s="144">
        <v>10</v>
      </c>
      <c r="R273" s="143" t="s">
        <v>289</v>
      </c>
      <c r="S273" s="143" t="s">
        <v>287</v>
      </c>
      <c r="T273" s="143" t="s">
        <v>291</v>
      </c>
      <c r="U273" s="144">
        <v>10</v>
      </c>
      <c r="V273" s="143" t="s">
        <v>2118</v>
      </c>
      <c r="W273" s="143" t="s">
        <v>2115</v>
      </c>
      <c r="X273" s="143" t="s">
        <v>289</v>
      </c>
      <c r="Y273" s="143" t="s">
        <v>293</v>
      </c>
      <c r="Z273" s="143" t="s">
        <v>289</v>
      </c>
      <c r="AA273" s="143" t="s">
        <v>293</v>
      </c>
      <c r="AB273" s="143" t="s">
        <v>319</v>
      </c>
      <c r="AC273" s="143" t="s">
        <v>291</v>
      </c>
      <c r="AD273" s="143" t="s">
        <v>288</v>
      </c>
      <c r="AE273" s="145">
        <v>43949</v>
      </c>
      <c r="AF273" s="145">
        <v>43949</v>
      </c>
      <c r="AG273" s="146"/>
      <c r="AH273" s="145">
        <v>43949</v>
      </c>
      <c r="AI273" s="145">
        <v>43950</v>
      </c>
      <c r="AJ273" s="144" t="b">
        <v>0</v>
      </c>
      <c r="AK273" s="143" t="s">
        <v>288</v>
      </c>
      <c r="AL273" s="143" t="s">
        <v>288</v>
      </c>
      <c r="AM273" s="143" t="s">
        <v>288</v>
      </c>
      <c r="AN273" s="143" t="s">
        <v>288</v>
      </c>
      <c r="AO273" s="143" t="s">
        <v>292</v>
      </c>
    </row>
    <row r="274" spans="1:41" ht="25.5">
      <c r="A274" s="143" t="s">
        <v>48</v>
      </c>
      <c r="B274" s="143" t="s">
        <v>81</v>
      </c>
      <c r="C274" s="143" t="s">
        <v>732</v>
      </c>
      <c r="D274" s="143" t="s">
        <v>733</v>
      </c>
      <c r="E274" s="143" t="s">
        <v>734</v>
      </c>
      <c r="F274" s="144">
        <v>39625</v>
      </c>
      <c r="G274" s="144">
        <v>235</v>
      </c>
      <c r="H274" s="146"/>
      <c r="I274" s="146"/>
      <c r="J274" s="143" t="s">
        <v>286</v>
      </c>
      <c r="K274" s="143" t="s">
        <v>2119</v>
      </c>
      <c r="L274" s="143" t="s">
        <v>2120</v>
      </c>
      <c r="M274" s="143" t="s">
        <v>288</v>
      </c>
      <c r="N274" s="143" t="s">
        <v>289</v>
      </c>
      <c r="O274" s="144">
        <v>6</v>
      </c>
      <c r="P274" s="144">
        <v>0</v>
      </c>
      <c r="Q274" s="144">
        <v>0</v>
      </c>
      <c r="R274" s="143" t="s">
        <v>287</v>
      </c>
      <c r="S274" s="143" t="s">
        <v>287</v>
      </c>
      <c r="T274" s="143" t="s">
        <v>288</v>
      </c>
      <c r="U274" s="144">
        <v>6</v>
      </c>
      <c r="V274" s="143" t="s">
        <v>2121</v>
      </c>
      <c r="W274" s="143" t="s">
        <v>734</v>
      </c>
      <c r="X274" s="143" t="s">
        <v>289</v>
      </c>
      <c r="Y274" s="143" t="s">
        <v>293</v>
      </c>
      <c r="Z274" s="143" t="s">
        <v>289</v>
      </c>
      <c r="AA274" s="143" t="s">
        <v>293</v>
      </c>
      <c r="AB274" s="143" t="s">
        <v>319</v>
      </c>
      <c r="AC274" s="143" t="s">
        <v>288</v>
      </c>
      <c r="AD274" s="143" t="s">
        <v>288</v>
      </c>
      <c r="AE274" s="145">
        <v>43974</v>
      </c>
      <c r="AF274" s="145">
        <v>43976</v>
      </c>
      <c r="AG274" s="146"/>
      <c r="AH274" s="145">
        <v>43978</v>
      </c>
      <c r="AI274" s="145">
        <v>43979</v>
      </c>
      <c r="AJ274" s="144" t="b">
        <v>0</v>
      </c>
      <c r="AK274" s="143" t="s">
        <v>291</v>
      </c>
      <c r="AL274" s="143" t="s">
        <v>291</v>
      </c>
      <c r="AM274" s="143" t="s">
        <v>288</v>
      </c>
      <c r="AN274" s="143" t="s">
        <v>296</v>
      </c>
      <c r="AO274" s="143" t="s">
        <v>292</v>
      </c>
    </row>
    <row r="275" spans="1:41" ht="25.5">
      <c r="A275" s="143" t="s">
        <v>48</v>
      </c>
      <c r="B275" s="143" t="s">
        <v>81</v>
      </c>
      <c r="C275" s="143" t="s">
        <v>764</v>
      </c>
      <c r="D275" s="143" t="s">
        <v>2122</v>
      </c>
      <c r="E275" s="143" t="s">
        <v>2123</v>
      </c>
      <c r="F275" s="144">
        <v>39606</v>
      </c>
      <c r="G275" s="144">
        <v>234</v>
      </c>
      <c r="H275" s="146"/>
      <c r="I275" s="146"/>
      <c r="J275" s="143" t="s">
        <v>286</v>
      </c>
      <c r="K275" s="143" t="s">
        <v>2124</v>
      </c>
      <c r="L275" s="143" t="s">
        <v>2125</v>
      </c>
      <c r="M275" s="143" t="s">
        <v>288</v>
      </c>
      <c r="N275" s="143" t="s">
        <v>287</v>
      </c>
      <c r="O275" s="144">
        <v>11</v>
      </c>
      <c r="P275" s="144">
        <v>0</v>
      </c>
      <c r="Q275" s="144">
        <v>0</v>
      </c>
      <c r="R275" s="143" t="s">
        <v>287</v>
      </c>
      <c r="S275" s="143" t="s">
        <v>287</v>
      </c>
      <c r="T275" s="143" t="s">
        <v>288</v>
      </c>
      <c r="U275" s="144">
        <v>6</v>
      </c>
      <c r="V275" s="143" t="s">
        <v>367</v>
      </c>
      <c r="W275" s="143" t="s">
        <v>2123</v>
      </c>
      <c r="X275" s="143" t="s">
        <v>289</v>
      </c>
      <c r="Y275" s="143" t="s">
        <v>293</v>
      </c>
      <c r="Z275" s="143" t="s">
        <v>289</v>
      </c>
      <c r="AA275" s="143" t="s">
        <v>293</v>
      </c>
      <c r="AB275" s="143" t="s">
        <v>319</v>
      </c>
      <c r="AC275" s="143" t="s">
        <v>288</v>
      </c>
      <c r="AD275" s="143" t="s">
        <v>288</v>
      </c>
      <c r="AE275" s="145">
        <v>43975</v>
      </c>
      <c r="AF275" s="145">
        <v>43975</v>
      </c>
      <c r="AG275" s="146"/>
      <c r="AH275" s="145">
        <v>43978</v>
      </c>
      <c r="AI275" s="145">
        <v>43979</v>
      </c>
      <c r="AJ275" s="144" t="b">
        <v>0</v>
      </c>
      <c r="AK275" s="143" t="s">
        <v>291</v>
      </c>
      <c r="AL275" s="143" t="s">
        <v>291</v>
      </c>
      <c r="AM275" s="143" t="s">
        <v>288</v>
      </c>
      <c r="AN275" s="143" t="s">
        <v>296</v>
      </c>
      <c r="AO275" s="143" t="s">
        <v>292</v>
      </c>
    </row>
    <row r="276" spans="1:41" ht="25.5">
      <c r="A276" s="143" t="s">
        <v>48</v>
      </c>
      <c r="B276" s="143" t="s">
        <v>81</v>
      </c>
      <c r="C276" s="143" t="s">
        <v>440</v>
      </c>
      <c r="D276" s="143" t="s">
        <v>2126</v>
      </c>
      <c r="E276" s="143" t="s">
        <v>2127</v>
      </c>
      <c r="F276" s="144">
        <v>6816</v>
      </c>
      <c r="G276" s="144">
        <v>26</v>
      </c>
      <c r="H276" s="144">
        <v>454</v>
      </c>
      <c r="I276" s="144">
        <v>1</v>
      </c>
      <c r="J276" s="143" t="s">
        <v>286</v>
      </c>
      <c r="K276" s="143" t="s">
        <v>2128</v>
      </c>
      <c r="L276" s="143" t="s">
        <v>2129</v>
      </c>
      <c r="M276" s="143" t="s">
        <v>2130</v>
      </c>
      <c r="N276" s="143" t="s">
        <v>289</v>
      </c>
      <c r="O276" s="144">
        <v>13</v>
      </c>
      <c r="P276" s="144">
        <v>7</v>
      </c>
      <c r="Q276" s="144">
        <v>10</v>
      </c>
      <c r="R276" s="143" t="s">
        <v>287</v>
      </c>
      <c r="S276" s="143" t="s">
        <v>287</v>
      </c>
      <c r="T276" s="143" t="s">
        <v>291</v>
      </c>
      <c r="U276" s="144">
        <v>6</v>
      </c>
      <c r="V276" s="143" t="s">
        <v>2131</v>
      </c>
      <c r="W276" s="143" t="s">
        <v>2127</v>
      </c>
      <c r="X276" s="143" t="s">
        <v>289</v>
      </c>
      <c r="Y276" s="143" t="s">
        <v>293</v>
      </c>
      <c r="Z276" s="143" t="s">
        <v>287</v>
      </c>
      <c r="AA276" s="143" t="s">
        <v>287</v>
      </c>
      <c r="AB276" s="143" t="s">
        <v>319</v>
      </c>
      <c r="AC276" s="143" t="s">
        <v>291</v>
      </c>
      <c r="AD276" s="143" t="s">
        <v>288</v>
      </c>
      <c r="AE276" s="145">
        <v>43851</v>
      </c>
      <c r="AF276" s="145">
        <v>43851</v>
      </c>
      <c r="AG276" s="146"/>
      <c r="AH276" s="145">
        <v>43852</v>
      </c>
      <c r="AI276" s="145">
        <v>43852</v>
      </c>
      <c r="AJ276" s="144" t="b">
        <v>0</v>
      </c>
      <c r="AK276" s="143" t="s">
        <v>288</v>
      </c>
      <c r="AL276" s="143" t="s">
        <v>288</v>
      </c>
      <c r="AM276" s="143" t="s">
        <v>288</v>
      </c>
      <c r="AN276" s="143" t="s">
        <v>288</v>
      </c>
      <c r="AO276" s="143" t="s">
        <v>292</v>
      </c>
    </row>
    <row r="277" spans="1:41" ht="25.5">
      <c r="A277" s="143" t="s">
        <v>48</v>
      </c>
      <c r="B277" s="143" t="s">
        <v>81</v>
      </c>
      <c r="C277" s="143" t="s">
        <v>440</v>
      </c>
      <c r="D277" s="143" t="s">
        <v>441</v>
      </c>
      <c r="E277" s="143" t="s">
        <v>2132</v>
      </c>
      <c r="F277" s="144">
        <v>26328</v>
      </c>
      <c r="G277" s="144">
        <v>93</v>
      </c>
      <c r="H277" s="144">
        <v>1620</v>
      </c>
      <c r="I277" s="144">
        <v>4</v>
      </c>
      <c r="J277" s="143" t="s">
        <v>286</v>
      </c>
      <c r="K277" s="143" t="s">
        <v>2133</v>
      </c>
      <c r="L277" s="143" t="s">
        <v>2134</v>
      </c>
      <c r="M277" s="143" t="s">
        <v>288</v>
      </c>
      <c r="N277" s="143" t="s">
        <v>287</v>
      </c>
      <c r="O277" s="144">
        <v>18</v>
      </c>
      <c r="P277" s="144">
        <v>9</v>
      </c>
      <c r="Q277" s="144">
        <v>27</v>
      </c>
      <c r="R277" s="143" t="s">
        <v>287</v>
      </c>
      <c r="S277" s="143" t="s">
        <v>287</v>
      </c>
      <c r="T277" s="143" t="s">
        <v>291</v>
      </c>
      <c r="U277" s="144">
        <v>6</v>
      </c>
      <c r="V277" s="143" t="s">
        <v>2135</v>
      </c>
      <c r="W277" s="143" t="s">
        <v>2132</v>
      </c>
      <c r="X277" s="143" t="s">
        <v>289</v>
      </c>
      <c r="Y277" s="143" t="s">
        <v>293</v>
      </c>
      <c r="Z277" s="143" t="s">
        <v>289</v>
      </c>
      <c r="AA277" s="143" t="s">
        <v>293</v>
      </c>
      <c r="AB277" s="143" t="s">
        <v>319</v>
      </c>
      <c r="AC277" s="143" t="s">
        <v>291</v>
      </c>
      <c r="AD277" s="143" t="s">
        <v>288</v>
      </c>
      <c r="AE277" s="145">
        <v>43906</v>
      </c>
      <c r="AF277" s="145">
        <v>43906</v>
      </c>
      <c r="AG277" s="146"/>
      <c r="AH277" s="145">
        <v>43907</v>
      </c>
      <c r="AI277" s="145">
        <v>43907</v>
      </c>
      <c r="AJ277" s="144" t="b">
        <v>0</v>
      </c>
      <c r="AK277" s="143" t="s">
        <v>288</v>
      </c>
      <c r="AL277" s="143" t="s">
        <v>288</v>
      </c>
      <c r="AM277" s="143" t="s">
        <v>288</v>
      </c>
      <c r="AN277" s="143" t="s">
        <v>288</v>
      </c>
      <c r="AO277" s="143" t="s">
        <v>292</v>
      </c>
    </row>
    <row r="278" spans="1:41" ht="25.5">
      <c r="A278" s="143" t="s">
        <v>48</v>
      </c>
      <c r="B278" s="143" t="s">
        <v>81</v>
      </c>
      <c r="C278" s="143" t="s">
        <v>764</v>
      </c>
      <c r="D278" s="143" t="s">
        <v>2122</v>
      </c>
      <c r="E278" s="143" t="s">
        <v>2123</v>
      </c>
      <c r="F278" s="144">
        <v>16382</v>
      </c>
      <c r="G278" s="144">
        <v>59</v>
      </c>
      <c r="H278" s="144">
        <v>1050</v>
      </c>
      <c r="I278" s="144">
        <v>2</v>
      </c>
      <c r="J278" s="143" t="s">
        <v>286</v>
      </c>
      <c r="K278" s="143" t="s">
        <v>2136</v>
      </c>
      <c r="L278" s="143" t="s">
        <v>2137</v>
      </c>
      <c r="M278" s="143" t="s">
        <v>2138</v>
      </c>
      <c r="N278" s="143" t="s">
        <v>289</v>
      </c>
      <c r="O278" s="144">
        <v>10</v>
      </c>
      <c r="P278" s="144">
        <v>8</v>
      </c>
      <c r="Q278" s="144">
        <v>21</v>
      </c>
      <c r="R278" s="143" t="s">
        <v>287</v>
      </c>
      <c r="S278" s="143" t="s">
        <v>287</v>
      </c>
      <c r="T278" s="143" t="s">
        <v>291</v>
      </c>
      <c r="U278" s="144">
        <v>6</v>
      </c>
      <c r="V278" s="143" t="s">
        <v>2139</v>
      </c>
      <c r="W278" s="143" t="s">
        <v>2123</v>
      </c>
      <c r="X278" s="143" t="s">
        <v>289</v>
      </c>
      <c r="Y278" s="143" t="s">
        <v>293</v>
      </c>
      <c r="Z278" s="143" t="s">
        <v>287</v>
      </c>
      <c r="AA278" s="143" t="s">
        <v>287</v>
      </c>
      <c r="AB278" s="143" t="s">
        <v>319</v>
      </c>
      <c r="AC278" s="143" t="s">
        <v>291</v>
      </c>
      <c r="AD278" s="143" t="s">
        <v>288</v>
      </c>
      <c r="AE278" s="145">
        <v>43879</v>
      </c>
      <c r="AF278" s="145">
        <v>43879</v>
      </c>
      <c r="AG278" s="146"/>
      <c r="AH278" s="145">
        <v>43879</v>
      </c>
      <c r="AI278" s="145">
        <v>43879</v>
      </c>
      <c r="AJ278" s="144" t="b">
        <v>0</v>
      </c>
      <c r="AK278" s="143" t="s">
        <v>288</v>
      </c>
      <c r="AL278" s="143" t="s">
        <v>288</v>
      </c>
      <c r="AM278" s="143" t="s">
        <v>288</v>
      </c>
      <c r="AN278" s="143" t="s">
        <v>288</v>
      </c>
      <c r="AO278" s="143" t="s">
        <v>292</v>
      </c>
    </row>
    <row r="279" spans="1:41" ht="25.5">
      <c r="A279" s="143" t="s">
        <v>48</v>
      </c>
      <c r="B279" s="143" t="s">
        <v>81</v>
      </c>
      <c r="C279" s="143" t="s">
        <v>446</v>
      </c>
      <c r="D279" s="143" t="s">
        <v>446</v>
      </c>
      <c r="E279" s="143" t="s">
        <v>2140</v>
      </c>
      <c r="F279" s="144">
        <v>29155</v>
      </c>
      <c r="G279" s="144">
        <v>123</v>
      </c>
      <c r="H279" s="144">
        <v>1795</v>
      </c>
      <c r="I279" s="144">
        <v>8</v>
      </c>
      <c r="J279" s="143" t="s">
        <v>286</v>
      </c>
      <c r="K279" s="143" t="s">
        <v>2141</v>
      </c>
      <c r="L279" s="143" t="s">
        <v>2142</v>
      </c>
      <c r="M279" s="143" t="s">
        <v>288</v>
      </c>
      <c r="N279" s="143" t="s">
        <v>289</v>
      </c>
      <c r="O279" s="144">
        <v>15</v>
      </c>
      <c r="P279" s="144">
        <v>4</v>
      </c>
      <c r="Q279" s="144">
        <v>14</v>
      </c>
      <c r="R279" s="143" t="s">
        <v>287</v>
      </c>
      <c r="S279" s="143" t="s">
        <v>287</v>
      </c>
      <c r="T279" s="143" t="s">
        <v>291</v>
      </c>
      <c r="U279" s="144">
        <v>6</v>
      </c>
      <c r="V279" s="143" t="s">
        <v>2143</v>
      </c>
      <c r="W279" s="143" t="s">
        <v>2140</v>
      </c>
      <c r="X279" s="143" t="s">
        <v>287</v>
      </c>
      <c r="Y279" s="143" t="s">
        <v>293</v>
      </c>
      <c r="Z279" s="143" t="s">
        <v>287</v>
      </c>
      <c r="AA279" s="143" t="s">
        <v>287</v>
      </c>
      <c r="AB279" s="143" t="s">
        <v>319</v>
      </c>
      <c r="AC279" s="143" t="s">
        <v>291</v>
      </c>
      <c r="AD279" s="143" t="s">
        <v>288</v>
      </c>
      <c r="AE279" s="145">
        <v>43917</v>
      </c>
      <c r="AF279" s="145">
        <v>43917</v>
      </c>
      <c r="AG279" s="146"/>
      <c r="AH279" s="145">
        <v>43918</v>
      </c>
      <c r="AI279" s="145">
        <v>43918</v>
      </c>
      <c r="AJ279" s="144" t="b">
        <v>0</v>
      </c>
      <c r="AK279" s="143" t="s">
        <v>288</v>
      </c>
      <c r="AL279" s="143" t="s">
        <v>288</v>
      </c>
      <c r="AM279" s="143" t="s">
        <v>288</v>
      </c>
      <c r="AN279" s="143" t="s">
        <v>288</v>
      </c>
      <c r="AO279" s="143" t="s">
        <v>292</v>
      </c>
    </row>
    <row r="280" spans="1:41">
      <c r="A280" s="143" t="s">
        <v>48</v>
      </c>
      <c r="B280" s="143" t="s">
        <v>81</v>
      </c>
      <c r="C280" s="143" t="s">
        <v>2144</v>
      </c>
      <c r="D280" s="143" t="s">
        <v>2144</v>
      </c>
      <c r="E280" s="143" t="s">
        <v>2145</v>
      </c>
      <c r="F280" s="144">
        <v>33271</v>
      </c>
      <c r="G280" s="144">
        <v>145</v>
      </c>
      <c r="H280" s="144">
        <v>1400</v>
      </c>
      <c r="I280" s="144">
        <v>8</v>
      </c>
      <c r="J280" s="143" t="s">
        <v>286</v>
      </c>
      <c r="K280" s="143" t="s">
        <v>2146</v>
      </c>
      <c r="L280" s="143" t="s">
        <v>2147</v>
      </c>
      <c r="M280" s="143" t="s">
        <v>288</v>
      </c>
      <c r="N280" s="143" t="s">
        <v>289</v>
      </c>
      <c r="O280" s="144">
        <v>15</v>
      </c>
      <c r="P280" s="144">
        <v>2</v>
      </c>
      <c r="Q280" s="144">
        <v>10</v>
      </c>
      <c r="R280" s="143" t="s">
        <v>287</v>
      </c>
      <c r="S280" s="143" t="s">
        <v>287</v>
      </c>
      <c r="T280" s="143" t="s">
        <v>291</v>
      </c>
      <c r="U280" s="144">
        <v>6</v>
      </c>
      <c r="V280" s="143" t="s">
        <v>621</v>
      </c>
      <c r="W280" s="143" t="s">
        <v>2145</v>
      </c>
      <c r="X280" s="143" t="s">
        <v>289</v>
      </c>
      <c r="Y280" s="143" t="s">
        <v>293</v>
      </c>
      <c r="Z280" s="143" t="s">
        <v>289</v>
      </c>
      <c r="AA280" s="143" t="s">
        <v>293</v>
      </c>
      <c r="AB280" s="143" t="s">
        <v>415</v>
      </c>
      <c r="AC280" s="143" t="s">
        <v>291</v>
      </c>
      <c r="AD280" s="143" t="s">
        <v>288</v>
      </c>
      <c r="AE280" s="145">
        <v>43941</v>
      </c>
      <c r="AF280" s="145">
        <v>43941</v>
      </c>
      <c r="AG280" s="146"/>
      <c r="AH280" s="145">
        <v>43943</v>
      </c>
      <c r="AI280" s="145">
        <v>43943</v>
      </c>
      <c r="AJ280" s="144" t="b">
        <v>0</v>
      </c>
      <c r="AK280" s="143" t="s">
        <v>288</v>
      </c>
      <c r="AL280" s="143" t="s">
        <v>288</v>
      </c>
      <c r="AM280" s="143" t="s">
        <v>288</v>
      </c>
      <c r="AN280" s="143" t="s">
        <v>288</v>
      </c>
      <c r="AO280" s="143" t="s">
        <v>292</v>
      </c>
    </row>
    <row r="281" spans="1:41" ht="25.5">
      <c r="A281" s="143" t="s">
        <v>48</v>
      </c>
      <c r="B281" s="143" t="s">
        <v>81</v>
      </c>
      <c r="C281" s="143" t="s">
        <v>2089</v>
      </c>
      <c r="D281" s="143" t="s">
        <v>2090</v>
      </c>
      <c r="E281" s="143" t="s">
        <v>2091</v>
      </c>
      <c r="F281" s="144">
        <v>40581</v>
      </c>
      <c r="G281" s="144">
        <v>254</v>
      </c>
      <c r="H281" s="144">
        <v>6621</v>
      </c>
      <c r="I281" s="144">
        <v>32</v>
      </c>
      <c r="J281" s="143" t="s">
        <v>286</v>
      </c>
      <c r="K281" s="143" t="s">
        <v>2148</v>
      </c>
      <c r="L281" s="143" t="s">
        <v>2149</v>
      </c>
      <c r="M281" s="143" t="s">
        <v>288</v>
      </c>
      <c r="N281" s="143" t="s">
        <v>287</v>
      </c>
      <c r="O281" s="144">
        <v>48</v>
      </c>
      <c r="P281" s="144">
        <v>2</v>
      </c>
      <c r="Q281" s="144">
        <v>12</v>
      </c>
      <c r="R281" s="143" t="s">
        <v>289</v>
      </c>
      <c r="S281" s="143" t="s">
        <v>287</v>
      </c>
      <c r="T281" s="143" t="s">
        <v>291</v>
      </c>
      <c r="U281" s="144">
        <v>2</v>
      </c>
      <c r="V281" s="143" t="s">
        <v>2150</v>
      </c>
      <c r="W281" s="143" t="s">
        <v>2091</v>
      </c>
      <c r="X281" s="143" t="s">
        <v>287</v>
      </c>
      <c r="Y281" s="143" t="s">
        <v>289</v>
      </c>
      <c r="Z281" s="143" t="s">
        <v>289</v>
      </c>
      <c r="AA281" s="143" t="s">
        <v>293</v>
      </c>
      <c r="AB281" s="143" t="s">
        <v>290</v>
      </c>
      <c r="AC281" s="143" t="s">
        <v>291</v>
      </c>
      <c r="AD281" s="143" t="s">
        <v>288</v>
      </c>
      <c r="AE281" s="145">
        <v>43981</v>
      </c>
      <c r="AF281" s="145">
        <v>43981</v>
      </c>
      <c r="AG281" s="146"/>
      <c r="AH281" s="145">
        <v>43983</v>
      </c>
      <c r="AI281" s="145">
        <v>43983</v>
      </c>
      <c r="AJ281" s="144" t="b">
        <v>0</v>
      </c>
      <c r="AK281" s="143" t="s">
        <v>288</v>
      </c>
      <c r="AL281" s="143" t="s">
        <v>288</v>
      </c>
      <c r="AM281" s="143" t="s">
        <v>288</v>
      </c>
      <c r="AN281" s="143" t="s">
        <v>288</v>
      </c>
      <c r="AO281" s="143" t="s">
        <v>292</v>
      </c>
    </row>
    <row r="282" spans="1:41">
      <c r="A282" s="143" t="s">
        <v>48</v>
      </c>
      <c r="B282" s="143" t="s">
        <v>81</v>
      </c>
      <c r="C282" s="143" t="s">
        <v>446</v>
      </c>
      <c r="D282" s="143" t="s">
        <v>2151</v>
      </c>
      <c r="E282" s="143" t="s">
        <v>2152</v>
      </c>
      <c r="F282" s="144">
        <v>31153</v>
      </c>
      <c r="G282" s="144">
        <v>134</v>
      </c>
      <c r="H282" s="144">
        <v>40551</v>
      </c>
      <c r="I282" s="144">
        <v>0</v>
      </c>
      <c r="J282" s="143" t="s">
        <v>286</v>
      </c>
      <c r="K282" s="143" t="s">
        <v>2153</v>
      </c>
      <c r="L282" s="143" t="s">
        <v>2154</v>
      </c>
      <c r="M282" s="143" t="s">
        <v>288</v>
      </c>
      <c r="N282" s="143" t="s">
        <v>287</v>
      </c>
      <c r="O282" s="144">
        <v>29</v>
      </c>
      <c r="P282" s="144">
        <v>11</v>
      </c>
      <c r="Q282" s="144">
        <v>6</v>
      </c>
      <c r="R282" s="143" t="s">
        <v>287</v>
      </c>
      <c r="S282" s="143" t="s">
        <v>287</v>
      </c>
      <c r="T282" s="143" t="s">
        <v>291</v>
      </c>
      <c r="U282" s="144">
        <v>10</v>
      </c>
      <c r="V282" s="143" t="s">
        <v>562</v>
      </c>
      <c r="W282" s="143" t="s">
        <v>2152</v>
      </c>
      <c r="X282" s="143" t="s">
        <v>289</v>
      </c>
      <c r="Y282" s="143" t="s">
        <v>447</v>
      </c>
      <c r="Z282" s="143" t="s">
        <v>287</v>
      </c>
      <c r="AA282" s="143" t="s">
        <v>287</v>
      </c>
      <c r="AB282" s="143" t="s">
        <v>364</v>
      </c>
      <c r="AC282" s="143" t="s">
        <v>291</v>
      </c>
      <c r="AD282" s="143" t="s">
        <v>288</v>
      </c>
      <c r="AE282" s="145">
        <v>43927</v>
      </c>
      <c r="AF282" s="145">
        <v>43929</v>
      </c>
      <c r="AG282" s="146"/>
      <c r="AH282" s="145">
        <v>43930</v>
      </c>
      <c r="AI282" s="145">
        <v>43930</v>
      </c>
      <c r="AJ282" s="144" t="b">
        <v>0</v>
      </c>
      <c r="AK282" s="143" t="s">
        <v>288</v>
      </c>
      <c r="AL282" s="143" t="s">
        <v>288</v>
      </c>
      <c r="AM282" s="143" t="s">
        <v>288</v>
      </c>
      <c r="AN282" s="143" t="s">
        <v>288</v>
      </c>
      <c r="AO282" s="143" t="s">
        <v>292</v>
      </c>
    </row>
    <row r="283" spans="1:41" ht="25.5">
      <c r="A283" s="143" t="s">
        <v>48</v>
      </c>
      <c r="B283" s="143" t="s">
        <v>81</v>
      </c>
      <c r="C283" s="143" t="s">
        <v>2144</v>
      </c>
      <c r="D283" s="143" t="s">
        <v>2144</v>
      </c>
      <c r="E283" s="143" t="s">
        <v>2145</v>
      </c>
      <c r="F283" s="144">
        <v>23013</v>
      </c>
      <c r="G283" s="144">
        <v>79</v>
      </c>
      <c r="H283" s="144">
        <v>1457</v>
      </c>
      <c r="I283" s="144">
        <v>3</v>
      </c>
      <c r="J283" s="143" t="s">
        <v>286</v>
      </c>
      <c r="K283" s="143" t="s">
        <v>2155</v>
      </c>
      <c r="L283" s="143" t="s">
        <v>2156</v>
      </c>
      <c r="M283" s="143" t="s">
        <v>2157</v>
      </c>
      <c r="N283" s="143" t="s">
        <v>289</v>
      </c>
      <c r="O283" s="144">
        <v>1</v>
      </c>
      <c r="P283" s="144">
        <v>6</v>
      </c>
      <c r="Q283" s="144">
        <v>29</v>
      </c>
      <c r="R283" s="143" t="s">
        <v>287</v>
      </c>
      <c r="S283" s="143" t="s">
        <v>287</v>
      </c>
      <c r="T283" s="143" t="s">
        <v>291</v>
      </c>
      <c r="U283" s="144">
        <v>11</v>
      </c>
      <c r="V283" s="143" t="s">
        <v>2158</v>
      </c>
      <c r="W283" s="143" t="s">
        <v>2145</v>
      </c>
      <c r="X283" s="143" t="s">
        <v>287</v>
      </c>
      <c r="Y283" s="143" t="s">
        <v>293</v>
      </c>
      <c r="Z283" s="143" t="s">
        <v>289</v>
      </c>
      <c r="AA283" s="143" t="s">
        <v>293</v>
      </c>
      <c r="AB283" s="143" t="s">
        <v>319</v>
      </c>
      <c r="AC283" s="143" t="s">
        <v>291</v>
      </c>
      <c r="AD283" s="143" t="s">
        <v>288</v>
      </c>
      <c r="AE283" s="145">
        <v>43898</v>
      </c>
      <c r="AF283" s="145">
        <v>43898</v>
      </c>
      <c r="AG283" s="146"/>
      <c r="AH283" s="145">
        <v>43898</v>
      </c>
      <c r="AI283" s="145">
        <v>43898</v>
      </c>
      <c r="AJ283" s="144" t="b">
        <v>0</v>
      </c>
      <c r="AK283" s="143" t="s">
        <v>288</v>
      </c>
      <c r="AL283" s="143" t="s">
        <v>288</v>
      </c>
      <c r="AM283" s="143" t="s">
        <v>288</v>
      </c>
      <c r="AN283" s="143" t="s">
        <v>288</v>
      </c>
      <c r="AO283" s="143" t="s">
        <v>292</v>
      </c>
    </row>
    <row r="284" spans="1:41" ht="25.5">
      <c r="A284" s="143" t="s">
        <v>48</v>
      </c>
      <c r="B284" s="143" t="s">
        <v>81</v>
      </c>
      <c r="C284" s="143" t="s">
        <v>428</v>
      </c>
      <c r="D284" s="143" t="s">
        <v>428</v>
      </c>
      <c r="E284" s="143" t="s">
        <v>2159</v>
      </c>
      <c r="F284" s="144">
        <v>35218</v>
      </c>
      <c r="G284" s="144">
        <v>160</v>
      </c>
      <c r="H284" s="144">
        <v>2141</v>
      </c>
      <c r="I284" s="144">
        <v>14</v>
      </c>
      <c r="J284" s="143" t="s">
        <v>286</v>
      </c>
      <c r="K284" s="143" t="s">
        <v>2160</v>
      </c>
      <c r="L284" s="143" t="s">
        <v>2161</v>
      </c>
      <c r="M284" s="143" t="s">
        <v>2162</v>
      </c>
      <c r="N284" s="143" t="s">
        <v>287</v>
      </c>
      <c r="O284" s="144">
        <v>7</v>
      </c>
      <c r="P284" s="144">
        <v>4</v>
      </c>
      <c r="Q284" s="144">
        <v>5</v>
      </c>
      <c r="R284" s="143" t="s">
        <v>287</v>
      </c>
      <c r="S284" s="143" t="s">
        <v>287</v>
      </c>
      <c r="T284" s="143" t="s">
        <v>291</v>
      </c>
      <c r="U284" s="144">
        <v>6</v>
      </c>
      <c r="V284" s="143" t="s">
        <v>2163</v>
      </c>
      <c r="W284" s="143" t="s">
        <v>2159</v>
      </c>
      <c r="X284" s="143" t="s">
        <v>289</v>
      </c>
      <c r="Y284" s="143" t="s">
        <v>293</v>
      </c>
      <c r="Z284" s="143" t="s">
        <v>287</v>
      </c>
      <c r="AA284" s="143" t="s">
        <v>287</v>
      </c>
      <c r="AB284" s="143" t="s">
        <v>319</v>
      </c>
      <c r="AC284" s="143" t="s">
        <v>291</v>
      </c>
      <c r="AD284" s="143" t="s">
        <v>288</v>
      </c>
      <c r="AE284" s="145">
        <v>43955</v>
      </c>
      <c r="AF284" s="145">
        <v>43955</v>
      </c>
      <c r="AG284" s="146"/>
      <c r="AH284" s="145">
        <v>43955</v>
      </c>
      <c r="AI284" s="145">
        <v>43955</v>
      </c>
      <c r="AJ284" s="144" t="b">
        <v>0</v>
      </c>
      <c r="AK284" s="143" t="s">
        <v>288</v>
      </c>
      <c r="AL284" s="143" t="s">
        <v>288</v>
      </c>
      <c r="AM284" s="143" t="s">
        <v>288</v>
      </c>
      <c r="AN284" s="143" t="s">
        <v>288</v>
      </c>
      <c r="AO284" s="143" t="s">
        <v>292</v>
      </c>
    </row>
    <row r="285" spans="1:41" ht="25.5">
      <c r="A285" s="143" t="s">
        <v>48</v>
      </c>
      <c r="B285" s="143" t="s">
        <v>81</v>
      </c>
      <c r="C285" s="143" t="s">
        <v>760</v>
      </c>
      <c r="D285" s="143" t="s">
        <v>619</v>
      </c>
      <c r="E285" s="143" t="s">
        <v>2164</v>
      </c>
      <c r="F285" s="144">
        <v>35173</v>
      </c>
      <c r="G285" s="144">
        <v>159</v>
      </c>
      <c r="H285" s="144">
        <v>1898</v>
      </c>
      <c r="I285" s="144">
        <v>11</v>
      </c>
      <c r="J285" s="143" t="s">
        <v>286</v>
      </c>
      <c r="K285" s="143" t="s">
        <v>2165</v>
      </c>
      <c r="L285" s="143" t="s">
        <v>2166</v>
      </c>
      <c r="M285" s="143" t="s">
        <v>2167</v>
      </c>
      <c r="N285" s="143" t="s">
        <v>289</v>
      </c>
      <c r="O285" s="144">
        <v>14</v>
      </c>
      <c r="P285" s="144">
        <v>0</v>
      </c>
      <c r="Q285" s="144">
        <v>2</v>
      </c>
      <c r="R285" s="143" t="s">
        <v>287</v>
      </c>
      <c r="S285" s="143" t="s">
        <v>287</v>
      </c>
      <c r="T285" s="143" t="s">
        <v>291</v>
      </c>
      <c r="U285" s="144">
        <v>6</v>
      </c>
      <c r="V285" s="143" t="s">
        <v>2168</v>
      </c>
      <c r="W285" s="143" t="s">
        <v>2164</v>
      </c>
      <c r="X285" s="143" t="s">
        <v>289</v>
      </c>
      <c r="Y285" s="143" t="s">
        <v>293</v>
      </c>
      <c r="Z285" s="143" t="s">
        <v>287</v>
      </c>
      <c r="AA285" s="143" t="s">
        <v>293</v>
      </c>
      <c r="AB285" s="143" t="s">
        <v>319</v>
      </c>
      <c r="AC285" s="143" t="s">
        <v>291</v>
      </c>
      <c r="AD285" s="143" t="s">
        <v>288</v>
      </c>
      <c r="AE285" s="145">
        <v>43954</v>
      </c>
      <c r="AF285" s="145">
        <v>43954</v>
      </c>
      <c r="AG285" s="146"/>
      <c r="AH285" s="145">
        <v>43954</v>
      </c>
      <c r="AI285" s="145">
        <v>43955</v>
      </c>
      <c r="AJ285" s="144" t="b">
        <v>0</v>
      </c>
      <c r="AK285" s="143" t="s">
        <v>288</v>
      </c>
      <c r="AL285" s="143" t="s">
        <v>288</v>
      </c>
      <c r="AM285" s="143" t="s">
        <v>288</v>
      </c>
      <c r="AN285" s="143" t="s">
        <v>288</v>
      </c>
      <c r="AO285" s="143" t="s">
        <v>292</v>
      </c>
    </row>
  </sheetData>
  <sortState ref="A2:AO537">
    <sortCondition ref="AE1"/>
  </sortState>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L4"/>
  <sheetViews>
    <sheetView topLeftCell="A2" workbookViewId="0">
      <selection activeCell="C2" sqref="C2"/>
    </sheetView>
  </sheetViews>
  <sheetFormatPr defaultRowHeight="12.75"/>
  <cols>
    <col min="1" max="4" width="9.140625" style="68"/>
    <col min="5" max="5" width="9.5703125" style="34" bestFit="1" customWidth="1"/>
    <col min="6" max="16384" width="9.140625" style="68"/>
  </cols>
  <sheetData>
    <row r="1" spans="1:12">
      <c r="A1" s="68" t="str">
        <f>รอวางอัตราป่วย!B10</f>
        <v>3309</v>
      </c>
      <c r="B1" s="68" t="str">
        <f>รอวางอัตราป่วย!C10</f>
        <v>ราษีไศล</v>
      </c>
      <c r="C1" s="68">
        <f>รอวางอัตราป่วย!D10</f>
        <v>80596</v>
      </c>
      <c r="D1" s="68">
        <f>รอวางอัตราป่วย!E10</f>
        <v>98</v>
      </c>
      <c r="E1" s="34">
        <f>รอวางอัตราป่วย!F10</f>
        <v>121.59412377785497</v>
      </c>
      <c r="F1" s="68">
        <f>รอวางอัตราป่วย!G10</f>
        <v>0</v>
      </c>
      <c r="G1" s="68">
        <f>รอวางอัตราป่วย!H10</f>
        <v>0</v>
      </c>
      <c r="H1" s="68">
        <f>รอวางอัตราป่วย!I10</f>
        <v>0</v>
      </c>
      <c r="I1" s="68">
        <f>รอวางอัตราป่วย!J10</f>
        <v>0</v>
      </c>
      <c r="J1" s="68">
        <f>รอวางอัตราป่วย!K10</f>
        <v>0</v>
      </c>
      <c r="K1" s="68">
        <f>รอวางอัตราป่วย!L10</f>
        <v>0</v>
      </c>
      <c r="L1" s="68">
        <f>รอวางอัตราป่วย!M10</f>
        <v>0</v>
      </c>
    </row>
    <row r="2" spans="1:12">
      <c r="A2" s="68" t="str">
        <f>รอวางอัตราป่วย!B3</f>
        <v>3302</v>
      </c>
      <c r="B2" s="68" t="str">
        <f>รอวางอัตราป่วย!C3</f>
        <v>ยางชุมน้อย</v>
      </c>
      <c r="C2" s="68">
        <f>รอวางอัตราป่วย!D3</f>
        <v>36734</v>
      </c>
      <c r="D2" s="68">
        <f>รอวางอัตราป่วย!E3</f>
        <v>39</v>
      </c>
      <c r="E2" s="34">
        <f>รอวางอัตราป่วย!F3</f>
        <v>106.16867207491697</v>
      </c>
      <c r="F2" s="68">
        <f>รอวางอัตราป่วย!G3</f>
        <v>0</v>
      </c>
      <c r="G2" s="68">
        <f>รอวางอัตราป่วย!H3</f>
        <v>0</v>
      </c>
      <c r="H2" s="68">
        <f>รอวางอัตราป่วย!I3</f>
        <v>0</v>
      </c>
      <c r="I2" s="68">
        <f>รอวางอัตราป่วย!J3</f>
        <v>0</v>
      </c>
      <c r="J2" s="68">
        <f>รอวางอัตราป่วย!K3</f>
        <v>0</v>
      </c>
      <c r="K2" s="68">
        <f>รอวางอัตราป่วย!L3</f>
        <v>0</v>
      </c>
      <c r="L2" s="68">
        <f>รอวางอัตราป่วย!M3</f>
        <v>0</v>
      </c>
    </row>
    <row r="3" spans="1:12">
      <c r="A3" s="68" t="str">
        <f>รอวางอัตราป่วย!B23</f>
        <v>3322</v>
      </c>
      <c r="B3" s="68" t="str">
        <f>รอวางอัตราป่วย!C23</f>
        <v>ศิลาลาด</v>
      </c>
      <c r="C3" s="68">
        <f>รอวางอัตราป่วย!D23</f>
        <v>20110</v>
      </c>
      <c r="D3" s="68">
        <f>รอวางอัตราป่วย!E23</f>
        <v>8</v>
      </c>
      <c r="E3" s="34">
        <f>รอวางอัตราป่วย!F23</f>
        <v>39.781203381402285</v>
      </c>
      <c r="F3" s="68">
        <f>รอวางอัตราป่วย!G23</f>
        <v>0</v>
      </c>
      <c r="G3" s="68">
        <f>รอวางอัตราป่วย!H23</f>
        <v>0</v>
      </c>
      <c r="H3" s="68">
        <f>รอวางอัตราป่วย!I23</f>
        <v>0</v>
      </c>
      <c r="I3" s="68">
        <f>รอวางอัตราป่วย!J23</f>
        <v>0</v>
      </c>
      <c r="J3" s="68">
        <f>รอวางอัตราป่วย!K23</f>
        <v>0</v>
      </c>
      <c r="K3" s="68">
        <f>รอวางอัตราป่วย!L23</f>
        <v>0</v>
      </c>
      <c r="L3" s="68">
        <f>รอวางอัตราป่วย!M23</f>
        <v>0</v>
      </c>
    </row>
    <row r="4" spans="1:12">
      <c r="A4" s="68" t="str">
        <f>รอวางอัตราป่วย!B12</f>
        <v>3311</v>
      </c>
      <c r="B4" s="68" t="str">
        <f>รอวางอัตราป่วย!C12</f>
        <v>บึงบูรพ์</v>
      </c>
      <c r="C4" s="68">
        <f>รอวางอัตราป่วย!D12</f>
        <v>10632</v>
      </c>
      <c r="D4" s="68">
        <f>รอวางอัตราป่วย!E12</f>
        <v>2</v>
      </c>
      <c r="E4" s="34">
        <f>รอวางอัตราป่วย!F12</f>
        <v>18.811136192626034</v>
      </c>
      <c r="F4" s="68">
        <f>รอวางอัตราป่วย!G12</f>
        <v>0</v>
      </c>
      <c r="G4" s="68">
        <f>รอวางอัตราป่วย!H12</f>
        <v>0</v>
      </c>
      <c r="H4" s="68">
        <f>รอวางอัตราป่วย!I12</f>
        <v>0</v>
      </c>
      <c r="I4" s="68">
        <f>รอวางอัตราป่วย!J12</f>
        <v>0</v>
      </c>
      <c r="J4" s="68">
        <f>รอวางอัตราป่วย!K12</f>
        <v>0</v>
      </c>
      <c r="K4" s="68">
        <f>รอวางอัตราป่วย!L12</f>
        <v>0</v>
      </c>
      <c r="L4" s="68">
        <f>รอวางอัตราป่วย!M12</f>
        <v>0</v>
      </c>
    </row>
  </sheetData>
  <sortState ref="A1:L4">
    <sortCondition descending="1" ref="C2"/>
  </sortState>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9.140625" style="34"/>
    <col min="6" max="16384" width="9.140625" style="68"/>
  </cols>
  <sheetData>
    <row r="1" spans="1:12">
      <c r="A1" s="68" t="str">
        <f>รอวางอัตราป่วย!B11</f>
        <v>3310</v>
      </c>
      <c r="B1" s="68" t="str">
        <f>รอวางอัตราป่วย!C11</f>
        <v>อุทุมพรพิสัย</v>
      </c>
      <c r="C1" s="68">
        <f>รอวางอัตราป่วย!D11</f>
        <v>107063</v>
      </c>
      <c r="D1" s="68">
        <f>รอวางอัตราป่วย!E11</f>
        <v>56</v>
      </c>
      <c r="E1" s="34">
        <f>รอวางอัตราป่วย!F11</f>
        <v>52.305651812484236</v>
      </c>
      <c r="F1" s="68">
        <f>รอวางอัตราป่วย!G11</f>
        <v>0</v>
      </c>
      <c r="G1" s="68">
        <f>รอวางอัตราป่วย!H11</f>
        <v>0</v>
      </c>
      <c r="H1" s="68">
        <f>รอวางอัตราป่วย!I11</f>
        <v>0</v>
      </c>
      <c r="I1" s="68">
        <f>รอวางอัตราป่วย!J11</f>
        <v>0</v>
      </c>
      <c r="J1" s="68">
        <f>รอวางอัตราป่วย!K11</f>
        <v>0</v>
      </c>
      <c r="K1" s="68">
        <f>รอวางอัตราป่วย!L11</f>
        <v>0</v>
      </c>
      <c r="L1" s="68">
        <f>รอวางอัตราป่วย!M11</f>
        <v>0</v>
      </c>
    </row>
    <row r="2" spans="1:12">
      <c r="A2" s="68" t="str">
        <f>รอวางอัตราป่วย!B13</f>
        <v>3312</v>
      </c>
      <c r="B2" s="68" t="str">
        <f>รอวางอัตราป่วย!C13</f>
        <v>ห้วยทับทัน</v>
      </c>
      <c r="C2" s="68">
        <f>รอวางอัตราป่วย!D13</f>
        <v>42461</v>
      </c>
      <c r="D2" s="68">
        <f>รอวางอัตราป่วย!E13</f>
        <v>20</v>
      </c>
      <c r="E2" s="34">
        <f>รอวางอัตราป่วย!F13</f>
        <v>47.102046583924071</v>
      </c>
      <c r="F2" s="68">
        <f>รอวางอัตราป่วย!G13</f>
        <v>0</v>
      </c>
      <c r="G2" s="68">
        <f>รอวางอัตราป่วย!H13</f>
        <v>0</v>
      </c>
      <c r="H2" s="68">
        <f>รอวางอัตราป่วย!I13</f>
        <v>0</v>
      </c>
      <c r="I2" s="68">
        <f>รอวางอัตราป่วย!J13</f>
        <v>0</v>
      </c>
      <c r="J2" s="68">
        <f>รอวางอัตราป่วย!K13</f>
        <v>0</v>
      </c>
      <c r="K2" s="68">
        <f>รอวางอัตราป่วย!L13</f>
        <v>0</v>
      </c>
      <c r="L2" s="68">
        <f>รอวางอัตราป่วย!M13</f>
        <v>0</v>
      </c>
    </row>
    <row r="3" spans="1:12">
      <c r="A3" s="68" t="str">
        <f>รอวางอัตราป่วย!B22</f>
        <v>3321</v>
      </c>
      <c r="B3" s="68" t="str">
        <f>รอวางอัตราป่วย!C22</f>
        <v>โพธิ์ศรีสุวรรณ</v>
      </c>
      <c r="C3" s="68">
        <f>รอวางอัตราป่วย!D22</f>
        <v>23826</v>
      </c>
      <c r="D3" s="68">
        <f>รอวางอัตราป่วย!E22</f>
        <v>14</v>
      </c>
      <c r="E3" s="34">
        <f>รอวางอัตราป่วย!F22</f>
        <v>58.759338537731892</v>
      </c>
      <c r="F3" s="68">
        <f>รอวางอัตราป่วย!G22</f>
        <v>0</v>
      </c>
      <c r="G3" s="68">
        <f>รอวางอัตราป่วย!H22</f>
        <v>0</v>
      </c>
      <c r="H3" s="68">
        <f>รอวางอัตราป่วย!I22</f>
        <v>0</v>
      </c>
      <c r="I3" s="68">
        <f>รอวางอัตราป่วย!J22</f>
        <v>0</v>
      </c>
      <c r="J3" s="68">
        <f>รอวางอัตราป่วย!K22</f>
        <v>0</v>
      </c>
      <c r="K3" s="68">
        <f>รอวางอัตราป่วย!L22</f>
        <v>0</v>
      </c>
      <c r="L3" s="68">
        <f>รอวางอัตราป่วย!M22</f>
        <v>0</v>
      </c>
    </row>
    <row r="4" spans="1:12">
      <c r="A4" s="68" t="str">
        <f>รอวางอัตราป่วย!B19</f>
        <v>3318</v>
      </c>
      <c r="B4" s="68" t="str">
        <f>รอวางอัตราป่วย!C19</f>
        <v>เมืองจันทร์</v>
      </c>
      <c r="C4" s="68">
        <f>รอวางอัตราป่วย!D19</f>
        <v>18030</v>
      </c>
      <c r="D4" s="68">
        <f>รอวางอัตราป่วย!E19</f>
        <v>0</v>
      </c>
      <c r="E4" s="34">
        <f>รอวางอัตราป่วย!F19</f>
        <v>0</v>
      </c>
      <c r="F4" s="68">
        <f>รอวางอัตราป่วย!G19</f>
        <v>0</v>
      </c>
      <c r="G4" s="68">
        <f>รอวางอัตราป่วย!H19</f>
        <v>0</v>
      </c>
      <c r="H4" s="68">
        <f>รอวางอัตราป่วย!I19</f>
        <v>0</v>
      </c>
      <c r="I4" s="68">
        <f>รอวางอัตราป่วย!J19</f>
        <v>0</v>
      </c>
      <c r="J4" s="68">
        <f>รอวางอัตราป่วย!K19</f>
        <v>0</v>
      </c>
      <c r="K4" s="68">
        <f>รอวางอัตราป่วย!L19</f>
        <v>0</v>
      </c>
      <c r="L4" s="68">
        <f>รอวางอัตราป่วย!M19</f>
        <v>0</v>
      </c>
    </row>
  </sheetData>
  <sortState ref="A1:L4">
    <sortCondition descending="1" ref="E1"/>
  </sortState>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10.5703125" style="34" bestFit="1" customWidth="1"/>
    <col min="6" max="6" width="9.140625" style="68"/>
    <col min="7" max="8" width="9.140625" style="34"/>
    <col min="9" max="16384" width="9.140625" style="68"/>
  </cols>
  <sheetData>
    <row r="1" spans="1:12">
      <c r="A1" s="68" t="str">
        <f>รอวางอัตราป่วย!B18</f>
        <v>3317</v>
      </c>
      <c r="B1" s="68" t="str">
        <f>รอวางอัตราป่วย!C18</f>
        <v>ภูสิงห์</v>
      </c>
      <c r="C1" s="68">
        <f>รอวางอัตราป่วย!D18</f>
        <v>54377</v>
      </c>
      <c r="D1" s="68">
        <f>รอวางอัตราป่วย!E18</f>
        <v>16</v>
      </c>
      <c r="E1" s="34">
        <f>รอวางอัตราป่วย!F18</f>
        <v>29.424205086709453</v>
      </c>
      <c r="F1" s="68">
        <f>รอวางอัตราป่วย!G18</f>
        <v>0</v>
      </c>
      <c r="G1" s="34">
        <f>รอวางอัตราป่วย!H18</f>
        <v>0</v>
      </c>
      <c r="H1" s="34">
        <f>รอวางอัตราป่วย!I18</f>
        <v>0</v>
      </c>
      <c r="I1" s="68">
        <f>รอวางอัตราป่วย!J18</f>
        <v>0</v>
      </c>
      <c r="J1" s="68">
        <f>รอวางอัตราป่วย!K18</f>
        <v>0</v>
      </c>
      <c r="K1" s="68">
        <f>รอวางอัตราป่วย!L18</f>
        <v>0</v>
      </c>
      <c r="L1" s="68">
        <f>รอวางอัตราป่วย!M18</f>
        <v>0</v>
      </c>
    </row>
    <row r="2" spans="1:12">
      <c r="A2" s="68" t="str">
        <f>รอวางอัตราป่วย!B7</f>
        <v>3306</v>
      </c>
      <c r="B2" s="68" t="str">
        <f>รอวางอัตราป่วย!C7</f>
        <v>ไพรบึง</v>
      </c>
      <c r="C2" s="68">
        <f>รอวางอัตราป่วย!D7</f>
        <v>48337</v>
      </c>
      <c r="D2" s="68">
        <f>รอวางอัตราป่วย!E7</f>
        <v>18</v>
      </c>
      <c r="E2" s="34">
        <f>รอวางอัตราป่วย!F7</f>
        <v>37.238554316569086</v>
      </c>
      <c r="F2" s="68">
        <f>รอวางอัตราป่วย!G7</f>
        <v>0</v>
      </c>
      <c r="G2" s="34">
        <f>รอวางอัตราป่วย!H7</f>
        <v>0</v>
      </c>
      <c r="H2" s="34">
        <f>รอวางอัตราป่วย!I7</f>
        <v>0</v>
      </c>
      <c r="I2" s="68">
        <f>รอวางอัตราป่วย!J7</f>
        <v>0</v>
      </c>
      <c r="J2" s="68">
        <f>รอวางอัตราป่วย!K7</f>
        <v>0</v>
      </c>
      <c r="K2" s="68">
        <f>รอวางอัตราป่วย!L7</f>
        <v>0</v>
      </c>
      <c r="L2" s="68">
        <f>รอวางอัตราป่วย!M7</f>
        <v>0</v>
      </c>
    </row>
    <row r="3" spans="1:12">
      <c r="A3" s="68" t="str">
        <f>รอวางอัตราป่วย!B6</f>
        <v>3305</v>
      </c>
      <c r="B3" s="68" t="str">
        <f>รอวางอัตราป่วย!C6</f>
        <v>ขุขันธ์</v>
      </c>
      <c r="C3" s="68">
        <f>รอวางอัตราป่วย!D6</f>
        <v>151623</v>
      </c>
      <c r="D3" s="68">
        <f>รอวางอัตราป่วย!E6</f>
        <v>114</v>
      </c>
      <c r="E3" s="34">
        <f>รอวางอัตราป่วย!F6</f>
        <v>75.18648226192596</v>
      </c>
      <c r="F3" s="68">
        <f>รอวางอัตราป่วย!G6</f>
        <v>0</v>
      </c>
      <c r="G3" s="34">
        <f>รอวางอัตราป่วย!H6</f>
        <v>0</v>
      </c>
      <c r="H3" s="34">
        <f>รอวางอัตราป่วย!I6</f>
        <v>0</v>
      </c>
      <c r="I3" s="68">
        <f>รอวางอัตราป่วย!J6</f>
        <v>0</v>
      </c>
      <c r="J3" s="68">
        <f>รอวางอัตราป่วย!K6</f>
        <v>0</v>
      </c>
      <c r="K3" s="68">
        <f>รอวางอัตราป่วย!L6</f>
        <v>0</v>
      </c>
      <c r="L3" s="68">
        <f>รอวางอัตราป่วย!M6</f>
        <v>0</v>
      </c>
    </row>
    <row r="4" spans="1:12">
      <c r="A4" s="68" t="str">
        <f>รอวางอัตราป่วย!B8</f>
        <v>3307</v>
      </c>
      <c r="B4" s="68" t="str">
        <f>รอวางอัตราป่วย!C8</f>
        <v>ปรางค์กู่</v>
      </c>
      <c r="C4" s="68">
        <f>รอวางอัตราป่วย!D8</f>
        <v>67826</v>
      </c>
      <c r="D4" s="68">
        <f>รอวางอัตราป่วย!E8</f>
        <v>42</v>
      </c>
      <c r="E4" s="34">
        <f>รอวางอัตราป่วย!F8</f>
        <v>61.923156311738865</v>
      </c>
      <c r="F4" s="68">
        <f>รอวางอัตราป่วย!G8</f>
        <v>0</v>
      </c>
      <c r="G4" s="34">
        <f>รอวางอัตราป่วย!H8</f>
        <v>0</v>
      </c>
      <c r="H4" s="34">
        <f>รอวางอัตราป่วย!I8</f>
        <v>0</v>
      </c>
      <c r="I4" s="68">
        <f>รอวางอัตราป่วย!J8</f>
        <v>0</v>
      </c>
      <c r="J4" s="68">
        <f>รอวางอัตราป่วย!K8</f>
        <v>0</v>
      </c>
      <c r="K4" s="68">
        <f>รอวางอัตราป่วย!L8</f>
        <v>0</v>
      </c>
      <c r="L4" s="68">
        <f>รอวางอัตราป่วย!M8</f>
        <v>0</v>
      </c>
    </row>
  </sheetData>
  <autoFilter ref="E1:E4"/>
  <sortState ref="A1:L4">
    <sortCondition descending="1" ref="E1"/>
  </sortState>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10.5703125" style="34" bestFit="1" customWidth="1"/>
    <col min="6" max="6" width="9.140625" style="68"/>
    <col min="7" max="8" width="9.5703125" style="34" bestFit="1" customWidth="1"/>
    <col min="9" max="16384" width="9.140625" style="68"/>
  </cols>
  <sheetData>
    <row r="1" spans="1:12">
      <c r="A1" s="68" t="str">
        <f>รอวางอัตราป่วย!B5</f>
        <v>3304</v>
      </c>
      <c r="B1" s="68" t="str">
        <f>รอวางอัตราป่วย!C5</f>
        <v>กันทรลักษ์</v>
      </c>
      <c r="C1" s="68">
        <f>รอวางอัตราป่วย!D5</f>
        <v>202451</v>
      </c>
      <c r="D1" s="68">
        <f>รอวางอัตราป่วย!E5</f>
        <v>72</v>
      </c>
      <c r="E1" s="34">
        <f>รอวางอัตราป่วย!F5</f>
        <v>35.564161204439593</v>
      </c>
      <c r="F1" s="68">
        <f>รอวางอัตราป่วย!G5</f>
        <v>0</v>
      </c>
      <c r="G1" s="34">
        <f>รอวางอัตราป่วย!H5</f>
        <v>0</v>
      </c>
      <c r="H1" s="34">
        <f>รอวางอัตราป่วย!I5</f>
        <v>0</v>
      </c>
      <c r="I1" s="68">
        <f>รอวางอัตราป่วย!J5</f>
        <v>0</v>
      </c>
      <c r="J1" s="68">
        <f>รอวางอัตราป่วย!K5</f>
        <v>0</v>
      </c>
      <c r="K1" s="68">
        <f>รอวางอัตราป่วย!L5</f>
        <v>0</v>
      </c>
      <c r="L1" s="68">
        <f>รอวางอัตราป่วย!M5</f>
        <v>0</v>
      </c>
    </row>
    <row r="2" spans="1:12">
      <c r="A2" s="68" t="str">
        <f>รอวางอัตราป่วย!B9</f>
        <v>3308</v>
      </c>
      <c r="B2" s="68" t="str">
        <f>รอวางอัตราป่วย!C9</f>
        <v>ขุนหาญ</v>
      </c>
      <c r="C2" s="68">
        <f>รอวางอัตราป่วย!D9</f>
        <v>108047</v>
      </c>
      <c r="D2" s="68">
        <f>รอวางอัตราป่วย!E9</f>
        <v>55</v>
      </c>
      <c r="E2" s="34">
        <f>รอวางอัตราป่วย!F9</f>
        <v>50.90377335789055</v>
      </c>
      <c r="F2" s="68">
        <f>รอวางอัตราป่วย!G9</f>
        <v>0</v>
      </c>
      <c r="G2" s="34">
        <f>รอวางอัตราป่วย!H9</f>
        <v>0</v>
      </c>
      <c r="H2" s="34">
        <f>รอวางอัตราป่วย!I9</f>
        <v>0</v>
      </c>
      <c r="I2" s="68">
        <f>รอวางอัตราป่วย!J9</f>
        <v>0</v>
      </c>
      <c r="J2" s="68">
        <f>รอวางอัตราป่วย!K9</f>
        <v>0</v>
      </c>
      <c r="K2" s="68">
        <f>รอวางอัตราป่วย!L9</f>
        <v>0</v>
      </c>
      <c r="L2" s="68">
        <f>รอวางอัตราป่วย!M9</f>
        <v>0</v>
      </c>
    </row>
    <row r="3" spans="1:12">
      <c r="A3" s="68" t="str">
        <f>รอวางอัตราป่วย!B20</f>
        <v>3319</v>
      </c>
      <c r="B3" s="68" t="str">
        <f>รอวางอัตราป่วย!C20</f>
        <v>เบญจลักษ์</v>
      </c>
      <c r="C3" s="68">
        <f>รอวางอัตราป่วย!D20</f>
        <v>37253</v>
      </c>
      <c r="D3" s="68">
        <f>รอวางอัตราป่วย!E20</f>
        <v>19</v>
      </c>
      <c r="E3" s="34">
        <f>รอวางอัตราป่วย!F20</f>
        <v>51.002603817142244</v>
      </c>
      <c r="F3" s="68">
        <f>รอวางอัตราป่วย!G20</f>
        <v>0</v>
      </c>
      <c r="G3" s="34">
        <f>รอวางอัตราป่วย!H20</f>
        <v>0</v>
      </c>
      <c r="H3" s="34">
        <f>รอวางอัตราป่วย!I20</f>
        <v>0</v>
      </c>
      <c r="I3" s="68">
        <f>รอวางอัตราป่วย!J20</f>
        <v>0</v>
      </c>
      <c r="J3" s="68">
        <f>รอวางอัตราป่วย!K20</f>
        <v>0</v>
      </c>
      <c r="K3" s="68">
        <f>รอวางอัตราป่วย!L20</f>
        <v>0</v>
      </c>
      <c r="L3" s="68">
        <f>รอวางอัตราป่วย!M20</f>
        <v>0</v>
      </c>
    </row>
    <row r="4" spans="1:12">
      <c r="A4" s="68" t="str">
        <f>รอวางอัตราป่วย!B15</f>
        <v>3314</v>
      </c>
      <c r="B4" s="68" t="str">
        <f>รอวางอัตราป่วย!C15</f>
        <v>ศรีรัตนะ</v>
      </c>
      <c r="C4" s="68">
        <f>รอวางอัตราป่วย!D15</f>
        <v>53406</v>
      </c>
      <c r="D4" s="68">
        <f>รอวางอัตราป่วย!E15</f>
        <v>24</v>
      </c>
      <c r="E4" s="34">
        <f>รอวางอัตราป่วย!F15</f>
        <v>44.938770924615213</v>
      </c>
      <c r="F4" s="68">
        <f>รอวางอัตราป่วย!G15</f>
        <v>0</v>
      </c>
      <c r="G4" s="34">
        <f>รอวางอัตราป่วย!H15</f>
        <v>0</v>
      </c>
      <c r="H4" s="34">
        <f>รอวางอัตราป่วย!I15</f>
        <v>0</v>
      </c>
      <c r="I4" s="68">
        <f>รอวางอัตราป่วย!J15</f>
        <v>0</v>
      </c>
      <c r="J4" s="68">
        <f>รอวางอัตราป่วย!K15</f>
        <v>0</v>
      </c>
      <c r="K4" s="68">
        <f>รอวางอัตราป่วย!L15</f>
        <v>0</v>
      </c>
      <c r="L4" s="68">
        <f>รอวางอัตราป่วย!M15</f>
        <v>0</v>
      </c>
    </row>
  </sheetData>
  <autoFilter ref="E1:E4"/>
  <sortState ref="A1:L4">
    <sortCondition descending="1" ref="E1"/>
  </sortState>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L3"/>
  <sheetViews>
    <sheetView workbookViewId="0">
      <selection activeCell="E1" sqref="E1:E1048576"/>
    </sheetView>
  </sheetViews>
  <sheetFormatPr defaultRowHeight="12.75"/>
  <cols>
    <col min="1" max="4" width="9.140625" style="68"/>
    <col min="5" max="5" width="9.5703125" style="34" bestFit="1" customWidth="1"/>
    <col min="6" max="16384" width="9.140625" style="68"/>
  </cols>
  <sheetData>
    <row r="1" spans="1:12">
      <c r="A1" s="68" t="str">
        <f>รอวางอัตราป่วย!B14</f>
        <v>3313</v>
      </c>
      <c r="B1" s="68" t="str">
        <f>รอวางอัตราป่วย!C14</f>
        <v>โนนคูณ</v>
      </c>
      <c r="C1" s="68">
        <f>รอวางอัตราป่วย!D14</f>
        <v>39562</v>
      </c>
      <c r="D1" s="68">
        <f>รอวางอัตราป่วย!E14</f>
        <v>38</v>
      </c>
      <c r="E1" s="34">
        <f>รอวางอัตราป่วย!F14</f>
        <v>96.051766846974374</v>
      </c>
      <c r="F1" s="68">
        <f>รอวางอัตราป่วย!G14</f>
        <v>0</v>
      </c>
      <c r="G1" s="68">
        <f>รอวางอัตราป่วย!H14</f>
        <v>0</v>
      </c>
      <c r="H1" s="68">
        <f>รอวางอัตราป่วย!I14</f>
        <v>0</v>
      </c>
      <c r="I1" s="68">
        <f>รอวางอัตราป่วย!J14</f>
        <v>0</v>
      </c>
      <c r="J1" s="68">
        <f>รอวางอัตราป่วย!K14</f>
        <v>0</v>
      </c>
      <c r="K1" s="68">
        <f>รอวางอัตราป่วย!L14</f>
        <v>0</v>
      </c>
      <c r="L1" s="68">
        <f>รอวางอัตราป่วย!M14</f>
        <v>0</v>
      </c>
    </row>
    <row r="2" spans="1:12">
      <c r="A2" s="68" t="str">
        <f>รอวางอัตราป่วย!B4</f>
        <v>3303</v>
      </c>
      <c r="B2" s="68" t="str">
        <f>รอวางอัตราป่วย!C4</f>
        <v>กันทรารมย์</v>
      </c>
      <c r="C2" s="68">
        <f>รอวางอัตราป่วย!D4</f>
        <v>100117</v>
      </c>
      <c r="D2" s="68">
        <f>รอวางอัตราป่วย!E4</f>
        <v>86</v>
      </c>
      <c r="E2" s="34">
        <f>รอวางอัตราป่วย!F4</f>
        <v>85.899497587822253</v>
      </c>
      <c r="F2" s="68">
        <f>รอวางอัตราป่วย!G4</f>
        <v>0</v>
      </c>
      <c r="G2" s="68">
        <f>รอวางอัตราป่วย!H4</f>
        <v>0</v>
      </c>
      <c r="H2" s="68">
        <f>รอวางอัตราป่วย!I4</f>
        <v>0</v>
      </c>
      <c r="I2" s="68">
        <f>รอวางอัตราป่วย!J4</f>
        <v>0</v>
      </c>
      <c r="J2" s="68">
        <f>รอวางอัตราป่วย!K4</f>
        <v>0</v>
      </c>
      <c r="K2" s="68">
        <f>รอวางอัตราป่วย!L4</f>
        <v>0</v>
      </c>
      <c r="L2" s="68">
        <f>รอวางอัตราป่วย!M4</f>
        <v>0</v>
      </c>
    </row>
    <row r="3" spans="1:12">
      <c r="A3" s="68" t="str">
        <f>รอวางอัตราป่วย!B16</f>
        <v>3315</v>
      </c>
      <c r="B3" s="68" t="str">
        <f>รอวางอัตราป่วย!C16</f>
        <v>น้ำเกลี้ยง</v>
      </c>
      <c r="C3" s="68">
        <f>รอวางอัตราป่วย!D16</f>
        <v>44545</v>
      </c>
      <c r="D3" s="68">
        <f>รอวางอัตราป่วย!E16</f>
        <v>20</v>
      </c>
      <c r="E3" s="34">
        <f>รอวางอัตราป่วย!F16</f>
        <v>44.898417330789087</v>
      </c>
      <c r="F3" s="68">
        <f>รอวางอัตราป่วย!G16</f>
        <v>0</v>
      </c>
      <c r="G3" s="68">
        <f>รอวางอัตราป่วย!H16</f>
        <v>0</v>
      </c>
      <c r="H3" s="68">
        <f>รอวางอัตราป่วย!I16</f>
        <v>0</v>
      </c>
      <c r="I3" s="68">
        <f>รอวางอัตราป่วย!J16</f>
        <v>0</v>
      </c>
      <c r="J3" s="68">
        <f>รอวางอัตราป่วย!K16</f>
        <v>0</v>
      </c>
      <c r="K3" s="68">
        <f>รอวางอัตราป่วย!L16</f>
        <v>0</v>
      </c>
      <c r="L3" s="68">
        <f>รอวางอัตราป่วย!M16</f>
        <v>0</v>
      </c>
    </row>
  </sheetData>
  <sortState ref="A1:L3">
    <sortCondition descending="1" ref="E1"/>
  </sortState>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O22"/>
  <sheetViews>
    <sheetView workbookViewId="0">
      <selection activeCell="C27" sqref="C27"/>
    </sheetView>
  </sheetViews>
  <sheetFormatPr defaultRowHeight="12.75"/>
  <cols>
    <col min="1" max="1" width="9.140625" style="68"/>
    <col min="5" max="5" width="9.42578125" style="77" bestFit="1" customWidth="1"/>
  </cols>
  <sheetData>
    <row r="1" spans="1:15">
      <c r="A1" s="68" t="s">
        <v>788</v>
      </c>
      <c r="B1" t="str">
        <f>Zone1!$B$1</f>
        <v>วังหิน</v>
      </c>
      <c r="C1" s="34">
        <f>Zone1!$E$1</f>
        <v>27.889557352882584</v>
      </c>
      <c r="D1" s="34">
        <f>Zone1!G1</f>
        <v>0</v>
      </c>
      <c r="F1" s="68"/>
      <c r="G1" s="68"/>
      <c r="H1" s="68"/>
      <c r="I1" s="68"/>
      <c r="J1" s="68"/>
      <c r="K1" s="68"/>
      <c r="L1" s="68"/>
      <c r="M1" s="68"/>
      <c r="N1" s="68"/>
      <c r="O1" s="68"/>
    </row>
    <row r="2" spans="1:15">
      <c r="A2" s="68" t="s">
        <v>788</v>
      </c>
      <c r="B2" s="68" t="str">
        <f>Zone1!$B$2</f>
        <v>พยุห์</v>
      </c>
      <c r="C2" s="34">
        <f>Zone1!$E$2</f>
        <v>49.857352574578293</v>
      </c>
      <c r="D2" s="34">
        <f>Zone1!G2</f>
        <v>0</v>
      </c>
    </row>
    <row r="3" spans="1:15">
      <c r="A3" s="68" t="s">
        <v>788</v>
      </c>
      <c r="B3" s="68" t="str">
        <f>Zone1!$B$3</f>
        <v>เมือง</v>
      </c>
      <c r="C3" s="34">
        <f>Zone1!$E$3</f>
        <v>61.554318106989996</v>
      </c>
      <c r="D3" s="34">
        <f>Zone1!G3</f>
        <v>0</v>
      </c>
      <c r="E3" s="78">
        <v>0.71678935711162561</v>
      </c>
    </row>
    <row r="4" spans="1:15">
      <c r="A4" s="29" t="s">
        <v>789</v>
      </c>
      <c r="B4" s="68" t="str">
        <f>Zone2!B1</f>
        <v>โนนคูณ</v>
      </c>
      <c r="C4" s="34">
        <f>Zone2!E1</f>
        <v>96.051766846974374</v>
      </c>
      <c r="D4">
        <f>Zone2!G1</f>
        <v>0</v>
      </c>
      <c r="E4" s="78"/>
    </row>
    <row r="5" spans="1:15">
      <c r="A5" s="29" t="s">
        <v>789</v>
      </c>
      <c r="B5" s="68" t="str">
        <f>Zone2!B2</f>
        <v>กันทรารมย์</v>
      </c>
      <c r="C5" s="34">
        <f>Zone2!E2</f>
        <v>85.899497587822253</v>
      </c>
      <c r="D5" s="68">
        <f>Zone2!G2</f>
        <v>0</v>
      </c>
      <c r="E5" s="78"/>
    </row>
    <row r="6" spans="1:15">
      <c r="A6" s="29" t="s">
        <v>789</v>
      </c>
      <c r="B6" s="68" t="str">
        <f>Zone2!B3</f>
        <v>น้ำเกลี้ยง</v>
      </c>
      <c r="C6" s="34">
        <f>Zone2!E3</f>
        <v>44.898417330789087</v>
      </c>
      <c r="D6" s="68">
        <f>Zone2!G3</f>
        <v>0</v>
      </c>
      <c r="E6" s="78"/>
    </row>
    <row r="7" spans="1:15">
      <c r="A7" s="29" t="s">
        <v>790</v>
      </c>
      <c r="B7" s="68" t="str">
        <f>Zone3!B1</f>
        <v>กันทรลักษ์</v>
      </c>
      <c r="C7" s="34">
        <f>Zone3!E1</f>
        <v>35.564161204439593</v>
      </c>
      <c r="D7" s="34">
        <f>Zone3!H1</f>
        <v>0</v>
      </c>
      <c r="E7" s="78">
        <v>0.32</v>
      </c>
    </row>
    <row r="8" spans="1:15">
      <c r="A8" s="29" t="s">
        <v>790</v>
      </c>
      <c r="B8" s="68" t="str">
        <f>Zone3!B2</f>
        <v>ขุนหาญ</v>
      </c>
      <c r="C8" s="34">
        <f>Zone3!E2</f>
        <v>50.90377335789055</v>
      </c>
      <c r="D8" s="34">
        <f>Zone3!H2</f>
        <v>0</v>
      </c>
      <c r="E8" s="78"/>
    </row>
    <row r="9" spans="1:15">
      <c r="A9" s="29" t="s">
        <v>790</v>
      </c>
      <c r="B9" s="68" t="str">
        <f>Zone3!B3</f>
        <v>เบญจลักษ์</v>
      </c>
      <c r="C9" s="34">
        <f>Zone3!E3</f>
        <v>51.002603817142244</v>
      </c>
      <c r="D9" s="34">
        <f>Zone3!H3</f>
        <v>0</v>
      </c>
      <c r="E9" s="78"/>
    </row>
    <row r="10" spans="1:15" s="68" customFormat="1">
      <c r="A10" s="29" t="s">
        <v>790</v>
      </c>
      <c r="B10" s="68" t="str">
        <f>Zone3!B4</f>
        <v>ศรีรัตนะ</v>
      </c>
      <c r="C10" s="34">
        <f>Zone3!E4</f>
        <v>44.938770924615213</v>
      </c>
      <c r="D10" s="34">
        <f>Zone3!H4</f>
        <v>0</v>
      </c>
      <c r="E10" s="78"/>
    </row>
    <row r="11" spans="1:15">
      <c r="A11" s="29" t="s">
        <v>791</v>
      </c>
      <c r="B11" t="str">
        <f>Zone4!B1</f>
        <v>ภูสิงห์</v>
      </c>
      <c r="C11" s="34">
        <f>Zone4!E1</f>
        <v>29.424205086709453</v>
      </c>
      <c r="D11" s="34">
        <f>Zone4!G1</f>
        <v>0</v>
      </c>
      <c r="E11" s="78"/>
    </row>
    <row r="12" spans="1:15">
      <c r="A12" s="29" t="s">
        <v>791</v>
      </c>
      <c r="B12" s="68" t="str">
        <f>Zone4!B2</f>
        <v>ไพรบึง</v>
      </c>
      <c r="C12" s="34">
        <f>Zone4!E2</f>
        <v>37.238554316569086</v>
      </c>
      <c r="D12" s="34">
        <f>Zone4!G2</f>
        <v>0</v>
      </c>
      <c r="E12" s="78"/>
    </row>
    <row r="13" spans="1:15">
      <c r="A13" s="29" t="s">
        <v>791</v>
      </c>
      <c r="B13" s="68" t="str">
        <f>Zone4!B3</f>
        <v>ขุขันธ์</v>
      </c>
      <c r="C13" s="34">
        <f>Zone4!E3</f>
        <v>75.18648226192596</v>
      </c>
      <c r="D13" s="34">
        <f>Zone4!G3</f>
        <v>0</v>
      </c>
      <c r="E13" s="78">
        <v>0.6607638430025109</v>
      </c>
    </row>
    <row r="14" spans="1:15">
      <c r="A14" s="29" t="s">
        <v>791</v>
      </c>
      <c r="B14" s="68" t="str">
        <f>Zone4!B4</f>
        <v>ปรางค์กู่</v>
      </c>
      <c r="C14" s="34">
        <f>Zone4!E4</f>
        <v>61.923156311738865</v>
      </c>
      <c r="D14" s="34">
        <f>Zone4!G4</f>
        <v>0</v>
      </c>
      <c r="E14" s="78">
        <v>1.4700261664657599</v>
      </c>
    </row>
    <row r="15" spans="1:15">
      <c r="A15" s="29" t="s">
        <v>792</v>
      </c>
      <c r="B15" t="str">
        <f>Zone5!B1</f>
        <v>อุทุมพรพิสัย</v>
      </c>
      <c r="C15" s="34">
        <f>Zone5!E1</f>
        <v>52.305651812484236</v>
      </c>
      <c r="D15">
        <f>Zone5!G1</f>
        <v>0</v>
      </c>
      <c r="E15" s="78"/>
    </row>
    <row r="16" spans="1:15">
      <c r="A16" s="29" t="s">
        <v>792</v>
      </c>
      <c r="B16" s="68" t="str">
        <f>Zone5!B2</f>
        <v>ห้วยทับทัน</v>
      </c>
      <c r="C16" s="34">
        <f>Zone5!E2</f>
        <v>47.102046583924071</v>
      </c>
      <c r="D16" s="68">
        <f>Zone5!G2</f>
        <v>0</v>
      </c>
      <c r="E16" s="78"/>
    </row>
    <row r="17" spans="1:4">
      <c r="A17" s="29" t="s">
        <v>792</v>
      </c>
      <c r="B17" s="68" t="str">
        <f>Zone5!B3</f>
        <v>โพธิ์ศรีสุวรรณ</v>
      </c>
      <c r="C17" s="34">
        <f>Zone5!E3</f>
        <v>58.759338537731892</v>
      </c>
      <c r="D17" s="68">
        <f>Zone5!G3</f>
        <v>0</v>
      </c>
    </row>
    <row r="18" spans="1:4">
      <c r="A18" s="29" t="s">
        <v>792</v>
      </c>
      <c r="B18" s="68" t="str">
        <f>Zone5!B4</f>
        <v>เมืองจันทร์</v>
      </c>
      <c r="C18" s="34">
        <f>Zone5!E4</f>
        <v>0</v>
      </c>
      <c r="D18" s="68">
        <f>Zone5!G4</f>
        <v>0</v>
      </c>
    </row>
    <row r="19" spans="1:4">
      <c r="A19" s="29" t="s">
        <v>793</v>
      </c>
      <c r="B19" t="str">
        <f>Zone6!B1</f>
        <v>ราษีไศล</v>
      </c>
      <c r="C19" s="34">
        <f>Zone6!E1</f>
        <v>121.59412377785497</v>
      </c>
      <c r="D19">
        <f>Zone6!G1</f>
        <v>0</v>
      </c>
    </row>
    <row r="20" spans="1:4">
      <c r="A20" s="29" t="s">
        <v>793</v>
      </c>
      <c r="B20" s="68" t="str">
        <f>Zone6!B2</f>
        <v>ยางชุมน้อย</v>
      </c>
      <c r="C20" s="34">
        <f>Zone6!E2</f>
        <v>106.16867207491697</v>
      </c>
      <c r="D20" s="68">
        <f>Zone6!G2</f>
        <v>0</v>
      </c>
    </row>
    <row r="21" spans="1:4">
      <c r="A21" s="29" t="s">
        <v>793</v>
      </c>
      <c r="B21" s="68" t="str">
        <f>Zone6!B3</f>
        <v>ศิลาลาด</v>
      </c>
      <c r="C21" s="34">
        <f>Zone6!E3</f>
        <v>39.781203381402285</v>
      </c>
      <c r="D21" s="68">
        <f>Zone6!G3</f>
        <v>0</v>
      </c>
    </row>
    <row r="22" spans="1:4">
      <c r="A22" s="29" t="s">
        <v>793</v>
      </c>
      <c r="B22" s="68" t="str">
        <f>Zone6!B4</f>
        <v>บึงบูรพ์</v>
      </c>
      <c r="C22" s="34">
        <f>Zone6!E4</f>
        <v>18.811136192626034</v>
      </c>
      <c r="D22" s="68">
        <f>Zone6!G4</f>
        <v>0</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3"/>
  <sheetViews>
    <sheetView workbookViewId="0">
      <selection activeCell="Q13" sqref="Q13"/>
    </sheetView>
  </sheetViews>
  <sheetFormatPr defaultRowHeight="12.75"/>
  <cols>
    <col min="5" max="5" width="9.140625" style="34"/>
    <col min="7" max="8" width="9.140625" style="34"/>
  </cols>
  <sheetData>
    <row r="1" spans="1:12">
      <c r="A1" t="str">
        <f>รอวางอัตราป่วย!B17</f>
        <v>3316</v>
      </c>
      <c r="B1" s="68" t="str">
        <f>รอวางอัตราป่วย!C17</f>
        <v>วังหิน</v>
      </c>
      <c r="C1" s="68">
        <f>รอวางอัตราป่วย!D17</f>
        <v>50198</v>
      </c>
      <c r="D1" s="68">
        <f>รอวางอัตราป่วย!E17</f>
        <v>14</v>
      </c>
      <c r="E1" s="34">
        <f>รอวางอัตราป่วย!F17</f>
        <v>27.889557352882584</v>
      </c>
      <c r="F1" s="68">
        <f>รอวางอัตราป่วย!G17</f>
        <v>0</v>
      </c>
      <c r="G1" s="34">
        <f>รอวางอัตราป่วย!H17</f>
        <v>0</v>
      </c>
      <c r="H1" s="34">
        <f>รอวางอัตราป่วย!I17</f>
        <v>0</v>
      </c>
      <c r="I1" s="68">
        <f>รอวางอัตราป่วย!J17</f>
        <v>0</v>
      </c>
      <c r="J1" s="68">
        <f>รอวางอัตราป่วย!K17</f>
        <v>0</v>
      </c>
      <c r="K1" s="68">
        <f>รอวางอัตราป่วย!L17</f>
        <v>0</v>
      </c>
      <c r="L1" s="68">
        <f>รอวางอัตราป่วย!M17</f>
        <v>0</v>
      </c>
    </row>
    <row r="2" spans="1:12">
      <c r="A2" s="68" t="str">
        <f>รอวางอัตราป่วย!B21</f>
        <v>3320</v>
      </c>
      <c r="B2" s="68" t="str">
        <f>รอวางอัตราป่วย!C21</f>
        <v>พยุห์</v>
      </c>
      <c r="C2" s="68">
        <f>รอวางอัตราป่วย!D21</f>
        <v>36103</v>
      </c>
      <c r="D2" s="68">
        <f>รอวางอัตราป่วย!E21</f>
        <v>18</v>
      </c>
      <c r="E2" s="34">
        <f>รอวางอัตราป่วย!F21</f>
        <v>49.857352574578293</v>
      </c>
      <c r="F2" s="68">
        <f>รอวางอัตราป่วย!G21</f>
        <v>0</v>
      </c>
      <c r="G2" s="34">
        <f>รอวางอัตราป่วย!H21</f>
        <v>0</v>
      </c>
      <c r="H2" s="34">
        <f>รอวางอัตราป่วย!I21</f>
        <v>0</v>
      </c>
      <c r="I2" s="68">
        <f>รอวางอัตราป่วย!J21</f>
        <v>0</v>
      </c>
      <c r="J2" s="68">
        <f>รอวางอัตราป่วย!K21</f>
        <v>0</v>
      </c>
      <c r="K2" s="68">
        <f>รอวางอัตราป่วย!L21</f>
        <v>0</v>
      </c>
      <c r="L2" s="68">
        <f>รอวางอัตราป่วย!M21</f>
        <v>0</v>
      </c>
    </row>
    <row r="3" spans="1:12">
      <c r="A3" s="68" t="str">
        <f>รอวางอัตราป่วย!B2</f>
        <v>3301</v>
      </c>
      <c r="B3" s="68" t="str">
        <f>รอวางอัตราป่วย!C2</f>
        <v>เมือง</v>
      </c>
      <c r="C3" s="68">
        <f>รอวางอัตราป่วย!D2</f>
        <v>139714</v>
      </c>
      <c r="D3" s="68">
        <f>รอวางอัตราป่วย!E2</f>
        <v>86</v>
      </c>
      <c r="E3" s="34">
        <f>รอวางอัตราป่วย!F2</f>
        <v>61.554318106989996</v>
      </c>
      <c r="F3" s="68">
        <f>รอวางอัตราป่วย!G2</f>
        <v>0</v>
      </c>
      <c r="G3" s="34">
        <f>รอวางอัตราป่วย!H2</f>
        <v>0</v>
      </c>
      <c r="H3" s="34">
        <f>รอวางอัตราป่วย!I2</f>
        <v>0</v>
      </c>
      <c r="I3" s="68">
        <f>รอวางอัตราป่วย!J2</f>
        <v>0</v>
      </c>
      <c r="J3" s="68">
        <f>รอวางอัตราป่วย!K2</f>
        <v>0</v>
      </c>
      <c r="K3" s="68">
        <f>รอวางอัตราป่วย!L2</f>
        <v>0</v>
      </c>
      <c r="L3" s="68">
        <f>รอวางอัตราป่วย!M2</f>
        <v>0</v>
      </c>
    </row>
  </sheetData>
  <sortState ref="A1:L3">
    <sortCondition descending="1" ref="E1"/>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GN108"/>
  <sheetViews>
    <sheetView topLeftCell="EL895" workbookViewId="0">
      <selection activeCell="EY909" sqref="EY909"/>
    </sheetView>
  </sheetViews>
  <sheetFormatPr defaultRowHeight="12.75"/>
  <cols>
    <col min="1" max="1" width="9.140625" style="86"/>
    <col min="2" max="27" width="4.7109375" style="86" customWidth="1"/>
    <col min="28" max="44" width="9.140625" style="86"/>
    <col min="45" max="49" width="9.28515625" style="86" bestFit="1" customWidth="1"/>
    <col min="50" max="51" width="9.5703125" style="86" bestFit="1" customWidth="1"/>
    <col min="52" max="56" width="9.28515625" style="86" bestFit="1" customWidth="1"/>
    <col min="57" max="139" width="9.140625" style="86"/>
    <col min="140" max="153" width="9.140625" style="48"/>
    <col min="154" max="155" width="9.140625" style="86"/>
    <col min="156" max="157" width="3.28515625" style="48" customWidth="1"/>
    <col min="158" max="158" width="2.7109375" style="48" customWidth="1"/>
    <col min="159" max="161" width="2.7109375" style="107" customWidth="1"/>
    <col min="162" max="164" width="2.7109375" style="108" customWidth="1"/>
    <col min="165" max="167" width="2.7109375" style="107" customWidth="1"/>
    <col min="168" max="169" width="2.7109375" style="48" customWidth="1"/>
    <col min="170" max="170" width="2.7109375" style="86" customWidth="1"/>
    <col min="171" max="173" width="2.7109375" style="107" customWidth="1"/>
    <col min="174" max="176" width="2.7109375" style="48" customWidth="1"/>
    <col min="177" max="179" width="2.7109375" style="107" customWidth="1"/>
    <col min="180" max="182" width="2.7109375" style="108" customWidth="1"/>
    <col min="183" max="185" width="2.7109375" style="107" customWidth="1"/>
    <col min="186" max="188" width="2.7109375" style="48" customWidth="1"/>
    <col min="189" max="191" width="2.7109375" style="107" customWidth="1"/>
    <col min="192" max="192" width="4" style="48" customWidth="1"/>
    <col min="193" max="194" width="2.7109375" style="48" customWidth="1"/>
    <col min="195" max="16384" width="9.140625" style="86"/>
  </cols>
  <sheetData>
    <row r="1" spans="1:196">
      <c r="A1" s="2" t="s">
        <v>80</v>
      </c>
      <c r="B1" s="3"/>
      <c r="C1" s="3"/>
      <c r="D1" s="3"/>
      <c r="E1" s="3"/>
      <c r="F1" s="3"/>
      <c r="G1" s="3"/>
      <c r="AC1" s="184" t="s">
        <v>80</v>
      </c>
      <c r="AD1" s="184"/>
      <c r="AE1" s="184"/>
      <c r="AF1" s="184"/>
      <c r="AG1" s="184"/>
      <c r="AH1" s="184"/>
      <c r="AI1" s="184"/>
      <c r="AJ1" s="184"/>
      <c r="AK1" s="184"/>
      <c r="AL1" s="184"/>
      <c r="AM1" s="184"/>
      <c r="AN1" s="184"/>
      <c r="AO1" s="184"/>
      <c r="AP1" s="184"/>
      <c r="EY1" s="86" t="s">
        <v>1</v>
      </c>
      <c r="FA1" s="48" t="s">
        <v>132</v>
      </c>
      <c r="FD1" s="86" t="s">
        <v>133</v>
      </c>
      <c r="FG1" s="48" t="s">
        <v>134</v>
      </c>
      <c r="FJ1" s="108" t="s">
        <v>135</v>
      </c>
      <c r="FM1" s="48" t="s">
        <v>136</v>
      </c>
      <c r="FP1" s="106" t="s">
        <v>137</v>
      </c>
      <c r="FS1" s="106" t="s">
        <v>138</v>
      </c>
      <c r="FV1" s="107" t="s">
        <v>139</v>
      </c>
      <c r="FY1" s="108" t="s">
        <v>140</v>
      </c>
      <c r="GB1" s="107" t="s">
        <v>141</v>
      </c>
      <c r="GE1" s="48" t="s">
        <v>142</v>
      </c>
      <c r="GH1" s="107" t="s">
        <v>143</v>
      </c>
      <c r="GK1" s="48" t="s">
        <v>78</v>
      </c>
      <c r="GM1" s="86" t="s">
        <v>894</v>
      </c>
      <c r="GN1" s="106" t="s">
        <v>894</v>
      </c>
    </row>
    <row r="2" spans="1:196">
      <c r="A2" s="181" t="str">
        <f>รอวางสถานการณ์!A2</f>
        <v xml:space="preserve"> จังหวัด ศรีสะเกษ  ระหว่างวันที่  1 มกราคม 2563  ถึงวันที่  20 ตุลาคม 2563</v>
      </c>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C2" s="181" t="s">
        <v>799</v>
      </c>
      <c r="AD2" s="181"/>
      <c r="AE2" s="181"/>
      <c r="AF2" s="181"/>
      <c r="AG2" s="181"/>
      <c r="AH2" s="181"/>
      <c r="AI2" s="181"/>
      <c r="AJ2" s="181"/>
      <c r="AK2" s="181"/>
      <c r="AL2" s="181"/>
      <c r="AM2" s="181"/>
      <c r="AN2" s="181"/>
      <c r="AO2" s="181"/>
      <c r="AP2" s="181"/>
      <c r="AQ2" s="89"/>
      <c r="AR2" s="89"/>
      <c r="AS2" s="89"/>
      <c r="AT2" s="89"/>
      <c r="AU2" s="89"/>
      <c r="AV2" s="89"/>
      <c r="AW2" s="89"/>
      <c r="AX2" s="89"/>
      <c r="AY2" s="89"/>
      <c r="AZ2" s="89"/>
      <c r="BA2" s="89"/>
      <c r="BB2" s="89"/>
      <c r="BC2" s="89"/>
      <c r="FN2" s="106"/>
      <c r="GM2" s="86" t="s">
        <v>895</v>
      </c>
      <c r="GN2" s="106" t="s">
        <v>895</v>
      </c>
    </row>
    <row r="3" spans="1:196">
      <c r="A3" s="2"/>
      <c r="B3" s="3"/>
      <c r="C3" s="3"/>
      <c r="D3" s="3"/>
      <c r="E3" s="3"/>
      <c r="F3" s="3"/>
      <c r="G3" s="3"/>
      <c r="AC3" s="2"/>
      <c r="AD3" s="3"/>
      <c r="AE3" s="3"/>
      <c r="AF3" s="3"/>
      <c r="AG3" s="3"/>
      <c r="AH3" s="3"/>
      <c r="AI3" s="3"/>
      <c r="EY3" s="106"/>
      <c r="EZ3" s="48" t="s">
        <v>97</v>
      </c>
      <c r="FA3" s="48" t="s">
        <v>893</v>
      </c>
      <c r="FB3" s="48" t="s">
        <v>892</v>
      </c>
      <c r="FN3" s="106"/>
      <c r="GM3" s="86" t="s">
        <v>896</v>
      </c>
      <c r="GN3" s="106" t="s">
        <v>896</v>
      </c>
    </row>
    <row r="4" spans="1:196">
      <c r="A4" s="4"/>
      <c r="B4" s="183" t="s">
        <v>63</v>
      </c>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C4" s="4"/>
      <c r="AD4" s="183" t="s">
        <v>63</v>
      </c>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EY4" s="106" t="str">
        <f>A7</f>
        <v>เมือง</v>
      </c>
      <c r="EZ4" s="48">
        <f>AC36</f>
        <v>1</v>
      </c>
      <c r="FA4" s="48">
        <f>AS35</f>
        <v>1</v>
      </c>
      <c r="FB4" s="48">
        <f>AC7</f>
        <v>5</v>
      </c>
      <c r="FC4" s="107">
        <f>AD36</f>
        <v>0</v>
      </c>
      <c r="FD4" s="107">
        <f>AT35</f>
        <v>1</v>
      </c>
      <c r="FE4" s="107">
        <f>AD7</f>
        <v>1</v>
      </c>
      <c r="FF4" s="108">
        <f>AE36</f>
        <v>2</v>
      </c>
      <c r="FG4" s="108">
        <f>AU35</f>
        <v>1</v>
      </c>
      <c r="FH4" s="108">
        <f>AE7</f>
        <v>0</v>
      </c>
      <c r="FI4" s="107">
        <f>AF36</f>
        <v>1</v>
      </c>
      <c r="FJ4" s="107">
        <f>AV35</f>
        <v>1</v>
      </c>
      <c r="FK4" s="107">
        <f>AF7</f>
        <v>1</v>
      </c>
      <c r="FL4" s="48">
        <f>AG36</f>
        <v>6</v>
      </c>
      <c r="FM4" s="48">
        <f>AW35</f>
        <v>3</v>
      </c>
      <c r="FN4" s="48">
        <f>AG7</f>
        <v>1</v>
      </c>
      <c r="FO4" s="107">
        <f>AH36</f>
        <v>18</v>
      </c>
      <c r="FP4" s="107">
        <f>AX35</f>
        <v>9</v>
      </c>
      <c r="FQ4" s="107">
        <f>AH7</f>
        <v>5</v>
      </c>
      <c r="FR4" s="48">
        <f>AI36</f>
        <v>21</v>
      </c>
      <c r="FS4" s="48">
        <f>AY35</f>
        <v>11</v>
      </c>
      <c r="FT4" s="48">
        <f>AG7</f>
        <v>1</v>
      </c>
      <c r="FU4" s="107">
        <f>AJ36</f>
        <v>31</v>
      </c>
      <c r="FV4" s="107">
        <f>AZ35</f>
        <v>16</v>
      </c>
      <c r="FW4" s="107">
        <f>AI7</f>
        <v>16</v>
      </c>
      <c r="FX4" s="108">
        <f>AK36</f>
        <v>26</v>
      </c>
      <c r="FY4" s="108">
        <f>BA35</f>
        <v>13</v>
      </c>
      <c r="FZ4" s="108">
        <f>AI7</f>
        <v>16</v>
      </c>
      <c r="GA4" s="107">
        <f>AL36</f>
        <v>13</v>
      </c>
      <c r="GB4" s="107">
        <f>BB35</f>
        <v>7</v>
      </c>
      <c r="GC4" s="107">
        <f>AJ7</f>
        <v>0</v>
      </c>
      <c r="GD4" s="48">
        <f>AM36</f>
        <v>11</v>
      </c>
      <c r="GE4" s="48">
        <f>BC35</f>
        <v>6</v>
      </c>
      <c r="GF4" s="48">
        <f>AK7</f>
        <v>0</v>
      </c>
      <c r="GG4" s="107">
        <f>AN36</f>
        <v>2</v>
      </c>
      <c r="GH4" s="107">
        <f>BD35</f>
        <v>1</v>
      </c>
      <c r="GI4" s="107">
        <f>AL7</f>
        <v>0</v>
      </c>
      <c r="GJ4" s="48">
        <f>AO36</f>
        <v>132</v>
      </c>
      <c r="GK4" s="88">
        <f>BE35</f>
        <v>70</v>
      </c>
      <c r="GL4" s="48">
        <f>AO7</f>
        <v>29</v>
      </c>
      <c r="GM4" s="86" t="str">
        <f>IF((GL4-GJ4)&gt;0,"ระบาด","เฝ้าระวัง")</f>
        <v>เฝ้าระวัง</v>
      </c>
    </row>
    <row r="5" spans="1:196">
      <c r="A5" s="12" t="s">
        <v>1</v>
      </c>
      <c r="B5" s="182" t="s">
        <v>64</v>
      </c>
      <c r="C5" s="182"/>
      <c r="D5" s="182" t="s">
        <v>67</v>
      </c>
      <c r="E5" s="182"/>
      <c r="F5" s="182" t="s">
        <v>68</v>
      </c>
      <c r="G5" s="182"/>
      <c r="H5" s="182" t="s">
        <v>69</v>
      </c>
      <c r="I5" s="182"/>
      <c r="J5" s="182" t="s">
        <v>70</v>
      </c>
      <c r="K5" s="182"/>
      <c r="L5" s="182" t="s">
        <v>71</v>
      </c>
      <c r="M5" s="182"/>
      <c r="N5" s="182" t="s">
        <v>72</v>
      </c>
      <c r="O5" s="182"/>
      <c r="P5" s="182" t="s">
        <v>73</v>
      </c>
      <c r="Q5" s="182"/>
      <c r="R5" s="182" t="s">
        <v>74</v>
      </c>
      <c r="S5" s="182"/>
      <c r="T5" s="182" t="s">
        <v>75</v>
      </c>
      <c r="U5" s="182"/>
      <c r="V5" s="182" t="s">
        <v>76</v>
      </c>
      <c r="W5" s="182"/>
      <c r="X5" s="182" t="s">
        <v>77</v>
      </c>
      <c r="Y5" s="182"/>
      <c r="Z5" s="182" t="s">
        <v>78</v>
      </c>
      <c r="AA5" s="182"/>
      <c r="AC5" s="90"/>
      <c r="AD5" s="90"/>
      <c r="AE5" s="90"/>
      <c r="AF5" s="90"/>
      <c r="AG5" s="90"/>
      <c r="AH5" s="90"/>
      <c r="AI5" s="90"/>
      <c r="AJ5" s="90"/>
      <c r="AK5" s="90"/>
      <c r="AL5" s="90"/>
      <c r="AM5" s="90"/>
      <c r="AN5" s="90"/>
      <c r="EY5" s="106" t="str">
        <f t="shared" ref="EY5:EY26" si="0">A8</f>
        <v>ยางชุมน้อย</v>
      </c>
      <c r="EZ5" s="48">
        <f>AC37</f>
        <v>1</v>
      </c>
      <c r="FA5" s="48">
        <f>AS36</f>
        <v>0</v>
      </c>
      <c r="FB5" s="48">
        <f t="shared" ref="FB5:FB26" si="1">AC8</f>
        <v>0</v>
      </c>
      <c r="FC5" s="107">
        <f t="shared" ref="FC5:FC26" si="2">AD37</f>
        <v>0</v>
      </c>
      <c r="FD5" s="107">
        <f t="shared" ref="FD5:FD26" si="3">AT36</f>
        <v>0</v>
      </c>
      <c r="FE5" s="107">
        <f t="shared" ref="FE5:FE26" si="4">AD8</f>
        <v>0</v>
      </c>
      <c r="FF5" s="108">
        <f t="shared" ref="FF5:FF26" si="5">AE37</f>
        <v>1</v>
      </c>
      <c r="FG5" s="108">
        <f t="shared" ref="FG5:FG26" si="6">AU36</f>
        <v>0</v>
      </c>
      <c r="FH5" s="108">
        <f t="shared" ref="FH5:FH26" si="7">AE8</f>
        <v>4</v>
      </c>
      <c r="FI5" s="107">
        <f t="shared" ref="FI5:FI26" si="8">AF37</f>
        <v>0</v>
      </c>
      <c r="FJ5" s="107">
        <f t="shared" ref="FJ5:FJ26" si="9">AV36</f>
        <v>1</v>
      </c>
      <c r="FK5" s="107">
        <f t="shared" ref="FK5:FK26" si="10">AF8</f>
        <v>1</v>
      </c>
      <c r="FL5" s="48">
        <f t="shared" ref="FL5:FL26" si="11">AG37</f>
        <v>2</v>
      </c>
      <c r="FM5" s="48">
        <f t="shared" ref="FM5:FM26" si="12">AW36</f>
        <v>1</v>
      </c>
      <c r="FN5" s="48">
        <f t="shared" ref="FN5:FN26" si="13">AG8</f>
        <v>0</v>
      </c>
      <c r="FO5" s="107">
        <f t="shared" ref="FO5:FO26" si="14">AH37</f>
        <v>11</v>
      </c>
      <c r="FP5" s="107">
        <f t="shared" ref="FP5:FP26" si="15">AX36</f>
        <v>5</v>
      </c>
      <c r="FQ5" s="107">
        <f t="shared" ref="FQ5:FQ26" si="16">AH8</f>
        <v>5</v>
      </c>
      <c r="FR5" s="48">
        <f t="shared" ref="FR5:FR26" si="17">AI37</f>
        <v>8</v>
      </c>
      <c r="FS5" s="48">
        <f t="shared" ref="FS5:FS26" si="18">AY36</f>
        <v>5</v>
      </c>
      <c r="FT5" s="48">
        <f t="shared" ref="FT5:FT26" si="19">AG8</f>
        <v>0</v>
      </c>
      <c r="FU5" s="107">
        <f t="shared" ref="FU5:FU26" si="20">AJ37</f>
        <v>7</v>
      </c>
      <c r="FV5" s="107">
        <f t="shared" ref="FV5:FV26" si="21">AZ36</f>
        <v>3</v>
      </c>
      <c r="FW5" s="107">
        <f t="shared" ref="FW5:FW26" si="22">AI8</f>
        <v>10</v>
      </c>
      <c r="FX5" s="108">
        <f t="shared" ref="FX5:FX26" si="23">AK37</f>
        <v>4</v>
      </c>
      <c r="FY5" s="108">
        <f t="shared" ref="FY5:FY26" si="24">BA36</f>
        <v>2</v>
      </c>
      <c r="FZ5" s="108">
        <f t="shared" ref="FZ5:FZ26" si="25">AI8</f>
        <v>10</v>
      </c>
      <c r="GA5" s="107">
        <f t="shared" ref="GA5:GA26" si="26">AL37</f>
        <v>1</v>
      </c>
      <c r="GB5" s="107">
        <f t="shared" ref="GB5:GB26" si="27">BB36</f>
        <v>1</v>
      </c>
      <c r="GC5" s="107">
        <f t="shared" ref="GC5:GC26" si="28">AJ8</f>
        <v>0</v>
      </c>
      <c r="GD5" s="48">
        <f t="shared" ref="GD5:GD26" si="29">AM37</f>
        <v>2</v>
      </c>
      <c r="GE5" s="48">
        <f t="shared" ref="GE5:GE26" si="30">BC36</f>
        <v>1</v>
      </c>
      <c r="GF5" s="48">
        <f t="shared" ref="GF5:GF26" si="31">AK8</f>
        <v>0</v>
      </c>
      <c r="GG5" s="107">
        <f t="shared" ref="GG5:GG26" si="32">AN37</f>
        <v>0</v>
      </c>
      <c r="GH5" s="107">
        <f t="shared" ref="GH5:GH26" si="33">BD36</f>
        <v>0</v>
      </c>
      <c r="GI5" s="107">
        <f t="shared" ref="GI5:GI26" si="34">AL8</f>
        <v>0</v>
      </c>
      <c r="GJ5" s="48">
        <f t="shared" ref="GJ5:GJ26" si="35">AO37</f>
        <v>37</v>
      </c>
      <c r="GK5" s="88">
        <f t="shared" ref="GK5:GK26" si="36">BE36</f>
        <v>19</v>
      </c>
      <c r="GL5" s="48">
        <f t="shared" ref="GL5:GL26" si="37">AO8</f>
        <v>20</v>
      </c>
      <c r="GM5" s="106" t="str">
        <f t="shared" ref="GM5:GM26" si="38">IF((GL5-GJ5)&gt;0,"ระบาด","เฝ้าระวัง")</f>
        <v>เฝ้าระวัง</v>
      </c>
    </row>
    <row r="6" spans="1:196">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c r="AC6" s="91" t="s">
        <v>64</v>
      </c>
      <c r="AD6" s="91" t="s">
        <v>67</v>
      </c>
      <c r="AE6" s="91" t="s">
        <v>68</v>
      </c>
      <c r="AF6" s="91" t="s">
        <v>69</v>
      </c>
      <c r="AG6" s="91" t="s">
        <v>70</v>
      </c>
      <c r="AH6" s="91" t="s">
        <v>71</v>
      </c>
      <c r="AI6" s="91" t="s">
        <v>72</v>
      </c>
      <c r="AJ6" s="91" t="s">
        <v>73</v>
      </c>
      <c r="AK6" s="91" t="s">
        <v>74</v>
      </c>
      <c r="AL6" s="91" t="s">
        <v>75</v>
      </c>
      <c r="AM6" s="91" t="s">
        <v>76</v>
      </c>
      <c r="AN6" s="91" t="s">
        <v>77</v>
      </c>
      <c r="EY6" s="106" t="str">
        <f t="shared" si="0"/>
        <v>กันทรารมย์</v>
      </c>
      <c r="EZ6" s="48">
        <f t="shared" ref="EZ6:EZ26" si="39">AC38</f>
        <v>1</v>
      </c>
      <c r="FA6" s="48">
        <f t="shared" ref="FA6:FA25" si="40">AS37</f>
        <v>1</v>
      </c>
      <c r="FB6" s="48">
        <f t="shared" si="1"/>
        <v>7</v>
      </c>
      <c r="FC6" s="107">
        <f t="shared" si="2"/>
        <v>0</v>
      </c>
      <c r="FD6" s="107">
        <f t="shared" si="3"/>
        <v>1</v>
      </c>
      <c r="FE6" s="107">
        <f t="shared" si="4"/>
        <v>4</v>
      </c>
      <c r="FF6" s="108">
        <f t="shared" si="5"/>
        <v>2</v>
      </c>
      <c r="FG6" s="108">
        <f t="shared" si="6"/>
        <v>1</v>
      </c>
      <c r="FH6" s="108">
        <f t="shared" si="7"/>
        <v>9</v>
      </c>
      <c r="FI6" s="107">
        <f t="shared" si="8"/>
        <v>2</v>
      </c>
      <c r="FJ6" s="107">
        <f t="shared" si="9"/>
        <v>1</v>
      </c>
      <c r="FK6" s="107">
        <f t="shared" si="10"/>
        <v>3</v>
      </c>
      <c r="FL6" s="48">
        <f t="shared" si="11"/>
        <v>7</v>
      </c>
      <c r="FM6" s="48">
        <f t="shared" si="12"/>
        <v>4</v>
      </c>
      <c r="FN6" s="48">
        <f t="shared" si="13"/>
        <v>17</v>
      </c>
      <c r="FO6" s="107">
        <f t="shared" si="14"/>
        <v>13</v>
      </c>
      <c r="FP6" s="107">
        <f t="shared" si="15"/>
        <v>8</v>
      </c>
      <c r="FQ6" s="107">
        <f t="shared" si="16"/>
        <v>27</v>
      </c>
      <c r="FR6" s="48">
        <f t="shared" si="17"/>
        <v>24</v>
      </c>
      <c r="FS6" s="48">
        <f t="shared" si="18"/>
        <v>14</v>
      </c>
      <c r="FT6" s="48">
        <f t="shared" si="19"/>
        <v>17</v>
      </c>
      <c r="FU6" s="107">
        <f t="shared" si="20"/>
        <v>13</v>
      </c>
      <c r="FV6" s="107">
        <f t="shared" si="21"/>
        <v>8</v>
      </c>
      <c r="FW6" s="107">
        <f t="shared" si="22"/>
        <v>8</v>
      </c>
      <c r="FX6" s="108">
        <f t="shared" si="23"/>
        <v>10</v>
      </c>
      <c r="FY6" s="108">
        <f t="shared" si="24"/>
        <v>6</v>
      </c>
      <c r="FZ6" s="108">
        <f t="shared" si="25"/>
        <v>8</v>
      </c>
      <c r="GA6" s="107">
        <f t="shared" si="26"/>
        <v>4</v>
      </c>
      <c r="GB6" s="107">
        <f t="shared" si="27"/>
        <v>3</v>
      </c>
      <c r="GC6" s="107">
        <f t="shared" si="28"/>
        <v>0</v>
      </c>
      <c r="GD6" s="48">
        <f t="shared" si="29"/>
        <v>6</v>
      </c>
      <c r="GE6" s="48">
        <f t="shared" si="30"/>
        <v>2</v>
      </c>
      <c r="GF6" s="48">
        <f t="shared" si="31"/>
        <v>0</v>
      </c>
      <c r="GG6" s="107">
        <f t="shared" si="32"/>
        <v>3</v>
      </c>
      <c r="GH6" s="107">
        <f t="shared" si="33"/>
        <v>2</v>
      </c>
      <c r="GI6" s="107">
        <f t="shared" si="34"/>
        <v>0</v>
      </c>
      <c r="GJ6" s="48">
        <f t="shared" si="35"/>
        <v>85</v>
      </c>
      <c r="GK6" s="88">
        <f t="shared" si="36"/>
        <v>51</v>
      </c>
      <c r="GL6" s="48">
        <f t="shared" si="37"/>
        <v>75</v>
      </c>
      <c r="GM6" s="106" t="str">
        <f t="shared" si="38"/>
        <v>เฝ้าระวัง</v>
      </c>
    </row>
    <row r="7" spans="1:196">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16</v>
      </c>
      <c r="O7" s="7">
        <f>รอวางป่วยรายเดือน!O3</f>
        <v>0</v>
      </c>
      <c r="P7" s="7">
        <f>รอวางป่วยรายเดือน!P3</f>
        <v>23</v>
      </c>
      <c r="Q7" s="7">
        <f>รอวางป่วยรายเดือน!Q3</f>
        <v>0</v>
      </c>
      <c r="R7" s="7">
        <f>รอวางป่วยรายเดือน!R3</f>
        <v>32</v>
      </c>
      <c r="S7" s="7">
        <f>รอวางป่วยรายเดือน!S3</f>
        <v>0</v>
      </c>
      <c r="T7" s="7">
        <f>รอวางป่วยรายเดือน!T3</f>
        <v>2</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86</v>
      </c>
      <c r="AA7" s="7">
        <f>รอวางป่วยรายเดือน!AA3</f>
        <v>0</v>
      </c>
      <c r="AB7" s="86" t="s">
        <v>10</v>
      </c>
      <c r="AC7" s="90">
        <f>B7</f>
        <v>5</v>
      </c>
      <c r="AD7" s="96">
        <f>D7</f>
        <v>1</v>
      </c>
      <c r="AE7" s="90">
        <f>F7</f>
        <v>0</v>
      </c>
      <c r="AF7" s="90">
        <f>H7</f>
        <v>1</v>
      </c>
      <c r="AG7" s="90">
        <f>J7</f>
        <v>1</v>
      </c>
      <c r="AH7" s="90">
        <f>L7</f>
        <v>5</v>
      </c>
      <c r="AI7" s="90">
        <f>N7</f>
        <v>16</v>
      </c>
      <c r="AJ7" s="90"/>
      <c r="AK7" s="90"/>
      <c r="AL7" s="90"/>
      <c r="AM7" s="90"/>
      <c r="AN7" s="90"/>
      <c r="AO7" s="86">
        <f>AC7+AD7+AE7+AF7+AG7+AH7+AI7+AJ7+AK7+AL7+AM7+AN7</f>
        <v>29</v>
      </c>
      <c r="AP7" s="86">
        <f>อัตราป่วย!G6</f>
        <v>139714</v>
      </c>
      <c r="AQ7" s="86">
        <f>(AO7/AP7)*100000</f>
        <v>20.756688663984999</v>
      </c>
      <c r="AR7" s="47">
        <f>(AP7/100000)*50</f>
        <v>69.856999999999999</v>
      </c>
      <c r="AS7" s="47">
        <f>(AR7*AC7)/AO7</f>
        <v>12.044310344827585</v>
      </c>
      <c r="AT7" s="47">
        <f>(AR7*AD7)/AO7</f>
        <v>2.4088620689655174</v>
      </c>
      <c r="AU7" s="47">
        <f>(AR7*AE7)/AO7</f>
        <v>0</v>
      </c>
      <c r="AV7" s="47">
        <f>(AR7*AF7)/AO7</f>
        <v>2.4088620689655174</v>
      </c>
      <c r="AW7" s="47">
        <f>(AR7*AG7)/AO7</f>
        <v>2.4088620689655174</v>
      </c>
      <c r="AX7" s="47">
        <f>(AR7*AH7)/AO7</f>
        <v>12.044310344827585</v>
      </c>
      <c r="AY7" s="47">
        <f>(AR7*AI7)/AO7</f>
        <v>38.541793103448278</v>
      </c>
      <c r="AZ7" s="47">
        <f>(AR7*AJ7)/AO7</f>
        <v>0</v>
      </c>
      <c r="BA7" s="47">
        <f>(AR7*AK7)/AO7</f>
        <v>0</v>
      </c>
      <c r="BB7" s="47">
        <f>(AR7*AL7)/AO7</f>
        <v>0</v>
      </c>
      <c r="BC7" s="47">
        <f>(AR7*AM7)/AO7</f>
        <v>0</v>
      </c>
      <c r="BD7" s="47">
        <f>(AR7*AN7)/AO7</f>
        <v>0</v>
      </c>
      <c r="BE7" s="47">
        <f>SUM(AS7:BD7)</f>
        <v>69.856999999999999</v>
      </c>
      <c r="EY7" s="106" t="str">
        <f t="shared" si="0"/>
        <v>กันทรลักษ์</v>
      </c>
      <c r="EZ7" s="48">
        <f t="shared" si="39"/>
        <v>8</v>
      </c>
      <c r="FA7" s="48">
        <f t="shared" si="40"/>
        <v>1</v>
      </c>
      <c r="FB7" s="48">
        <f t="shared" si="1"/>
        <v>2</v>
      </c>
      <c r="FC7" s="107">
        <f t="shared" si="2"/>
        <v>1</v>
      </c>
      <c r="FD7" s="107">
        <f t="shared" si="3"/>
        <v>2</v>
      </c>
      <c r="FE7" s="107">
        <f t="shared" si="4"/>
        <v>0</v>
      </c>
      <c r="FF7" s="108">
        <f t="shared" si="5"/>
        <v>6</v>
      </c>
      <c r="FG7" s="108">
        <f t="shared" si="6"/>
        <v>3</v>
      </c>
      <c r="FH7" s="108">
        <f t="shared" si="7"/>
        <v>1</v>
      </c>
      <c r="FI7" s="107">
        <f t="shared" si="8"/>
        <v>6</v>
      </c>
      <c r="FJ7" s="107">
        <f t="shared" si="9"/>
        <v>4</v>
      </c>
      <c r="FK7" s="107">
        <f t="shared" si="10"/>
        <v>3</v>
      </c>
      <c r="FL7" s="48">
        <f t="shared" si="11"/>
        <v>8</v>
      </c>
      <c r="FM7" s="48">
        <f t="shared" si="12"/>
        <v>5</v>
      </c>
      <c r="FN7" s="48">
        <f t="shared" si="13"/>
        <v>4</v>
      </c>
      <c r="FO7" s="107">
        <f t="shared" si="14"/>
        <v>19</v>
      </c>
      <c r="FP7" s="107">
        <f t="shared" si="15"/>
        <v>11</v>
      </c>
      <c r="FQ7" s="107">
        <f t="shared" si="16"/>
        <v>17</v>
      </c>
      <c r="FR7" s="48">
        <f t="shared" si="17"/>
        <v>26</v>
      </c>
      <c r="FS7" s="48">
        <f t="shared" si="18"/>
        <v>14</v>
      </c>
      <c r="FT7" s="48">
        <f t="shared" si="19"/>
        <v>4</v>
      </c>
      <c r="FU7" s="107">
        <f t="shared" si="20"/>
        <v>42</v>
      </c>
      <c r="FV7" s="107">
        <f t="shared" si="21"/>
        <v>23</v>
      </c>
      <c r="FW7" s="107">
        <f t="shared" si="22"/>
        <v>15</v>
      </c>
      <c r="FX7" s="108">
        <f t="shared" si="23"/>
        <v>24</v>
      </c>
      <c r="FY7" s="108">
        <f t="shared" si="24"/>
        <v>13</v>
      </c>
      <c r="FZ7" s="108">
        <f t="shared" si="25"/>
        <v>15</v>
      </c>
      <c r="GA7" s="107">
        <f t="shared" si="26"/>
        <v>24</v>
      </c>
      <c r="GB7" s="107">
        <f t="shared" si="27"/>
        <v>13</v>
      </c>
      <c r="GC7" s="107">
        <f t="shared" si="28"/>
        <v>0</v>
      </c>
      <c r="GD7" s="48">
        <f t="shared" si="29"/>
        <v>14</v>
      </c>
      <c r="GE7" s="48">
        <f t="shared" si="30"/>
        <v>8</v>
      </c>
      <c r="GF7" s="48">
        <f t="shared" si="31"/>
        <v>0</v>
      </c>
      <c r="GG7" s="107">
        <f t="shared" si="32"/>
        <v>8</v>
      </c>
      <c r="GH7" s="107">
        <f t="shared" si="33"/>
        <v>5</v>
      </c>
      <c r="GI7" s="107">
        <f t="shared" si="34"/>
        <v>0</v>
      </c>
      <c r="GJ7" s="48">
        <f t="shared" si="35"/>
        <v>186</v>
      </c>
      <c r="GK7" s="88">
        <f t="shared" si="36"/>
        <v>102</v>
      </c>
      <c r="GL7" s="48">
        <f t="shared" si="37"/>
        <v>42</v>
      </c>
      <c r="GM7" s="106" t="str">
        <f t="shared" si="38"/>
        <v>เฝ้าระวัง</v>
      </c>
    </row>
    <row r="8" spans="1:196">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9</v>
      </c>
      <c r="Q8" s="7">
        <f>รอวางป่วยรายเดือน!Q4</f>
        <v>0</v>
      </c>
      <c r="R8" s="7">
        <f>รอวางป่วยรายเดือน!R4</f>
        <v>9</v>
      </c>
      <c r="S8" s="7">
        <f>รอวางป่วยรายเดือน!S4</f>
        <v>0</v>
      </c>
      <c r="T8" s="7">
        <f>รอวางป่วยรายเดือน!T4</f>
        <v>1</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39</v>
      </c>
      <c r="AA8" s="7">
        <f>รอวางป่วยรายเดือน!AA4</f>
        <v>0</v>
      </c>
      <c r="AB8" s="86" t="s">
        <v>11</v>
      </c>
      <c r="AC8" s="90">
        <f t="shared" ref="AC8:AC29" si="41">B8</f>
        <v>0</v>
      </c>
      <c r="AD8" s="96">
        <f t="shared" ref="AD8:AD29" si="42">D8</f>
        <v>0</v>
      </c>
      <c r="AE8" s="90">
        <f t="shared" ref="AE8:AE28" si="43">F8</f>
        <v>4</v>
      </c>
      <c r="AF8" s="90">
        <f t="shared" ref="AF8:AF29" si="44">H8</f>
        <v>1</v>
      </c>
      <c r="AG8" s="90">
        <f t="shared" ref="AG8:AG29" si="45">J8</f>
        <v>0</v>
      </c>
      <c r="AH8" s="90">
        <f t="shared" ref="AH8:AH29" si="46">L8</f>
        <v>5</v>
      </c>
      <c r="AI8" s="90">
        <f t="shared" ref="AI8:AI29" si="47">N8</f>
        <v>10</v>
      </c>
      <c r="AJ8" s="90"/>
      <c r="AK8" s="90"/>
      <c r="AL8" s="90"/>
      <c r="AM8" s="90"/>
      <c r="AN8" s="90"/>
      <c r="AO8" s="86">
        <f t="shared" ref="AO8:AO29" si="48">AC8+AD8+AE8+AF8+AG8+AH8+AI8+AJ8+AK8+AL8+AM8+AN8</f>
        <v>20</v>
      </c>
      <c r="AP8" s="86">
        <f>อัตราป่วย!G7</f>
        <v>36734</v>
      </c>
      <c r="AQ8" s="86">
        <f t="shared" ref="AQ8:AQ29" si="49">(AO8/AP8)*100000</f>
        <v>54.44547285893178</v>
      </c>
      <c r="AR8" s="47">
        <f>(AP8/100000)*50</f>
        <v>18.367000000000001</v>
      </c>
      <c r="AS8" s="88">
        <f>(AR8*AC8)/AO8</f>
        <v>0</v>
      </c>
      <c r="AT8" s="88">
        <f t="shared" ref="AT8:AT29" si="50">(AR8*AD8)/AO8</f>
        <v>0</v>
      </c>
      <c r="AU8" s="88">
        <f t="shared" ref="AU8:AU29" si="51">(AR8*AE8)/AO8</f>
        <v>3.6734</v>
      </c>
      <c r="AV8" s="88">
        <f>(AR8*AF8)/AO8</f>
        <v>0.91835</v>
      </c>
      <c r="AW8" s="88">
        <f t="shared" ref="AW8:AW29" si="52">(AR8*AG8)/AO8</f>
        <v>0</v>
      </c>
      <c r="AX8" s="88">
        <f t="shared" ref="AX8:AX29" si="53">(AR8*AH8)/AO8</f>
        <v>4.5917500000000002</v>
      </c>
      <c r="AY8" s="88">
        <f t="shared" ref="AY8:AY29" si="54">(AR8*AI8)/AO8</f>
        <v>9.1835000000000004</v>
      </c>
      <c r="AZ8" s="88">
        <f t="shared" ref="AZ8:AZ29" si="55">(AR8*AJ8)/AO8</f>
        <v>0</v>
      </c>
      <c r="BA8" s="88">
        <f t="shared" ref="BA8:BA29" si="56">(AR8*AK8)/AO8</f>
        <v>0</v>
      </c>
      <c r="BB8" s="88">
        <f t="shared" ref="BB8:BB29" si="57">(AR8*AL8)/AO8</f>
        <v>0</v>
      </c>
      <c r="BC8" s="88">
        <f t="shared" ref="BC8:BC29" si="58">(AR8*AM8)/AO8</f>
        <v>0</v>
      </c>
      <c r="BD8" s="88">
        <f t="shared" ref="BD8:BD29" si="59">(AR8*AN8)/AO8</f>
        <v>0</v>
      </c>
      <c r="BE8" s="88">
        <f t="shared" ref="BE8:BE29" si="60">SUM(AS8:BD8)</f>
        <v>18.367000000000001</v>
      </c>
      <c r="EY8" s="106" t="str">
        <f t="shared" si="0"/>
        <v>ขุขันธ์</v>
      </c>
      <c r="EZ8" s="48">
        <f t="shared" si="39"/>
        <v>3</v>
      </c>
      <c r="FA8" s="48">
        <f t="shared" si="40"/>
        <v>1</v>
      </c>
      <c r="FB8" s="48">
        <f t="shared" si="1"/>
        <v>1</v>
      </c>
      <c r="FC8" s="107">
        <f t="shared" si="2"/>
        <v>4</v>
      </c>
      <c r="FD8" s="107">
        <f t="shared" si="3"/>
        <v>2</v>
      </c>
      <c r="FE8" s="107">
        <f t="shared" si="4"/>
        <v>1</v>
      </c>
      <c r="FF8" s="108">
        <f t="shared" si="5"/>
        <v>8</v>
      </c>
      <c r="FG8" s="108">
        <f t="shared" si="6"/>
        <v>4</v>
      </c>
      <c r="FH8" s="108">
        <f t="shared" si="7"/>
        <v>17</v>
      </c>
      <c r="FI8" s="107">
        <f t="shared" si="8"/>
        <v>9</v>
      </c>
      <c r="FJ8" s="107">
        <f t="shared" si="9"/>
        <v>6</v>
      </c>
      <c r="FK8" s="107">
        <f t="shared" si="10"/>
        <v>2</v>
      </c>
      <c r="FL8" s="48">
        <f t="shared" si="11"/>
        <v>2</v>
      </c>
      <c r="FM8" s="48">
        <f t="shared" si="12"/>
        <v>6</v>
      </c>
      <c r="FN8" s="48">
        <f t="shared" si="13"/>
        <v>0</v>
      </c>
      <c r="FO8" s="107">
        <f t="shared" si="14"/>
        <v>11</v>
      </c>
      <c r="FP8" s="107">
        <f t="shared" si="15"/>
        <v>7</v>
      </c>
      <c r="FQ8" s="107">
        <f t="shared" si="16"/>
        <v>12</v>
      </c>
      <c r="FR8" s="48">
        <f t="shared" si="17"/>
        <v>17</v>
      </c>
      <c r="FS8" s="48">
        <f t="shared" si="18"/>
        <v>10</v>
      </c>
      <c r="FT8" s="48">
        <f t="shared" si="19"/>
        <v>0</v>
      </c>
      <c r="FU8" s="107">
        <f t="shared" si="20"/>
        <v>15</v>
      </c>
      <c r="FV8" s="107">
        <f t="shared" si="21"/>
        <v>12</v>
      </c>
      <c r="FW8" s="107">
        <f t="shared" si="22"/>
        <v>29</v>
      </c>
      <c r="FX8" s="108">
        <f t="shared" si="23"/>
        <v>24</v>
      </c>
      <c r="FY8" s="108">
        <f t="shared" si="24"/>
        <v>15</v>
      </c>
      <c r="FZ8" s="108">
        <f t="shared" si="25"/>
        <v>29</v>
      </c>
      <c r="GA8" s="107">
        <f t="shared" si="26"/>
        <v>14</v>
      </c>
      <c r="GB8" s="107">
        <f t="shared" si="27"/>
        <v>8</v>
      </c>
      <c r="GC8" s="107">
        <f t="shared" si="28"/>
        <v>0</v>
      </c>
      <c r="GD8" s="48">
        <f t="shared" si="29"/>
        <v>5</v>
      </c>
      <c r="GE8" s="48">
        <f t="shared" si="30"/>
        <v>3</v>
      </c>
      <c r="GF8" s="48">
        <f t="shared" si="31"/>
        <v>0</v>
      </c>
      <c r="GG8" s="107">
        <f t="shared" si="32"/>
        <v>1</v>
      </c>
      <c r="GH8" s="107">
        <f t="shared" si="33"/>
        <v>2</v>
      </c>
      <c r="GI8" s="107">
        <f t="shared" si="34"/>
        <v>0</v>
      </c>
      <c r="GJ8" s="48">
        <f t="shared" si="35"/>
        <v>113</v>
      </c>
      <c r="GK8" s="88">
        <f t="shared" si="36"/>
        <v>76</v>
      </c>
      <c r="GL8" s="48">
        <f t="shared" si="37"/>
        <v>62</v>
      </c>
      <c r="GM8" s="106" t="str">
        <f t="shared" si="38"/>
        <v>เฝ้าระวัง</v>
      </c>
    </row>
    <row r="9" spans="1:196">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27</v>
      </c>
      <c r="M9" s="7">
        <f>รอวางป่วยรายเดือน!M5</f>
        <v>0</v>
      </c>
      <c r="N9" s="7">
        <f>รอวางป่วยรายเดือน!N5</f>
        <v>8</v>
      </c>
      <c r="O9" s="7">
        <f>รอวางป่วยรายเดือน!O5</f>
        <v>0</v>
      </c>
      <c r="P9" s="7">
        <f>รอวางป่วยรายเดือน!P5</f>
        <v>3</v>
      </c>
      <c r="Q9" s="7">
        <f>รอวางป่วยรายเดือน!Q5</f>
        <v>0</v>
      </c>
      <c r="R9" s="7">
        <f>รอวางป่วยรายเดือน!R5</f>
        <v>8</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86</v>
      </c>
      <c r="AA9" s="7">
        <f>รอวางป่วยรายเดือน!AA5</f>
        <v>0</v>
      </c>
      <c r="AB9" s="86" t="s">
        <v>12</v>
      </c>
      <c r="AC9" s="90">
        <f t="shared" si="41"/>
        <v>7</v>
      </c>
      <c r="AD9" s="96">
        <f t="shared" si="42"/>
        <v>4</v>
      </c>
      <c r="AE9" s="90">
        <f t="shared" si="43"/>
        <v>9</v>
      </c>
      <c r="AF9" s="90">
        <f t="shared" si="44"/>
        <v>3</v>
      </c>
      <c r="AG9" s="90">
        <f t="shared" si="45"/>
        <v>17</v>
      </c>
      <c r="AH9" s="90">
        <f t="shared" si="46"/>
        <v>27</v>
      </c>
      <c r="AI9" s="90">
        <f t="shared" si="47"/>
        <v>8</v>
      </c>
      <c r="AJ9" s="90"/>
      <c r="AK9" s="90"/>
      <c r="AL9" s="90"/>
      <c r="AM9" s="90"/>
      <c r="AN9" s="90"/>
      <c r="AO9" s="86">
        <f t="shared" si="48"/>
        <v>75</v>
      </c>
      <c r="AP9" s="86">
        <f>อัตราป่วย!G8</f>
        <v>100117</v>
      </c>
      <c r="AQ9" s="86">
        <f t="shared" si="49"/>
        <v>74.912352547519404</v>
      </c>
      <c r="AR9" s="47">
        <f>(AP9/100000)*50</f>
        <v>50.058499999999995</v>
      </c>
      <c r="AS9" s="47">
        <f t="shared" ref="AS9:AS29" si="61">(AR9*AC9)/AO9</f>
        <v>4.6721266666666663</v>
      </c>
      <c r="AT9" s="47">
        <f t="shared" si="50"/>
        <v>2.6697866666666665</v>
      </c>
      <c r="AU9" s="47">
        <f t="shared" si="51"/>
        <v>6.0070199999999989</v>
      </c>
      <c r="AV9" s="47">
        <f t="shared" ref="AV9:AV29" si="62">(AR9*AF9)/AO9</f>
        <v>2.0023399999999998</v>
      </c>
      <c r="AW9" s="47">
        <f t="shared" si="52"/>
        <v>11.346593333333333</v>
      </c>
      <c r="AX9" s="47">
        <f t="shared" si="53"/>
        <v>18.021059999999999</v>
      </c>
      <c r="AY9" s="47">
        <f t="shared" si="54"/>
        <v>5.3395733333333331</v>
      </c>
      <c r="AZ9" s="47">
        <f t="shared" si="55"/>
        <v>0</v>
      </c>
      <c r="BA9" s="47">
        <f t="shared" si="56"/>
        <v>0</v>
      </c>
      <c r="BB9" s="47">
        <f t="shared" si="57"/>
        <v>0</v>
      </c>
      <c r="BC9" s="47">
        <f t="shared" si="58"/>
        <v>0</v>
      </c>
      <c r="BD9" s="47">
        <f t="shared" si="59"/>
        <v>0</v>
      </c>
      <c r="BE9" s="47">
        <f t="shared" si="60"/>
        <v>50.058499999999995</v>
      </c>
      <c r="EY9" s="106" t="str">
        <f t="shared" si="0"/>
        <v>ไพรบึง</v>
      </c>
      <c r="EZ9" s="48">
        <f t="shared" si="39"/>
        <v>2</v>
      </c>
      <c r="FA9" s="48">
        <f t="shared" si="40"/>
        <v>1</v>
      </c>
      <c r="FB9" s="48">
        <f t="shared" si="1"/>
        <v>3</v>
      </c>
      <c r="FC9" s="107">
        <f t="shared" si="2"/>
        <v>2</v>
      </c>
      <c r="FD9" s="107">
        <f t="shared" si="3"/>
        <v>1</v>
      </c>
      <c r="FE9" s="107">
        <f t="shared" si="4"/>
        <v>2</v>
      </c>
      <c r="FF9" s="108">
        <f t="shared" si="5"/>
        <v>2</v>
      </c>
      <c r="FG9" s="108">
        <f t="shared" si="6"/>
        <v>1</v>
      </c>
      <c r="FH9" s="108">
        <f t="shared" si="7"/>
        <v>0</v>
      </c>
      <c r="FI9" s="107">
        <f t="shared" si="8"/>
        <v>2</v>
      </c>
      <c r="FJ9" s="107">
        <f t="shared" si="9"/>
        <v>1</v>
      </c>
      <c r="FK9" s="107">
        <f t="shared" si="10"/>
        <v>1</v>
      </c>
      <c r="FL9" s="48">
        <f t="shared" si="11"/>
        <v>1</v>
      </c>
      <c r="FM9" s="48">
        <f t="shared" si="12"/>
        <v>1</v>
      </c>
      <c r="FN9" s="48">
        <f t="shared" si="13"/>
        <v>0</v>
      </c>
      <c r="FO9" s="107">
        <f t="shared" si="14"/>
        <v>5</v>
      </c>
      <c r="FP9" s="107">
        <f t="shared" si="15"/>
        <v>3</v>
      </c>
      <c r="FQ9" s="107">
        <f t="shared" si="16"/>
        <v>2</v>
      </c>
      <c r="FR9" s="48">
        <f t="shared" si="17"/>
        <v>5</v>
      </c>
      <c r="FS9" s="48">
        <f t="shared" si="18"/>
        <v>3</v>
      </c>
      <c r="FT9" s="48">
        <f t="shared" si="19"/>
        <v>0</v>
      </c>
      <c r="FU9" s="107">
        <f t="shared" si="20"/>
        <v>8</v>
      </c>
      <c r="FV9" s="107">
        <f t="shared" si="21"/>
        <v>5</v>
      </c>
      <c r="FW9" s="107">
        <f t="shared" si="22"/>
        <v>2</v>
      </c>
      <c r="FX9" s="108">
        <f t="shared" si="23"/>
        <v>4</v>
      </c>
      <c r="FY9" s="108">
        <f t="shared" si="24"/>
        <v>3</v>
      </c>
      <c r="FZ9" s="108">
        <f t="shared" si="25"/>
        <v>2</v>
      </c>
      <c r="GA9" s="107">
        <f t="shared" si="26"/>
        <v>5</v>
      </c>
      <c r="GB9" s="107">
        <f t="shared" si="27"/>
        <v>3</v>
      </c>
      <c r="GC9" s="107">
        <f t="shared" si="28"/>
        <v>0</v>
      </c>
      <c r="GD9" s="48">
        <f t="shared" si="29"/>
        <v>3</v>
      </c>
      <c r="GE9" s="48">
        <f t="shared" si="30"/>
        <v>2</v>
      </c>
      <c r="GF9" s="48">
        <f t="shared" si="31"/>
        <v>0</v>
      </c>
      <c r="GG9" s="107">
        <f t="shared" si="32"/>
        <v>1</v>
      </c>
      <c r="GH9" s="107">
        <f t="shared" si="33"/>
        <v>1</v>
      </c>
      <c r="GI9" s="107">
        <f t="shared" si="34"/>
        <v>0</v>
      </c>
      <c r="GJ9" s="48">
        <f t="shared" si="35"/>
        <v>40</v>
      </c>
      <c r="GK9" s="88">
        <f t="shared" si="36"/>
        <v>25</v>
      </c>
      <c r="GL9" s="48">
        <f t="shared" si="37"/>
        <v>10</v>
      </c>
      <c r="GM9" s="106" t="str">
        <f t="shared" si="38"/>
        <v>เฝ้าระวัง</v>
      </c>
    </row>
    <row r="10" spans="1:196">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4</v>
      </c>
      <c r="K10" s="7">
        <f>รอวางป่วยรายเดือน!K6</f>
        <v>0</v>
      </c>
      <c r="L10" s="7">
        <f>รอวางป่วยรายเดือน!L6</f>
        <v>17</v>
      </c>
      <c r="M10" s="7">
        <f>รอวางป่วยรายเดือน!M6</f>
        <v>0</v>
      </c>
      <c r="N10" s="7">
        <f>รอวางป่วยรายเดือน!N6</f>
        <v>15</v>
      </c>
      <c r="O10" s="7">
        <f>รอวางป่วยรายเดือน!O6</f>
        <v>0</v>
      </c>
      <c r="P10" s="7">
        <f>รอวางป่วยรายเดือน!P6</f>
        <v>17</v>
      </c>
      <c r="Q10" s="7">
        <f>รอวางป่วยรายเดือน!Q6</f>
        <v>0</v>
      </c>
      <c r="R10" s="7">
        <f>รอวางป่วยรายเดือน!R6</f>
        <v>7</v>
      </c>
      <c r="S10" s="7">
        <f>รอวางป่วยรายเดือน!S6</f>
        <v>0</v>
      </c>
      <c r="T10" s="7">
        <f>รอวางป่วยรายเดือน!T6</f>
        <v>6</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72</v>
      </c>
      <c r="AA10" s="7">
        <f>รอวางป่วยรายเดือน!AA6</f>
        <v>0</v>
      </c>
      <c r="AB10" s="86" t="s">
        <v>13</v>
      </c>
      <c r="AC10" s="90">
        <f t="shared" si="41"/>
        <v>2</v>
      </c>
      <c r="AD10" s="96">
        <f t="shared" si="42"/>
        <v>0</v>
      </c>
      <c r="AE10" s="90">
        <f t="shared" si="43"/>
        <v>1</v>
      </c>
      <c r="AF10" s="90">
        <f t="shared" si="44"/>
        <v>3</v>
      </c>
      <c r="AG10" s="90">
        <f t="shared" si="45"/>
        <v>4</v>
      </c>
      <c r="AH10" s="90">
        <f t="shared" si="46"/>
        <v>17</v>
      </c>
      <c r="AI10" s="90">
        <f t="shared" si="47"/>
        <v>15</v>
      </c>
      <c r="AJ10" s="90"/>
      <c r="AK10" s="90"/>
      <c r="AL10" s="90"/>
      <c r="AM10" s="90"/>
      <c r="AN10" s="90"/>
      <c r="AO10" s="86">
        <f t="shared" si="48"/>
        <v>42</v>
      </c>
      <c r="AP10" s="86">
        <f>อัตราป่วย!G9</f>
        <v>202451</v>
      </c>
      <c r="AQ10" s="86">
        <f t="shared" si="49"/>
        <v>20.745760702589763</v>
      </c>
      <c r="AR10" s="47">
        <f t="shared" ref="AR10:AR29" si="63">(AP10/100000)*50</f>
        <v>101.2255</v>
      </c>
      <c r="AS10" s="47">
        <f t="shared" si="61"/>
        <v>4.8202619047619049</v>
      </c>
      <c r="AT10" s="47">
        <f t="shared" si="50"/>
        <v>0</v>
      </c>
      <c r="AU10" s="47">
        <f t="shared" si="51"/>
        <v>2.4101309523809524</v>
      </c>
      <c r="AV10" s="47">
        <f t="shared" si="62"/>
        <v>7.2303928571428564</v>
      </c>
      <c r="AW10" s="47">
        <f t="shared" si="52"/>
        <v>9.6405238095238097</v>
      </c>
      <c r="AX10" s="47">
        <f t="shared" si="53"/>
        <v>40.972226190476192</v>
      </c>
      <c r="AY10" s="47">
        <f t="shared" si="54"/>
        <v>36.151964285714286</v>
      </c>
      <c r="AZ10" s="47">
        <f t="shared" si="55"/>
        <v>0</v>
      </c>
      <c r="BA10" s="47">
        <f t="shared" si="56"/>
        <v>0</v>
      </c>
      <c r="BB10" s="47">
        <f t="shared" si="57"/>
        <v>0</v>
      </c>
      <c r="BC10" s="47">
        <f t="shared" si="58"/>
        <v>0</v>
      </c>
      <c r="BD10" s="47">
        <f t="shared" si="59"/>
        <v>0</v>
      </c>
      <c r="BE10" s="47">
        <f t="shared" si="60"/>
        <v>101.2255</v>
      </c>
      <c r="EY10" s="106" t="str">
        <f t="shared" si="0"/>
        <v>ปรางค์กู่</v>
      </c>
      <c r="EZ10" s="48">
        <f t="shared" si="39"/>
        <v>0</v>
      </c>
      <c r="FA10" s="48">
        <f t="shared" si="40"/>
        <v>0</v>
      </c>
      <c r="FB10" s="48">
        <f t="shared" si="1"/>
        <v>0</v>
      </c>
      <c r="FC10" s="107">
        <f t="shared" si="2"/>
        <v>1</v>
      </c>
      <c r="FD10" s="107">
        <f t="shared" si="3"/>
        <v>1</v>
      </c>
      <c r="FE10" s="107">
        <f t="shared" si="4"/>
        <v>1</v>
      </c>
      <c r="FF10" s="108">
        <f t="shared" si="5"/>
        <v>0</v>
      </c>
      <c r="FG10" s="108">
        <f t="shared" si="6"/>
        <v>1</v>
      </c>
      <c r="FH10" s="108">
        <f t="shared" si="7"/>
        <v>1</v>
      </c>
      <c r="FI10" s="107">
        <f t="shared" si="8"/>
        <v>1</v>
      </c>
      <c r="FJ10" s="107">
        <f t="shared" si="9"/>
        <v>1</v>
      </c>
      <c r="FK10" s="107">
        <f t="shared" si="10"/>
        <v>3</v>
      </c>
      <c r="FL10" s="48">
        <f t="shared" si="11"/>
        <v>3</v>
      </c>
      <c r="FM10" s="48">
        <f t="shared" si="12"/>
        <v>2</v>
      </c>
      <c r="FN10" s="48">
        <f t="shared" si="13"/>
        <v>3</v>
      </c>
      <c r="FO10" s="107">
        <f t="shared" si="14"/>
        <v>15</v>
      </c>
      <c r="FP10" s="107">
        <f t="shared" si="15"/>
        <v>11</v>
      </c>
      <c r="FQ10" s="107">
        <f t="shared" si="16"/>
        <v>3</v>
      </c>
      <c r="FR10" s="48">
        <f t="shared" si="17"/>
        <v>11</v>
      </c>
      <c r="FS10" s="48">
        <f t="shared" si="18"/>
        <v>8</v>
      </c>
      <c r="FT10" s="48">
        <f t="shared" si="19"/>
        <v>3</v>
      </c>
      <c r="FU10" s="107">
        <f t="shared" si="20"/>
        <v>8</v>
      </c>
      <c r="FV10" s="107">
        <f t="shared" si="21"/>
        <v>6</v>
      </c>
      <c r="FW10" s="107">
        <f t="shared" si="22"/>
        <v>12</v>
      </c>
      <c r="FX10" s="108">
        <f t="shared" si="23"/>
        <v>2</v>
      </c>
      <c r="FY10" s="108">
        <f t="shared" si="24"/>
        <v>2</v>
      </c>
      <c r="FZ10" s="108">
        <f t="shared" si="25"/>
        <v>12</v>
      </c>
      <c r="GA10" s="107">
        <f t="shared" si="26"/>
        <v>3</v>
      </c>
      <c r="GB10" s="107">
        <f t="shared" si="27"/>
        <v>1</v>
      </c>
      <c r="GC10" s="107">
        <f t="shared" si="28"/>
        <v>0</v>
      </c>
      <c r="GD10" s="48">
        <f t="shared" si="29"/>
        <v>1</v>
      </c>
      <c r="GE10" s="48">
        <f t="shared" si="30"/>
        <v>1</v>
      </c>
      <c r="GF10" s="48">
        <f t="shared" si="31"/>
        <v>0</v>
      </c>
      <c r="GG10" s="107">
        <f t="shared" si="32"/>
        <v>1</v>
      </c>
      <c r="GH10" s="107">
        <f t="shared" si="33"/>
        <v>1</v>
      </c>
      <c r="GI10" s="107">
        <f t="shared" si="34"/>
        <v>0</v>
      </c>
      <c r="GJ10" s="48">
        <f t="shared" si="35"/>
        <v>46</v>
      </c>
      <c r="GK10" s="88">
        <f t="shared" si="36"/>
        <v>35</v>
      </c>
      <c r="GL10" s="48">
        <f t="shared" si="37"/>
        <v>23</v>
      </c>
      <c r="GM10" s="106" t="str">
        <f t="shared" si="38"/>
        <v>เฝ้าระวัง</v>
      </c>
    </row>
    <row r="11" spans="1:196">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12</v>
      </c>
      <c r="M11" s="7">
        <f>รอวางป่วยรายเดือน!M7</f>
        <v>0</v>
      </c>
      <c r="N11" s="7">
        <f>รอวางป่วยรายเดือน!N7</f>
        <v>29</v>
      </c>
      <c r="O11" s="7">
        <f>รอวางป่วยรายเดือน!O7</f>
        <v>0</v>
      </c>
      <c r="P11" s="7">
        <f>รอวางป่วยรายเดือน!P7</f>
        <v>23</v>
      </c>
      <c r="Q11" s="7">
        <f>รอวางป่วยรายเดือน!Q7</f>
        <v>0</v>
      </c>
      <c r="R11" s="7">
        <f>รอวางป่วยรายเดือน!R7</f>
        <v>25</v>
      </c>
      <c r="S11" s="7">
        <f>รอวางป่วยรายเดือน!S7</f>
        <v>0</v>
      </c>
      <c r="T11" s="7">
        <f>รอวางป่วยรายเดือน!T7</f>
        <v>4</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114</v>
      </c>
      <c r="AA11" s="7">
        <f>รอวางป่วยรายเดือน!AA7</f>
        <v>0</v>
      </c>
      <c r="AB11" s="86" t="s">
        <v>14</v>
      </c>
      <c r="AC11" s="90">
        <f t="shared" si="41"/>
        <v>1</v>
      </c>
      <c r="AD11" s="96">
        <f t="shared" si="42"/>
        <v>1</v>
      </c>
      <c r="AE11" s="90">
        <f t="shared" si="43"/>
        <v>17</v>
      </c>
      <c r="AF11" s="90">
        <f t="shared" si="44"/>
        <v>2</v>
      </c>
      <c r="AG11" s="90">
        <f t="shared" si="45"/>
        <v>0</v>
      </c>
      <c r="AH11" s="90">
        <f t="shared" si="46"/>
        <v>12</v>
      </c>
      <c r="AI11" s="90">
        <f t="shared" si="47"/>
        <v>29</v>
      </c>
      <c r="AJ11" s="90"/>
      <c r="AK11" s="90"/>
      <c r="AL11" s="90"/>
      <c r="AM11" s="90"/>
      <c r="AN11" s="90"/>
      <c r="AO11" s="86">
        <f t="shared" si="48"/>
        <v>62</v>
      </c>
      <c r="AP11" s="86">
        <f>อัตราป่วย!G10</f>
        <v>151623</v>
      </c>
      <c r="AQ11" s="86">
        <f t="shared" si="49"/>
        <v>40.890893861749205</v>
      </c>
      <c r="AR11" s="47">
        <f t="shared" si="63"/>
        <v>75.811499999999995</v>
      </c>
      <c r="AS11" s="47">
        <f t="shared" si="61"/>
        <v>1.222766129032258</v>
      </c>
      <c r="AT11" s="47">
        <f t="shared" si="50"/>
        <v>1.222766129032258</v>
      </c>
      <c r="AU11" s="47">
        <f t="shared" si="51"/>
        <v>20.787024193548387</v>
      </c>
      <c r="AV11" s="47">
        <f t="shared" si="62"/>
        <v>2.445532258064516</v>
      </c>
      <c r="AW11" s="47">
        <f t="shared" si="52"/>
        <v>0</v>
      </c>
      <c r="AX11" s="47">
        <f t="shared" si="53"/>
        <v>14.673193548387095</v>
      </c>
      <c r="AY11" s="47">
        <f t="shared" si="54"/>
        <v>35.460217741935487</v>
      </c>
      <c r="AZ11" s="47">
        <f t="shared" si="55"/>
        <v>0</v>
      </c>
      <c r="BA11" s="47">
        <f t="shared" si="56"/>
        <v>0</v>
      </c>
      <c r="BB11" s="47">
        <f t="shared" si="57"/>
        <v>0</v>
      </c>
      <c r="BC11" s="47">
        <f t="shared" si="58"/>
        <v>0</v>
      </c>
      <c r="BD11" s="47">
        <f t="shared" si="59"/>
        <v>0</v>
      </c>
      <c r="BE11" s="47">
        <f t="shared" si="60"/>
        <v>75.811499999999995</v>
      </c>
      <c r="EY11" s="106" t="str">
        <f t="shared" si="0"/>
        <v>ขุนหาญ</v>
      </c>
      <c r="EZ11" s="48">
        <f t="shared" si="39"/>
        <v>3</v>
      </c>
      <c r="FA11" s="48">
        <f t="shared" si="40"/>
        <v>1</v>
      </c>
      <c r="FB11" s="48">
        <f t="shared" si="1"/>
        <v>4</v>
      </c>
      <c r="FC11" s="107">
        <f t="shared" si="2"/>
        <v>2</v>
      </c>
      <c r="FD11" s="107">
        <f t="shared" si="3"/>
        <v>1</v>
      </c>
      <c r="FE11" s="107">
        <f t="shared" si="4"/>
        <v>1</v>
      </c>
      <c r="FF11" s="108">
        <f t="shared" si="5"/>
        <v>2</v>
      </c>
      <c r="FG11" s="108">
        <f t="shared" si="6"/>
        <v>1</v>
      </c>
      <c r="FH11" s="108">
        <f t="shared" si="7"/>
        <v>1</v>
      </c>
      <c r="FI11" s="107">
        <f t="shared" si="8"/>
        <v>3</v>
      </c>
      <c r="FJ11" s="107">
        <f t="shared" si="9"/>
        <v>1</v>
      </c>
      <c r="FK11" s="107">
        <f t="shared" si="10"/>
        <v>1</v>
      </c>
      <c r="FL11" s="48">
        <f t="shared" si="11"/>
        <v>5</v>
      </c>
      <c r="FM11" s="48">
        <f t="shared" si="12"/>
        <v>1</v>
      </c>
      <c r="FN11" s="48">
        <f t="shared" si="13"/>
        <v>6</v>
      </c>
      <c r="FO11" s="107">
        <f t="shared" si="14"/>
        <v>14</v>
      </c>
      <c r="FP11" s="107">
        <f t="shared" si="15"/>
        <v>4</v>
      </c>
      <c r="FQ11" s="107">
        <f t="shared" si="16"/>
        <v>16</v>
      </c>
      <c r="FR11" s="48">
        <f t="shared" si="17"/>
        <v>15</v>
      </c>
      <c r="FS11" s="48">
        <f t="shared" si="18"/>
        <v>4</v>
      </c>
      <c r="FT11" s="48">
        <f t="shared" si="19"/>
        <v>6</v>
      </c>
      <c r="FU11" s="107">
        <f t="shared" si="20"/>
        <v>46</v>
      </c>
      <c r="FV11" s="107">
        <f t="shared" si="21"/>
        <v>14</v>
      </c>
      <c r="FW11" s="107">
        <f t="shared" si="22"/>
        <v>17</v>
      </c>
      <c r="FX11" s="108">
        <f t="shared" si="23"/>
        <v>47</v>
      </c>
      <c r="FY11" s="108">
        <f t="shared" si="24"/>
        <v>14</v>
      </c>
      <c r="FZ11" s="108">
        <f t="shared" si="25"/>
        <v>17</v>
      </c>
      <c r="GA11" s="107">
        <f t="shared" si="26"/>
        <v>29</v>
      </c>
      <c r="GB11" s="107">
        <f t="shared" si="27"/>
        <v>9</v>
      </c>
      <c r="GC11" s="107">
        <f t="shared" si="28"/>
        <v>0</v>
      </c>
      <c r="GD11" s="48">
        <f t="shared" si="29"/>
        <v>12</v>
      </c>
      <c r="GE11" s="48">
        <f t="shared" si="30"/>
        <v>3</v>
      </c>
      <c r="GF11" s="48">
        <f t="shared" si="31"/>
        <v>0</v>
      </c>
      <c r="GG11" s="107">
        <f t="shared" si="32"/>
        <v>4</v>
      </c>
      <c r="GH11" s="107">
        <f t="shared" si="33"/>
        <v>1</v>
      </c>
      <c r="GI11" s="107">
        <f t="shared" si="34"/>
        <v>0</v>
      </c>
      <c r="GJ11" s="48">
        <f t="shared" si="35"/>
        <v>182</v>
      </c>
      <c r="GK11" s="88">
        <f t="shared" si="36"/>
        <v>54</v>
      </c>
      <c r="GL11" s="48">
        <f t="shared" si="37"/>
        <v>46</v>
      </c>
      <c r="GM11" s="106" t="str">
        <f t="shared" si="38"/>
        <v>เฝ้าระวัง</v>
      </c>
    </row>
    <row r="12" spans="1:196">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3</v>
      </c>
      <c r="Q12" s="7">
        <f>รอวางป่วยรายเดือน!Q8</f>
        <v>0</v>
      </c>
      <c r="R12" s="7">
        <f>รอวางป่วยรายเดือน!R8</f>
        <v>4</v>
      </c>
      <c r="S12" s="7">
        <f>รอวางป่วยรายเดือน!S8</f>
        <v>0</v>
      </c>
      <c r="T12" s="7">
        <f>รอวางป่วยรายเดือน!T8</f>
        <v>1</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18</v>
      </c>
      <c r="AA12" s="7">
        <f>รอวางป่วยรายเดือน!AA8</f>
        <v>0</v>
      </c>
      <c r="AB12" s="86" t="s">
        <v>15</v>
      </c>
      <c r="AC12" s="90">
        <f t="shared" si="41"/>
        <v>3</v>
      </c>
      <c r="AD12" s="96">
        <f t="shared" si="42"/>
        <v>2</v>
      </c>
      <c r="AE12" s="90">
        <f t="shared" si="43"/>
        <v>0</v>
      </c>
      <c r="AF12" s="90">
        <f t="shared" si="44"/>
        <v>1</v>
      </c>
      <c r="AG12" s="90">
        <f t="shared" si="45"/>
        <v>0</v>
      </c>
      <c r="AH12" s="90">
        <f t="shared" si="46"/>
        <v>2</v>
      </c>
      <c r="AI12" s="90">
        <f t="shared" si="47"/>
        <v>2</v>
      </c>
      <c r="AJ12" s="90"/>
      <c r="AK12" s="90"/>
      <c r="AL12" s="90"/>
      <c r="AM12" s="90"/>
      <c r="AN12" s="90"/>
      <c r="AO12" s="86">
        <f t="shared" si="48"/>
        <v>10</v>
      </c>
      <c r="AP12" s="86">
        <f>อัตราป่วย!G11</f>
        <v>48337</v>
      </c>
      <c r="AQ12" s="86">
        <f t="shared" si="49"/>
        <v>20.688085731427272</v>
      </c>
      <c r="AR12" s="47">
        <f t="shared" si="63"/>
        <v>24.168500000000002</v>
      </c>
      <c r="AS12" s="47">
        <f t="shared" si="61"/>
        <v>7.2505500000000014</v>
      </c>
      <c r="AT12" s="47">
        <f t="shared" si="50"/>
        <v>4.8337000000000003</v>
      </c>
      <c r="AU12" s="47">
        <f t="shared" si="51"/>
        <v>0</v>
      </c>
      <c r="AV12" s="47">
        <f t="shared" si="62"/>
        <v>2.4168500000000002</v>
      </c>
      <c r="AW12" s="47">
        <f t="shared" si="52"/>
        <v>0</v>
      </c>
      <c r="AX12" s="47">
        <f t="shared" si="53"/>
        <v>4.8337000000000003</v>
      </c>
      <c r="AY12" s="47">
        <f t="shared" si="54"/>
        <v>4.8337000000000003</v>
      </c>
      <c r="AZ12" s="47">
        <f t="shared" si="55"/>
        <v>0</v>
      </c>
      <c r="BA12" s="47">
        <f t="shared" si="56"/>
        <v>0</v>
      </c>
      <c r="BB12" s="47">
        <f t="shared" si="57"/>
        <v>0</v>
      </c>
      <c r="BC12" s="47">
        <f t="shared" si="58"/>
        <v>0</v>
      </c>
      <c r="BD12" s="47">
        <f t="shared" si="59"/>
        <v>0</v>
      </c>
      <c r="BE12" s="47">
        <f t="shared" si="60"/>
        <v>24.168500000000002</v>
      </c>
      <c r="EY12" s="106" t="str">
        <f t="shared" si="0"/>
        <v>ราษีไศล</v>
      </c>
      <c r="EZ12" s="48">
        <f t="shared" si="39"/>
        <v>2</v>
      </c>
      <c r="FA12" s="48">
        <f t="shared" si="40"/>
        <v>1</v>
      </c>
      <c r="FB12" s="48">
        <f t="shared" si="1"/>
        <v>3</v>
      </c>
      <c r="FC12" s="107">
        <f t="shared" si="2"/>
        <v>1</v>
      </c>
      <c r="FD12" s="107">
        <f t="shared" si="3"/>
        <v>1</v>
      </c>
      <c r="FE12" s="107">
        <f t="shared" si="4"/>
        <v>3</v>
      </c>
      <c r="FF12" s="108">
        <f t="shared" si="5"/>
        <v>2</v>
      </c>
      <c r="FG12" s="108">
        <f t="shared" si="6"/>
        <v>1</v>
      </c>
      <c r="FH12" s="108">
        <f t="shared" si="7"/>
        <v>4</v>
      </c>
      <c r="FI12" s="107">
        <f t="shared" si="8"/>
        <v>1</v>
      </c>
      <c r="FJ12" s="107">
        <f t="shared" si="9"/>
        <v>1</v>
      </c>
      <c r="FK12" s="107">
        <f t="shared" si="10"/>
        <v>5</v>
      </c>
      <c r="FL12" s="48">
        <f t="shared" si="11"/>
        <v>6</v>
      </c>
      <c r="FM12" s="48">
        <f t="shared" si="12"/>
        <v>3</v>
      </c>
      <c r="FN12" s="48">
        <f t="shared" si="13"/>
        <v>13</v>
      </c>
      <c r="FO12" s="107">
        <f t="shared" si="14"/>
        <v>13</v>
      </c>
      <c r="FP12" s="107">
        <f t="shared" si="15"/>
        <v>6</v>
      </c>
      <c r="FQ12" s="107">
        <f t="shared" si="16"/>
        <v>22</v>
      </c>
      <c r="FR12" s="48">
        <f t="shared" si="17"/>
        <v>20</v>
      </c>
      <c r="FS12" s="48">
        <f t="shared" si="18"/>
        <v>9</v>
      </c>
      <c r="FT12" s="48">
        <f t="shared" si="19"/>
        <v>13</v>
      </c>
      <c r="FU12" s="107">
        <f t="shared" si="20"/>
        <v>18</v>
      </c>
      <c r="FV12" s="107">
        <f t="shared" si="21"/>
        <v>8</v>
      </c>
      <c r="FW12" s="107">
        <f t="shared" si="22"/>
        <v>19</v>
      </c>
      <c r="FX12" s="108">
        <f t="shared" si="23"/>
        <v>10</v>
      </c>
      <c r="FY12" s="108">
        <f t="shared" si="24"/>
        <v>5</v>
      </c>
      <c r="FZ12" s="108">
        <f t="shared" si="25"/>
        <v>19</v>
      </c>
      <c r="GA12" s="107">
        <f t="shared" si="26"/>
        <v>7</v>
      </c>
      <c r="GB12" s="107">
        <f t="shared" si="27"/>
        <v>3</v>
      </c>
      <c r="GC12" s="107">
        <f t="shared" si="28"/>
        <v>0</v>
      </c>
      <c r="GD12" s="48">
        <f t="shared" si="29"/>
        <v>4</v>
      </c>
      <c r="GE12" s="48">
        <f t="shared" si="30"/>
        <v>2</v>
      </c>
      <c r="GF12" s="48">
        <f t="shared" si="31"/>
        <v>0</v>
      </c>
      <c r="GG12" s="107">
        <f t="shared" si="32"/>
        <v>2</v>
      </c>
      <c r="GH12" s="107">
        <f t="shared" si="33"/>
        <v>1</v>
      </c>
      <c r="GI12" s="107">
        <f t="shared" si="34"/>
        <v>0</v>
      </c>
      <c r="GJ12" s="48">
        <f t="shared" si="35"/>
        <v>86</v>
      </c>
      <c r="GK12" s="88">
        <f t="shared" si="36"/>
        <v>41</v>
      </c>
      <c r="GL12" s="48">
        <f t="shared" si="37"/>
        <v>69</v>
      </c>
      <c r="GM12" s="106" t="str">
        <f t="shared" si="38"/>
        <v>เฝ้าระวัง</v>
      </c>
    </row>
    <row r="13" spans="1:196">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12</v>
      </c>
      <c r="O13" s="7">
        <f>รอวางป่วยรายเดือน!O9</f>
        <v>0</v>
      </c>
      <c r="P13" s="7">
        <f>รอวางป่วยรายเดือน!P9</f>
        <v>3</v>
      </c>
      <c r="Q13" s="7">
        <f>รอวางป่วยรายเดือน!Q9</f>
        <v>0</v>
      </c>
      <c r="R13" s="7">
        <f>รอวางป่วยรายเดือน!R9</f>
        <v>12</v>
      </c>
      <c r="S13" s="7">
        <f>รอวางป่วยรายเดือน!S9</f>
        <v>0</v>
      </c>
      <c r="T13" s="7">
        <f>รอวางป่วยรายเดือน!T9</f>
        <v>4</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42</v>
      </c>
      <c r="AA13" s="7">
        <f>รอวางป่วยรายเดือน!AA9</f>
        <v>0</v>
      </c>
      <c r="AB13" s="86" t="s">
        <v>16</v>
      </c>
      <c r="AC13" s="90">
        <f t="shared" si="41"/>
        <v>0</v>
      </c>
      <c r="AD13" s="96">
        <f t="shared" si="42"/>
        <v>1</v>
      </c>
      <c r="AE13" s="90">
        <f t="shared" si="43"/>
        <v>1</v>
      </c>
      <c r="AF13" s="90">
        <f t="shared" si="44"/>
        <v>3</v>
      </c>
      <c r="AG13" s="90">
        <f t="shared" si="45"/>
        <v>3</v>
      </c>
      <c r="AH13" s="90">
        <f t="shared" si="46"/>
        <v>3</v>
      </c>
      <c r="AI13" s="90">
        <f t="shared" si="47"/>
        <v>12</v>
      </c>
      <c r="AJ13" s="90"/>
      <c r="AK13" s="90"/>
      <c r="AL13" s="90"/>
      <c r="AM13" s="90"/>
      <c r="AN13" s="90"/>
      <c r="AO13" s="86">
        <f t="shared" si="48"/>
        <v>23</v>
      </c>
      <c r="AP13" s="86">
        <f>อัตราป่วย!G12</f>
        <v>67826</v>
      </c>
      <c r="AQ13" s="86">
        <f t="shared" si="49"/>
        <v>33.910299884999851</v>
      </c>
      <c r="AR13" s="47">
        <f t="shared" si="63"/>
        <v>33.912999999999997</v>
      </c>
      <c r="AS13" s="47">
        <f t="shared" si="61"/>
        <v>0</v>
      </c>
      <c r="AT13" s="47">
        <f t="shared" si="50"/>
        <v>1.474478260869565</v>
      </c>
      <c r="AU13" s="47">
        <f t="shared" si="51"/>
        <v>1.474478260869565</v>
      </c>
      <c r="AV13" s="47">
        <f t="shared" si="62"/>
        <v>4.4234347826086955</v>
      </c>
      <c r="AW13" s="47">
        <f t="shared" si="52"/>
        <v>4.4234347826086955</v>
      </c>
      <c r="AX13" s="47">
        <f t="shared" si="53"/>
        <v>4.4234347826086955</v>
      </c>
      <c r="AY13" s="47">
        <f t="shared" si="54"/>
        <v>17.693739130434782</v>
      </c>
      <c r="AZ13" s="47">
        <f t="shared" si="55"/>
        <v>0</v>
      </c>
      <c r="BA13" s="47">
        <f t="shared" si="56"/>
        <v>0</v>
      </c>
      <c r="BB13" s="47">
        <f t="shared" si="57"/>
        <v>0</v>
      </c>
      <c r="BC13" s="47">
        <f t="shared" si="58"/>
        <v>0</v>
      </c>
      <c r="BD13" s="47">
        <f t="shared" si="59"/>
        <v>0</v>
      </c>
      <c r="BE13" s="47">
        <f t="shared" si="60"/>
        <v>33.912999999999997</v>
      </c>
      <c r="EY13" s="106" t="str">
        <f t="shared" si="0"/>
        <v>อุทุมพรพิสัย</v>
      </c>
      <c r="EZ13" s="48">
        <f t="shared" si="39"/>
        <v>1</v>
      </c>
      <c r="FA13" s="48">
        <f t="shared" si="40"/>
        <v>0</v>
      </c>
      <c r="FB13" s="48">
        <f t="shared" si="1"/>
        <v>1</v>
      </c>
      <c r="FC13" s="107">
        <f t="shared" si="2"/>
        <v>1</v>
      </c>
      <c r="FD13" s="107">
        <f t="shared" si="3"/>
        <v>1</v>
      </c>
      <c r="FE13" s="107">
        <f t="shared" si="4"/>
        <v>0</v>
      </c>
      <c r="FF13" s="108">
        <f t="shared" si="5"/>
        <v>3</v>
      </c>
      <c r="FG13" s="108">
        <f t="shared" si="6"/>
        <v>1</v>
      </c>
      <c r="FH13" s="108">
        <f t="shared" si="7"/>
        <v>5</v>
      </c>
      <c r="FI13" s="107">
        <f t="shared" si="8"/>
        <v>1</v>
      </c>
      <c r="FJ13" s="107">
        <f t="shared" si="9"/>
        <v>1</v>
      </c>
      <c r="FK13" s="107">
        <f t="shared" si="10"/>
        <v>2</v>
      </c>
      <c r="FL13" s="48">
        <f t="shared" si="11"/>
        <v>3</v>
      </c>
      <c r="FM13" s="48">
        <f t="shared" si="12"/>
        <v>2</v>
      </c>
      <c r="FN13" s="48">
        <f t="shared" si="13"/>
        <v>5</v>
      </c>
      <c r="FO13" s="107">
        <f t="shared" si="14"/>
        <v>20</v>
      </c>
      <c r="FP13" s="107">
        <f t="shared" si="15"/>
        <v>12</v>
      </c>
      <c r="FQ13" s="107">
        <f t="shared" si="16"/>
        <v>7</v>
      </c>
      <c r="FR13" s="48">
        <f t="shared" si="17"/>
        <v>27</v>
      </c>
      <c r="FS13" s="48">
        <f t="shared" si="18"/>
        <v>17</v>
      </c>
      <c r="FT13" s="48">
        <f t="shared" si="19"/>
        <v>5</v>
      </c>
      <c r="FU13" s="107">
        <f t="shared" si="20"/>
        <v>12</v>
      </c>
      <c r="FV13" s="107">
        <f t="shared" si="21"/>
        <v>8</v>
      </c>
      <c r="FW13" s="107">
        <f t="shared" si="22"/>
        <v>12</v>
      </c>
      <c r="FX13" s="108">
        <f t="shared" si="23"/>
        <v>13</v>
      </c>
      <c r="FY13" s="108">
        <f t="shared" si="24"/>
        <v>8</v>
      </c>
      <c r="FZ13" s="108">
        <f t="shared" si="25"/>
        <v>12</v>
      </c>
      <c r="GA13" s="107">
        <f t="shared" si="26"/>
        <v>5</v>
      </c>
      <c r="GB13" s="107">
        <f t="shared" si="27"/>
        <v>3</v>
      </c>
      <c r="GC13" s="107">
        <f t="shared" si="28"/>
        <v>0</v>
      </c>
      <c r="GD13" s="48">
        <f t="shared" si="29"/>
        <v>1</v>
      </c>
      <c r="GE13" s="48">
        <f t="shared" si="30"/>
        <v>1</v>
      </c>
      <c r="GF13" s="48">
        <f t="shared" si="31"/>
        <v>0</v>
      </c>
      <c r="GG13" s="107">
        <f t="shared" si="32"/>
        <v>0</v>
      </c>
      <c r="GH13" s="107">
        <f t="shared" si="33"/>
        <v>0</v>
      </c>
      <c r="GI13" s="107">
        <f t="shared" si="34"/>
        <v>0</v>
      </c>
      <c r="GJ13" s="48">
        <f t="shared" si="35"/>
        <v>87</v>
      </c>
      <c r="GK13" s="88">
        <f t="shared" si="36"/>
        <v>54</v>
      </c>
      <c r="GL13" s="48">
        <f t="shared" si="37"/>
        <v>32</v>
      </c>
      <c r="GM13" s="106" t="str">
        <f t="shared" si="38"/>
        <v>เฝ้าระวัง</v>
      </c>
    </row>
    <row r="14" spans="1:196">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17</v>
      </c>
      <c r="O14" s="7">
        <f>รอวางป่วยรายเดือน!O10</f>
        <v>0</v>
      </c>
      <c r="P14" s="7">
        <f>รอวางป่วยรายเดือน!P10</f>
        <v>2</v>
      </c>
      <c r="Q14" s="7">
        <f>รอวางป่วยรายเดือน!Q10</f>
        <v>0</v>
      </c>
      <c r="R14" s="7">
        <f>รอวางป่วยรายเดือน!R10</f>
        <v>4</v>
      </c>
      <c r="S14" s="7">
        <f>รอวางป่วยรายเดือน!S10</f>
        <v>0</v>
      </c>
      <c r="T14" s="7">
        <f>รอวางป่วยรายเดือน!T10</f>
        <v>3</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55</v>
      </c>
      <c r="AA14" s="7">
        <f>รอวางป่วยรายเดือน!AA10</f>
        <v>0</v>
      </c>
      <c r="AB14" s="86" t="s">
        <v>17</v>
      </c>
      <c r="AC14" s="90">
        <f t="shared" si="41"/>
        <v>4</v>
      </c>
      <c r="AD14" s="96">
        <f t="shared" si="42"/>
        <v>1</v>
      </c>
      <c r="AE14" s="90">
        <f t="shared" si="43"/>
        <v>1</v>
      </c>
      <c r="AF14" s="90">
        <f t="shared" si="44"/>
        <v>1</v>
      </c>
      <c r="AG14" s="90">
        <f t="shared" si="45"/>
        <v>6</v>
      </c>
      <c r="AH14" s="90">
        <f t="shared" si="46"/>
        <v>16</v>
      </c>
      <c r="AI14" s="90">
        <f t="shared" si="47"/>
        <v>17</v>
      </c>
      <c r="AJ14" s="90"/>
      <c r="AK14" s="90"/>
      <c r="AL14" s="90"/>
      <c r="AM14" s="90"/>
      <c r="AN14" s="90"/>
      <c r="AO14" s="86">
        <f t="shared" si="48"/>
        <v>46</v>
      </c>
      <c r="AP14" s="86">
        <f>อัตราป่วย!G13</f>
        <v>108047</v>
      </c>
      <c r="AQ14" s="86">
        <f t="shared" si="49"/>
        <v>42.574064990235733</v>
      </c>
      <c r="AR14" s="47">
        <f t="shared" si="63"/>
        <v>54.023499999999999</v>
      </c>
      <c r="AS14" s="47">
        <f t="shared" si="61"/>
        <v>4.6976956521739126</v>
      </c>
      <c r="AT14" s="47">
        <f t="shared" si="50"/>
        <v>1.1744239130434782</v>
      </c>
      <c r="AU14" s="47">
        <f t="shared" si="51"/>
        <v>1.1744239130434782</v>
      </c>
      <c r="AV14" s="47">
        <f t="shared" si="62"/>
        <v>1.1744239130434782</v>
      </c>
      <c r="AW14" s="47">
        <f t="shared" si="52"/>
        <v>7.0465434782608689</v>
      </c>
      <c r="AX14" s="47">
        <f t="shared" si="53"/>
        <v>18.79078260869565</v>
      </c>
      <c r="AY14" s="47">
        <f t="shared" si="54"/>
        <v>19.96520652173913</v>
      </c>
      <c r="AZ14" s="47">
        <f t="shared" si="55"/>
        <v>0</v>
      </c>
      <c r="BA14" s="47">
        <f t="shared" si="56"/>
        <v>0</v>
      </c>
      <c r="BB14" s="47">
        <f t="shared" si="57"/>
        <v>0</v>
      </c>
      <c r="BC14" s="47">
        <f t="shared" si="58"/>
        <v>0</v>
      </c>
      <c r="BD14" s="47">
        <f t="shared" si="59"/>
        <v>0</v>
      </c>
      <c r="BE14" s="47">
        <f t="shared" si="60"/>
        <v>54.023499999999999</v>
      </c>
      <c r="EY14" s="106" t="str">
        <f t="shared" si="0"/>
        <v>บึงบูรพ์</v>
      </c>
      <c r="EZ14" s="48">
        <f t="shared" si="39"/>
        <v>0</v>
      </c>
      <c r="FA14" s="48">
        <f t="shared" si="40"/>
        <v>0</v>
      </c>
      <c r="FB14" s="48">
        <f t="shared" si="1"/>
        <v>0</v>
      </c>
      <c r="FC14" s="107">
        <f t="shared" si="2"/>
        <v>0</v>
      </c>
      <c r="FD14" s="107">
        <f t="shared" si="3"/>
        <v>0</v>
      </c>
      <c r="FE14" s="107">
        <f t="shared" si="4"/>
        <v>0</v>
      </c>
      <c r="FF14" s="108">
        <f t="shared" si="5"/>
        <v>0</v>
      </c>
      <c r="FG14" s="108">
        <f t="shared" si="6"/>
        <v>0</v>
      </c>
      <c r="FH14" s="108">
        <f t="shared" si="7"/>
        <v>0</v>
      </c>
      <c r="FI14" s="107">
        <f t="shared" si="8"/>
        <v>0</v>
      </c>
      <c r="FJ14" s="107">
        <f t="shared" si="9"/>
        <v>0</v>
      </c>
      <c r="FK14" s="107">
        <f t="shared" si="10"/>
        <v>0</v>
      </c>
      <c r="FL14" s="48">
        <f t="shared" si="11"/>
        <v>0</v>
      </c>
      <c r="FM14" s="48">
        <f t="shared" si="12"/>
        <v>0</v>
      </c>
      <c r="FN14" s="48">
        <f t="shared" si="13"/>
        <v>0</v>
      </c>
      <c r="FO14" s="107">
        <f t="shared" si="14"/>
        <v>0</v>
      </c>
      <c r="FP14" s="107">
        <f t="shared" si="15"/>
        <v>0</v>
      </c>
      <c r="FQ14" s="107">
        <f t="shared" si="16"/>
        <v>0</v>
      </c>
      <c r="FR14" s="48">
        <f t="shared" si="17"/>
        <v>0</v>
      </c>
      <c r="FS14" s="48">
        <f t="shared" si="18"/>
        <v>1</v>
      </c>
      <c r="FT14" s="48">
        <f t="shared" si="19"/>
        <v>0</v>
      </c>
      <c r="FU14" s="107">
        <f t="shared" si="20"/>
        <v>1</v>
      </c>
      <c r="FV14" s="107">
        <f t="shared" si="21"/>
        <v>2</v>
      </c>
      <c r="FW14" s="107">
        <f t="shared" si="22"/>
        <v>0</v>
      </c>
      <c r="FX14" s="108">
        <f t="shared" si="23"/>
        <v>2</v>
      </c>
      <c r="FY14" s="108">
        <f t="shared" si="24"/>
        <v>3</v>
      </c>
      <c r="FZ14" s="108">
        <f t="shared" si="25"/>
        <v>0</v>
      </c>
      <c r="GA14" s="107">
        <f t="shared" si="26"/>
        <v>0</v>
      </c>
      <c r="GB14" s="107">
        <f t="shared" si="27"/>
        <v>0</v>
      </c>
      <c r="GC14" s="107">
        <f t="shared" si="28"/>
        <v>0</v>
      </c>
      <c r="GD14" s="48">
        <f t="shared" si="29"/>
        <v>0</v>
      </c>
      <c r="GE14" s="48">
        <f t="shared" si="30"/>
        <v>0</v>
      </c>
      <c r="GF14" s="48">
        <f t="shared" si="31"/>
        <v>0</v>
      </c>
      <c r="GG14" s="107">
        <f t="shared" si="32"/>
        <v>0</v>
      </c>
      <c r="GH14" s="107">
        <f t="shared" si="33"/>
        <v>0</v>
      </c>
      <c r="GI14" s="107">
        <f t="shared" si="34"/>
        <v>0</v>
      </c>
      <c r="GJ14" s="48">
        <f t="shared" si="35"/>
        <v>3</v>
      </c>
      <c r="GK14" s="88">
        <f t="shared" si="36"/>
        <v>6</v>
      </c>
      <c r="GL14" s="48">
        <f t="shared" si="37"/>
        <v>0</v>
      </c>
      <c r="GM14" s="106" t="str">
        <f t="shared" si="38"/>
        <v>เฝ้าระวัง</v>
      </c>
    </row>
    <row r="15" spans="1:196">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13</v>
      </c>
      <c r="K15" s="7">
        <f>รอวางป่วยรายเดือน!K11</f>
        <v>0</v>
      </c>
      <c r="L15" s="7">
        <f>รอวางป่วยรายเดือน!L11</f>
        <v>22</v>
      </c>
      <c r="M15" s="7">
        <f>รอวางป่วยรายเดือน!M11</f>
        <v>0</v>
      </c>
      <c r="N15" s="7">
        <f>รอวางป่วยรายเดือน!N11</f>
        <v>19</v>
      </c>
      <c r="O15" s="7">
        <f>รอวางป่วยรายเดือน!O11</f>
        <v>0</v>
      </c>
      <c r="P15" s="7">
        <f>รอวางป่วยรายเดือน!P11</f>
        <v>22</v>
      </c>
      <c r="Q15" s="7">
        <f>รอวางป่วยรายเดือน!Q11</f>
        <v>0</v>
      </c>
      <c r="R15" s="7">
        <f>รอวางป่วยรายเดือน!R11</f>
        <v>7</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98</v>
      </c>
      <c r="AA15" s="7">
        <f>รอวางป่วยรายเดือน!AA11</f>
        <v>0</v>
      </c>
      <c r="AB15" s="86" t="s">
        <v>18</v>
      </c>
      <c r="AC15" s="90">
        <f t="shared" si="41"/>
        <v>3</v>
      </c>
      <c r="AD15" s="96">
        <f t="shared" si="42"/>
        <v>3</v>
      </c>
      <c r="AE15" s="90">
        <f t="shared" si="43"/>
        <v>4</v>
      </c>
      <c r="AF15" s="90">
        <f t="shared" si="44"/>
        <v>5</v>
      </c>
      <c r="AG15" s="90">
        <f t="shared" si="45"/>
        <v>13</v>
      </c>
      <c r="AH15" s="90">
        <f t="shared" si="46"/>
        <v>22</v>
      </c>
      <c r="AI15" s="90">
        <f t="shared" si="47"/>
        <v>19</v>
      </c>
      <c r="AJ15" s="90"/>
      <c r="AK15" s="90"/>
      <c r="AL15" s="90"/>
      <c r="AM15" s="90"/>
      <c r="AN15" s="90"/>
      <c r="AO15" s="86">
        <f t="shared" si="48"/>
        <v>69</v>
      </c>
      <c r="AP15" s="86">
        <f>อัตราป่วย!G14</f>
        <v>80596</v>
      </c>
      <c r="AQ15" s="86">
        <f t="shared" si="49"/>
        <v>85.612189190530557</v>
      </c>
      <c r="AR15" s="47">
        <f t="shared" si="63"/>
        <v>40.298000000000002</v>
      </c>
      <c r="AS15" s="47">
        <f t="shared" si="61"/>
        <v>1.7520869565217392</v>
      </c>
      <c r="AT15" s="47">
        <f t="shared" si="50"/>
        <v>1.7520869565217392</v>
      </c>
      <c r="AU15" s="47">
        <f t="shared" si="51"/>
        <v>2.3361159420289854</v>
      </c>
      <c r="AV15" s="47">
        <f t="shared" si="62"/>
        <v>2.9201449275362319</v>
      </c>
      <c r="AW15" s="47">
        <f t="shared" si="52"/>
        <v>7.5923768115942032</v>
      </c>
      <c r="AX15" s="47">
        <f t="shared" si="53"/>
        <v>12.848637681159421</v>
      </c>
      <c r="AY15" s="47">
        <f t="shared" si="54"/>
        <v>11.096550724637682</v>
      </c>
      <c r="AZ15" s="47">
        <f t="shared" si="55"/>
        <v>0</v>
      </c>
      <c r="BA15" s="47">
        <f t="shared" si="56"/>
        <v>0</v>
      </c>
      <c r="BB15" s="47">
        <f t="shared" si="57"/>
        <v>0</v>
      </c>
      <c r="BC15" s="47">
        <f t="shared" si="58"/>
        <v>0</v>
      </c>
      <c r="BD15" s="47">
        <f t="shared" si="59"/>
        <v>0</v>
      </c>
      <c r="BE15" s="47">
        <f t="shared" si="60"/>
        <v>40.298000000000002</v>
      </c>
      <c r="EY15" s="106" t="str">
        <f t="shared" si="0"/>
        <v>ห้วยทับทัน</v>
      </c>
      <c r="EZ15" s="48">
        <f t="shared" si="39"/>
        <v>0</v>
      </c>
      <c r="FA15" s="48">
        <f t="shared" si="40"/>
        <v>0</v>
      </c>
      <c r="FB15" s="48">
        <f t="shared" si="1"/>
        <v>4</v>
      </c>
      <c r="FC15" s="107">
        <f t="shared" si="2"/>
        <v>0</v>
      </c>
      <c r="FD15" s="107">
        <f t="shared" si="3"/>
        <v>0</v>
      </c>
      <c r="FE15" s="107">
        <f t="shared" si="4"/>
        <v>0</v>
      </c>
      <c r="FF15" s="108">
        <f t="shared" si="5"/>
        <v>1</v>
      </c>
      <c r="FG15" s="108">
        <f t="shared" si="6"/>
        <v>0</v>
      </c>
      <c r="FH15" s="108">
        <f t="shared" si="7"/>
        <v>1</v>
      </c>
      <c r="FI15" s="107">
        <f t="shared" si="8"/>
        <v>1</v>
      </c>
      <c r="FJ15" s="107">
        <f t="shared" si="9"/>
        <v>1</v>
      </c>
      <c r="FK15" s="107">
        <f t="shared" si="10"/>
        <v>0</v>
      </c>
      <c r="FL15" s="48">
        <f t="shared" si="11"/>
        <v>2</v>
      </c>
      <c r="FM15" s="48">
        <f t="shared" si="12"/>
        <v>1</v>
      </c>
      <c r="FN15" s="48">
        <f t="shared" si="13"/>
        <v>3</v>
      </c>
      <c r="FO15" s="107">
        <f t="shared" si="14"/>
        <v>13</v>
      </c>
      <c r="FP15" s="107">
        <f t="shared" si="15"/>
        <v>7</v>
      </c>
      <c r="FQ15" s="107">
        <f t="shared" si="16"/>
        <v>6</v>
      </c>
      <c r="FR15" s="48">
        <f t="shared" si="17"/>
        <v>6</v>
      </c>
      <c r="FS15" s="48">
        <f t="shared" si="18"/>
        <v>4</v>
      </c>
      <c r="FT15" s="48">
        <f t="shared" si="19"/>
        <v>3</v>
      </c>
      <c r="FU15" s="107">
        <f t="shared" si="20"/>
        <v>7</v>
      </c>
      <c r="FV15" s="107">
        <f t="shared" si="21"/>
        <v>4</v>
      </c>
      <c r="FW15" s="107">
        <f t="shared" si="22"/>
        <v>5</v>
      </c>
      <c r="FX15" s="108">
        <f t="shared" si="23"/>
        <v>6</v>
      </c>
      <c r="FY15" s="108">
        <f t="shared" si="24"/>
        <v>3</v>
      </c>
      <c r="FZ15" s="108">
        <f t="shared" si="25"/>
        <v>5</v>
      </c>
      <c r="GA15" s="107">
        <f t="shared" si="26"/>
        <v>1</v>
      </c>
      <c r="GB15" s="107">
        <f t="shared" si="27"/>
        <v>2</v>
      </c>
      <c r="GC15" s="107">
        <f t="shared" si="28"/>
        <v>0</v>
      </c>
      <c r="GD15" s="48">
        <f t="shared" si="29"/>
        <v>3</v>
      </c>
      <c r="GE15" s="48">
        <f t="shared" si="30"/>
        <v>0</v>
      </c>
      <c r="GF15" s="48">
        <f t="shared" si="31"/>
        <v>0</v>
      </c>
      <c r="GG15" s="107">
        <f t="shared" si="32"/>
        <v>1</v>
      </c>
      <c r="GH15" s="107">
        <f t="shared" si="33"/>
        <v>0</v>
      </c>
      <c r="GI15" s="107">
        <f t="shared" si="34"/>
        <v>0</v>
      </c>
      <c r="GJ15" s="48">
        <f t="shared" si="35"/>
        <v>41</v>
      </c>
      <c r="GK15" s="88">
        <f t="shared" si="36"/>
        <v>22</v>
      </c>
      <c r="GL15" s="48">
        <f t="shared" si="37"/>
        <v>19</v>
      </c>
      <c r="GM15" s="106" t="str">
        <f t="shared" si="38"/>
        <v>เฝ้าระวัง</v>
      </c>
    </row>
    <row r="16" spans="1:196">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7</v>
      </c>
      <c r="M16" s="7">
        <f>รอวางป่วยรายเดือน!M12</f>
        <v>0</v>
      </c>
      <c r="N16" s="7">
        <f>รอวางป่วยรายเดือน!N12</f>
        <v>12</v>
      </c>
      <c r="O16" s="7">
        <f>รอวางป่วยรายเดือน!O12</f>
        <v>0</v>
      </c>
      <c r="P16" s="7">
        <f>รอวางป่วยรายเดือน!P12</f>
        <v>18</v>
      </c>
      <c r="Q16" s="7">
        <f>รอวางป่วยรายเดือน!Q12</f>
        <v>0</v>
      </c>
      <c r="R16" s="7">
        <f>รอวางป่วยรายเดือน!R12</f>
        <v>2</v>
      </c>
      <c r="S16" s="7">
        <f>รอวางป่วยรายเดือน!S12</f>
        <v>0</v>
      </c>
      <c r="T16" s="7">
        <f>รอวางป่วยรายเดือน!T12</f>
        <v>4</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56</v>
      </c>
      <c r="AA16" s="7">
        <f>รอวางป่วยรายเดือน!AA12</f>
        <v>0</v>
      </c>
      <c r="AB16" s="86" t="s">
        <v>81</v>
      </c>
      <c r="AC16" s="90">
        <f t="shared" si="41"/>
        <v>1</v>
      </c>
      <c r="AD16" s="96">
        <f t="shared" si="42"/>
        <v>0</v>
      </c>
      <c r="AE16" s="90">
        <f t="shared" si="43"/>
        <v>5</v>
      </c>
      <c r="AF16" s="90">
        <f t="shared" si="44"/>
        <v>2</v>
      </c>
      <c r="AG16" s="90">
        <f t="shared" si="45"/>
        <v>5</v>
      </c>
      <c r="AH16" s="90">
        <f t="shared" si="46"/>
        <v>7</v>
      </c>
      <c r="AI16" s="90">
        <f t="shared" si="47"/>
        <v>12</v>
      </c>
      <c r="AJ16" s="90"/>
      <c r="AK16" s="90"/>
      <c r="AL16" s="90"/>
      <c r="AM16" s="90"/>
      <c r="AN16" s="90"/>
      <c r="AO16" s="86">
        <f t="shared" si="48"/>
        <v>32</v>
      </c>
      <c r="AP16" s="86">
        <f>อัตราป่วย!G15</f>
        <v>107063</v>
      </c>
      <c r="AQ16" s="86">
        <f t="shared" si="49"/>
        <v>29.88894389284814</v>
      </c>
      <c r="AR16" s="47">
        <f t="shared" si="63"/>
        <v>53.531500000000001</v>
      </c>
      <c r="AS16" s="47">
        <f t="shared" si="61"/>
        <v>1.672859375</v>
      </c>
      <c r="AT16" s="47">
        <f t="shared" si="50"/>
        <v>0</v>
      </c>
      <c r="AU16" s="47">
        <f t="shared" si="51"/>
        <v>8.3642968750000009</v>
      </c>
      <c r="AV16" s="47">
        <f t="shared" si="62"/>
        <v>3.3457187500000001</v>
      </c>
      <c r="AW16" s="47">
        <f t="shared" si="52"/>
        <v>8.3642968750000009</v>
      </c>
      <c r="AX16" s="47">
        <f t="shared" si="53"/>
        <v>11.710015625</v>
      </c>
      <c r="AY16" s="47">
        <f t="shared" si="54"/>
        <v>20.074312500000001</v>
      </c>
      <c r="AZ16" s="47">
        <f t="shared" si="55"/>
        <v>0</v>
      </c>
      <c r="BA16" s="47">
        <f t="shared" si="56"/>
        <v>0</v>
      </c>
      <c r="BB16" s="47">
        <f t="shared" si="57"/>
        <v>0</v>
      </c>
      <c r="BC16" s="47">
        <f t="shared" si="58"/>
        <v>0</v>
      </c>
      <c r="BD16" s="47">
        <f t="shared" si="59"/>
        <v>0</v>
      </c>
      <c r="BE16" s="47">
        <f t="shared" si="60"/>
        <v>53.531500000000008</v>
      </c>
      <c r="EY16" s="106" t="str">
        <f t="shared" si="0"/>
        <v>โนนคูณ</v>
      </c>
      <c r="EZ16" s="48">
        <f t="shared" si="39"/>
        <v>0</v>
      </c>
      <c r="FA16" s="48">
        <f t="shared" si="40"/>
        <v>0</v>
      </c>
      <c r="FB16" s="48">
        <f t="shared" si="1"/>
        <v>0</v>
      </c>
      <c r="FC16" s="107">
        <f t="shared" si="2"/>
        <v>0</v>
      </c>
      <c r="FD16" s="107">
        <f t="shared" si="3"/>
        <v>0</v>
      </c>
      <c r="FE16" s="107">
        <f t="shared" si="4"/>
        <v>3</v>
      </c>
      <c r="FF16" s="108">
        <f t="shared" si="5"/>
        <v>2</v>
      </c>
      <c r="FG16" s="108">
        <f t="shared" si="6"/>
        <v>1</v>
      </c>
      <c r="FH16" s="108">
        <f t="shared" si="7"/>
        <v>1</v>
      </c>
      <c r="FI16" s="107">
        <f t="shared" si="8"/>
        <v>0</v>
      </c>
      <c r="FJ16" s="107">
        <f t="shared" si="9"/>
        <v>1</v>
      </c>
      <c r="FK16" s="107">
        <f t="shared" si="10"/>
        <v>3</v>
      </c>
      <c r="FL16" s="48">
        <f t="shared" si="11"/>
        <v>2</v>
      </c>
      <c r="FM16" s="48">
        <f t="shared" si="12"/>
        <v>2</v>
      </c>
      <c r="FN16" s="48">
        <f t="shared" si="13"/>
        <v>13</v>
      </c>
      <c r="FO16" s="107">
        <f t="shared" si="14"/>
        <v>4</v>
      </c>
      <c r="FP16" s="107">
        <f t="shared" si="15"/>
        <v>4</v>
      </c>
      <c r="FQ16" s="107">
        <f t="shared" si="16"/>
        <v>3</v>
      </c>
      <c r="FR16" s="48">
        <f t="shared" si="17"/>
        <v>5</v>
      </c>
      <c r="FS16" s="48">
        <f t="shared" si="18"/>
        <v>5</v>
      </c>
      <c r="FT16" s="48">
        <f t="shared" si="19"/>
        <v>13</v>
      </c>
      <c r="FU16" s="107">
        <f t="shared" si="20"/>
        <v>3</v>
      </c>
      <c r="FV16" s="107">
        <f t="shared" si="21"/>
        <v>3</v>
      </c>
      <c r="FW16" s="107">
        <f t="shared" si="22"/>
        <v>6</v>
      </c>
      <c r="FX16" s="108">
        <f t="shared" si="23"/>
        <v>1</v>
      </c>
      <c r="FY16" s="108">
        <f t="shared" si="24"/>
        <v>2</v>
      </c>
      <c r="FZ16" s="108">
        <f t="shared" si="25"/>
        <v>6</v>
      </c>
      <c r="GA16" s="107">
        <f t="shared" si="26"/>
        <v>2</v>
      </c>
      <c r="GB16" s="107">
        <f t="shared" si="27"/>
        <v>2</v>
      </c>
      <c r="GC16" s="107">
        <f t="shared" si="28"/>
        <v>0</v>
      </c>
      <c r="GD16" s="48">
        <f t="shared" si="29"/>
        <v>1</v>
      </c>
      <c r="GE16" s="48">
        <f t="shared" si="30"/>
        <v>0</v>
      </c>
      <c r="GF16" s="48">
        <f t="shared" si="31"/>
        <v>0</v>
      </c>
      <c r="GG16" s="107">
        <f t="shared" si="32"/>
        <v>0</v>
      </c>
      <c r="GH16" s="107">
        <f t="shared" si="33"/>
        <v>0</v>
      </c>
      <c r="GI16" s="107">
        <f t="shared" si="34"/>
        <v>0</v>
      </c>
      <c r="GJ16" s="48">
        <f t="shared" si="35"/>
        <v>20</v>
      </c>
      <c r="GK16" s="88">
        <f t="shared" si="36"/>
        <v>20</v>
      </c>
      <c r="GL16" s="48">
        <f t="shared" si="37"/>
        <v>29</v>
      </c>
      <c r="GM16" s="106" t="str">
        <f t="shared" si="38"/>
        <v>ระบาด</v>
      </c>
    </row>
    <row r="17" spans="1:195">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2</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2</v>
      </c>
      <c r="AA17" s="7">
        <f>รอวางป่วยรายเดือน!AA13</f>
        <v>0</v>
      </c>
      <c r="AB17" s="86" t="s">
        <v>19</v>
      </c>
      <c r="AC17" s="90">
        <f t="shared" si="41"/>
        <v>0</v>
      </c>
      <c r="AD17" s="96">
        <f t="shared" si="42"/>
        <v>0</v>
      </c>
      <c r="AE17" s="90">
        <f t="shared" si="43"/>
        <v>0</v>
      </c>
      <c r="AF17" s="90">
        <f t="shared" si="44"/>
        <v>0</v>
      </c>
      <c r="AG17" s="90">
        <f t="shared" si="45"/>
        <v>0</v>
      </c>
      <c r="AH17" s="90">
        <f t="shared" si="46"/>
        <v>0</v>
      </c>
      <c r="AI17" s="90">
        <f t="shared" si="47"/>
        <v>0</v>
      </c>
      <c r="AJ17" s="90"/>
      <c r="AK17" s="90"/>
      <c r="AL17" s="90"/>
      <c r="AM17" s="90"/>
      <c r="AN17" s="90"/>
      <c r="AO17" s="86">
        <f t="shared" si="48"/>
        <v>0</v>
      </c>
      <c r="AP17" s="86">
        <f>อัตราป่วย!G16</f>
        <v>10632</v>
      </c>
      <c r="AQ17" s="86">
        <f t="shared" si="49"/>
        <v>0</v>
      </c>
      <c r="AR17" s="47">
        <f t="shared" si="63"/>
        <v>5.3159999999999998</v>
      </c>
      <c r="AS17" s="47" t="e">
        <f t="shared" si="61"/>
        <v>#DIV/0!</v>
      </c>
      <c r="AT17" s="47" t="e">
        <f t="shared" si="50"/>
        <v>#DIV/0!</v>
      </c>
      <c r="AU17" s="47" t="e">
        <f t="shared" si="51"/>
        <v>#DIV/0!</v>
      </c>
      <c r="AV17" s="47" t="e">
        <f t="shared" si="62"/>
        <v>#DIV/0!</v>
      </c>
      <c r="AW17" s="47" t="e">
        <f t="shared" si="52"/>
        <v>#DIV/0!</v>
      </c>
      <c r="AX17" s="47" t="e">
        <f t="shared" si="53"/>
        <v>#DIV/0!</v>
      </c>
      <c r="AY17" s="47" t="e">
        <f t="shared" si="54"/>
        <v>#DIV/0!</v>
      </c>
      <c r="AZ17" s="47" t="e">
        <f t="shared" si="55"/>
        <v>#DIV/0!</v>
      </c>
      <c r="BA17" s="47" t="e">
        <f t="shared" si="56"/>
        <v>#DIV/0!</v>
      </c>
      <c r="BB17" s="47" t="e">
        <f t="shared" si="57"/>
        <v>#DIV/0!</v>
      </c>
      <c r="BC17" s="47" t="e">
        <f t="shared" si="58"/>
        <v>#DIV/0!</v>
      </c>
      <c r="BD17" s="47" t="e">
        <f t="shared" si="59"/>
        <v>#DIV/0!</v>
      </c>
      <c r="BE17" s="47" t="e">
        <f t="shared" si="60"/>
        <v>#DIV/0!</v>
      </c>
      <c r="EY17" s="106" t="str">
        <f t="shared" si="0"/>
        <v>ศรีรัตนะ</v>
      </c>
      <c r="EZ17" s="48">
        <f t="shared" si="39"/>
        <v>1</v>
      </c>
      <c r="FA17" s="48">
        <f t="shared" si="40"/>
        <v>0</v>
      </c>
      <c r="FB17" s="48">
        <f t="shared" si="1"/>
        <v>3</v>
      </c>
      <c r="FC17" s="107">
        <f t="shared" si="2"/>
        <v>2</v>
      </c>
      <c r="FD17" s="107">
        <f t="shared" si="3"/>
        <v>1</v>
      </c>
      <c r="FE17" s="107">
        <f t="shared" si="4"/>
        <v>7</v>
      </c>
      <c r="FF17" s="108">
        <f t="shared" si="5"/>
        <v>1</v>
      </c>
      <c r="FG17" s="108">
        <f t="shared" si="6"/>
        <v>1</v>
      </c>
      <c r="FH17" s="108">
        <f t="shared" si="7"/>
        <v>2</v>
      </c>
      <c r="FI17" s="107">
        <f t="shared" si="8"/>
        <v>2</v>
      </c>
      <c r="FJ17" s="107">
        <f t="shared" si="9"/>
        <v>1</v>
      </c>
      <c r="FK17" s="107">
        <f t="shared" si="10"/>
        <v>0</v>
      </c>
      <c r="FL17" s="48">
        <f t="shared" si="11"/>
        <v>2</v>
      </c>
      <c r="FM17" s="48">
        <f t="shared" si="12"/>
        <v>2</v>
      </c>
      <c r="FN17" s="48">
        <f t="shared" si="13"/>
        <v>1</v>
      </c>
      <c r="FO17" s="107">
        <f t="shared" si="14"/>
        <v>17</v>
      </c>
      <c r="FP17" s="107">
        <f t="shared" si="15"/>
        <v>7</v>
      </c>
      <c r="FQ17" s="107">
        <f t="shared" si="16"/>
        <v>4</v>
      </c>
      <c r="FR17" s="48">
        <f t="shared" si="17"/>
        <v>7</v>
      </c>
      <c r="FS17" s="48">
        <f t="shared" si="18"/>
        <v>6</v>
      </c>
      <c r="FT17" s="48">
        <f t="shared" si="19"/>
        <v>1</v>
      </c>
      <c r="FU17" s="107">
        <f t="shared" si="20"/>
        <v>11</v>
      </c>
      <c r="FV17" s="107">
        <f t="shared" si="21"/>
        <v>5</v>
      </c>
      <c r="FW17" s="107">
        <f t="shared" si="22"/>
        <v>5</v>
      </c>
      <c r="FX17" s="108">
        <f t="shared" si="23"/>
        <v>3</v>
      </c>
      <c r="FY17" s="108">
        <f t="shared" si="24"/>
        <v>2</v>
      </c>
      <c r="FZ17" s="108">
        <f t="shared" si="25"/>
        <v>5</v>
      </c>
      <c r="GA17" s="107">
        <f t="shared" si="26"/>
        <v>2</v>
      </c>
      <c r="GB17" s="107">
        <f t="shared" si="27"/>
        <v>1</v>
      </c>
      <c r="GC17" s="107">
        <f t="shared" si="28"/>
        <v>0</v>
      </c>
      <c r="GD17" s="48">
        <f t="shared" si="29"/>
        <v>1</v>
      </c>
      <c r="GE17" s="48">
        <f t="shared" si="30"/>
        <v>1</v>
      </c>
      <c r="GF17" s="48">
        <f t="shared" si="31"/>
        <v>0</v>
      </c>
      <c r="GG17" s="107">
        <f t="shared" si="32"/>
        <v>1</v>
      </c>
      <c r="GH17" s="107">
        <f t="shared" si="33"/>
        <v>0</v>
      </c>
      <c r="GI17" s="107">
        <f t="shared" si="34"/>
        <v>0</v>
      </c>
      <c r="GJ17" s="48">
        <f t="shared" si="35"/>
        <v>50</v>
      </c>
      <c r="GK17" s="88">
        <f t="shared" si="36"/>
        <v>27</v>
      </c>
      <c r="GL17" s="48">
        <f t="shared" si="37"/>
        <v>22</v>
      </c>
      <c r="GM17" s="106" t="str">
        <f t="shared" si="38"/>
        <v>เฝ้าระวัง</v>
      </c>
    </row>
    <row r="18" spans="1:195">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6</v>
      </c>
      <c r="M18" s="7">
        <f>รอวางป่วยรายเดือน!M14</f>
        <v>0</v>
      </c>
      <c r="N18" s="7">
        <f>รอวางป่วยรายเดือน!N14</f>
        <v>5</v>
      </c>
      <c r="O18" s="7">
        <f>รอวางป่วยรายเดือน!O14</f>
        <v>0</v>
      </c>
      <c r="P18" s="7">
        <f>รอวางป่วยรายเดือน!P14</f>
        <v>1</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20</v>
      </c>
      <c r="AA18" s="7">
        <f>รอวางป่วยรายเดือน!AA14</f>
        <v>0</v>
      </c>
      <c r="AB18" s="86" t="s">
        <v>20</v>
      </c>
      <c r="AC18" s="90">
        <f t="shared" si="41"/>
        <v>4</v>
      </c>
      <c r="AD18" s="96">
        <f t="shared" si="42"/>
        <v>0</v>
      </c>
      <c r="AE18" s="90">
        <f t="shared" si="43"/>
        <v>1</v>
      </c>
      <c r="AF18" s="90">
        <f t="shared" si="44"/>
        <v>0</v>
      </c>
      <c r="AG18" s="90">
        <f t="shared" si="45"/>
        <v>3</v>
      </c>
      <c r="AH18" s="90">
        <f t="shared" si="46"/>
        <v>6</v>
      </c>
      <c r="AI18" s="90">
        <f t="shared" si="47"/>
        <v>5</v>
      </c>
      <c r="AJ18" s="90"/>
      <c r="AK18" s="90"/>
      <c r="AL18" s="90"/>
      <c r="AM18" s="90"/>
      <c r="AN18" s="90"/>
      <c r="AO18" s="86">
        <f t="shared" si="48"/>
        <v>19</v>
      </c>
      <c r="AP18" s="86">
        <f>อัตราป่วย!G17</f>
        <v>42461</v>
      </c>
      <c r="AQ18" s="86">
        <f t="shared" si="49"/>
        <v>44.746944254727872</v>
      </c>
      <c r="AR18" s="47">
        <f t="shared" si="63"/>
        <v>21.230499999999999</v>
      </c>
      <c r="AS18" s="47">
        <f t="shared" si="61"/>
        <v>4.4695789473684213</v>
      </c>
      <c r="AT18" s="47">
        <f t="shared" si="50"/>
        <v>0</v>
      </c>
      <c r="AU18" s="47">
        <f t="shared" si="51"/>
        <v>1.1173947368421053</v>
      </c>
      <c r="AV18" s="47">
        <f t="shared" si="62"/>
        <v>0</v>
      </c>
      <c r="AW18" s="47">
        <f t="shared" si="52"/>
        <v>3.3521842105263158</v>
      </c>
      <c r="AX18" s="47">
        <f t="shared" si="53"/>
        <v>6.7043684210526315</v>
      </c>
      <c r="AY18" s="47">
        <f t="shared" si="54"/>
        <v>5.5869736842105269</v>
      </c>
      <c r="AZ18" s="47">
        <f t="shared" si="55"/>
        <v>0</v>
      </c>
      <c r="BA18" s="47">
        <f t="shared" si="56"/>
        <v>0</v>
      </c>
      <c r="BB18" s="47">
        <f t="shared" si="57"/>
        <v>0</v>
      </c>
      <c r="BC18" s="47">
        <f t="shared" si="58"/>
        <v>0</v>
      </c>
      <c r="BD18" s="47">
        <f t="shared" si="59"/>
        <v>0</v>
      </c>
      <c r="BE18" s="47">
        <f t="shared" si="60"/>
        <v>21.230499999999999</v>
      </c>
      <c r="EY18" s="106" t="str">
        <f t="shared" si="0"/>
        <v>น้ำเกลี้ยง</v>
      </c>
      <c r="EZ18" s="48">
        <f t="shared" si="39"/>
        <v>1</v>
      </c>
      <c r="FA18" s="48">
        <f t="shared" si="40"/>
        <v>0</v>
      </c>
      <c r="FB18" s="48">
        <f t="shared" si="1"/>
        <v>2</v>
      </c>
      <c r="FC18" s="107">
        <f t="shared" si="2"/>
        <v>0</v>
      </c>
      <c r="FD18" s="107">
        <f t="shared" si="3"/>
        <v>0</v>
      </c>
      <c r="FE18" s="107">
        <f t="shared" si="4"/>
        <v>1</v>
      </c>
      <c r="FF18" s="108">
        <f t="shared" si="5"/>
        <v>1</v>
      </c>
      <c r="FG18" s="108">
        <f t="shared" si="6"/>
        <v>1</v>
      </c>
      <c r="FH18" s="108">
        <f t="shared" si="7"/>
        <v>0</v>
      </c>
      <c r="FI18" s="107">
        <f t="shared" si="8"/>
        <v>3</v>
      </c>
      <c r="FJ18" s="107">
        <f t="shared" si="9"/>
        <v>2</v>
      </c>
      <c r="FK18" s="107">
        <f t="shared" si="10"/>
        <v>0</v>
      </c>
      <c r="FL18" s="48">
        <f t="shared" si="11"/>
        <v>3</v>
      </c>
      <c r="FM18" s="48">
        <f t="shared" si="12"/>
        <v>2</v>
      </c>
      <c r="FN18" s="48">
        <f t="shared" si="13"/>
        <v>3</v>
      </c>
      <c r="FO18" s="107">
        <f t="shared" si="14"/>
        <v>3</v>
      </c>
      <c r="FP18" s="107">
        <f t="shared" si="15"/>
        <v>2</v>
      </c>
      <c r="FQ18" s="107">
        <f t="shared" si="16"/>
        <v>6</v>
      </c>
      <c r="FR18" s="48">
        <f t="shared" si="17"/>
        <v>8</v>
      </c>
      <c r="FS18" s="48">
        <f t="shared" si="18"/>
        <v>6</v>
      </c>
      <c r="FT18" s="48">
        <f t="shared" si="19"/>
        <v>3</v>
      </c>
      <c r="FU18" s="107">
        <f t="shared" si="20"/>
        <v>6</v>
      </c>
      <c r="FV18" s="107">
        <f t="shared" si="21"/>
        <v>4</v>
      </c>
      <c r="FW18" s="107">
        <f t="shared" si="22"/>
        <v>4</v>
      </c>
      <c r="FX18" s="108">
        <f t="shared" si="23"/>
        <v>6</v>
      </c>
      <c r="FY18" s="108">
        <f t="shared" si="24"/>
        <v>4</v>
      </c>
      <c r="FZ18" s="108">
        <f t="shared" si="25"/>
        <v>4</v>
      </c>
      <c r="GA18" s="107">
        <f t="shared" si="26"/>
        <v>2</v>
      </c>
      <c r="GB18" s="107">
        <f t="shared" si="27"/>
        <v>1</v>
      </c>
      <c r="GC18" s="107">
        <f t="shared" si="28"/>
        <v>0</v>
      </c>
      <c r="GD18" s="48">
        <f t="shared" si="29"/>
        <v>0</v>
      </c>
      <c r="GE18" s="48">
        <f t="shared" si="30"/>
        <v>0</v>
      </c>
      <c r="GF18" s="48">
        <f t="shared" si="31"/>
        <v>0</v>
      </c>
      <c r="GG18" s="107">
        <f t="shared" si="32"/>
        <v>1</v>
      </c>
      <c r="GH18" s="107">
        <f t="shared" si="33"/>
        <v>0</v>
      </c>
      <c r="GI18" s="107">
        <f t="shared" si="34"/>
        <v>0</v>
      </c>
      <c r="GJ18" s="48">
        <f t="shared" si="35"/>
        <v>34</v>
      </c>
      <c r="GK18" s="88">
        <f t="shared" si="36"/>
        <v>22</v>
      </c>
      <c r="GL18" s="48">
        <f t="shared" si="37"/>
        <v>16</v>
      </c>
      <c r="GM18" s="106" t="str">
        <f t="shared" si="38"/>
        <v>เฝ้าระวัง</v>
      </c>
    </row>
    <row r="19" spans="1:195">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6</v>
      </c>
      <c r="O19" s="7">
        <f>รอวางป่วยรายเดือน!O15</f>
        <v>0</v>
      </c>
      <c r="P19" s="7">
        <f>รอวางป่วยรายเดือน!P15</f>
        <v>5</v>
      </c>
      <c r="Q19" s="7">
        <f>รอวางป่วยรายเดือน!Q15</f>
        <v>0</v>
      </c>
      <c r="R19" s="7">
        <f>รอวางป่วยรายเดือน!R15</f>
        <v>4</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38</v>
      </c>
      <c r="AA19" s="7">
        <f>รอวางป่วยรายเดือน!AA15</f>
        <v>0</v>
      </c>
      <c r="AB19" s="86" t="s">
        <v>21</v>
      </c>
      <c r="AC19" s="90">
        <f t="shared" si="41"/>
        <v>0</v>
      </c>
      <c r="AD19" s="96">
        <f t="shared" si="42"/>
        <v>3</v>
      </c>
      <c r="AE19" s="90">
        <f t="shared" si="43"/>
        <v>1</v>
      </c>
      <c r="AF19" s="90">
        <f t="shared" si="44"/>
        <v>3</v>
      </c>
      <c r="AG19" s="90">
        <f t="shared" si="45"/>
        <v>13</v>
      </c>
      <c r="AH19" s="90">
        <f t="shared" si="46"/>
        <v>3</v>
      </c>
      <c r="AI19" s="90">
        <f t="shared" si="47"/>
        <v>6</v>
      </c>
      <c r="AJ19" s="90"/>
      <c r="AK19" s="90"/>
      <c r="AL19" s="90"/>
      <c r="AM19" s="90"/>
      <c r="AN19" s="90"/>
      <c r="AO19" s="86">
        <f t="shared" si="48"/>
        <v>29</v>
      </c>
      <c r="AP19" s="86">
        <f>อัตราป่วย!G18</f>
        <v>39562</v>
      </c>
      <c r="AQ19" s="86">
        <f t="shared" si="49"/>
        <v>73.302664172690967</v>
      </c>
      <c r="AR19" s="47">
        <f t="shared" si="63"/>
        <v>19.781000000000002</v>
      </c>
      <c r="AS19" s="47">
        <f t="shared" si="61"/>
        <v>0</v>
      </c>
      <c r="AT19" s="47">
        <f t="shared" si="50"/>
        <v>2.0463103448275861</v>
      </c>
      <c r="AU19" s="47">
        <f t="shared" si="51"/>
        <v>0.68210344827586211</v>
      </c>
      <c r="AV19" s="47">
        <f t="shared" si="62"/>
        <v>2.0463103448275861</v>
      </c>
      <c r="AW19" s="47">
        <f t="shared" si="52"/>
        <v>8.8673448275862068</v>
      </c>
      <c r="AX19" s="47">
        <f t="shared" si="53"/>
        <v>2.0463103448275861</v>
      </c>
      <c r="AY19" s="47">
        <f t="shared" si="54"/>
        <v>4.0926206896551722</v>
      </c>
      <c r="AZ19" s="47">
        <f t="shared" si="55"/>
        <v>0</v>
      </c>
      <c r="BA19" s="47">
        <f t="shared" si="56"/>
        <v>0</v>
      </c>
      <c r="BB19" s="47">
        <f t="shared" si="57"/>
        <v>0</v>
      </c>
      <c r="BC19" s="47">
        <f t="shared" si="58"/>
        <v>0</v>
      </c>
      <c r="BD19" s="47">
        <f t="shared" si="59"/>
        <v>0</v>
      </c>
      <c r="BE19" s="47">
        <f t="shared" si="60"/>
        <v>19.780999999999999</v>
      </c>
      <c r="EY19" s="106" t="str">
        <f t="shared" si="0"/>
        <v>วังหิน</v>
      </c>
      <c r="EZ19" s="48">
        <f t="shared" si="39"/>
        <v>1</v>
      </c>
      <c r="FA19" s="48">
        <f t="shared" si="40"/>
        <v>0</v>
      </c>
      <c r="FB19" s="48">
        <f t="shared" si="1"/>
        <v>0</v>
      </c>
      <c r="FC19" s="107">
        <f t="shared" si="2"/>
        <v>0</v>
      </c>
      <c r="FD19" s="107">
        <f t="shared" si="3"/>
        <v>0</v>
      </c>
      <c r="FE19" s="107">
        <f t="shared" si="4"/>
        <v>0</v>
      </c>
      <c r="FF19" s="108">
        <f t="shared" si="5"/>
        <v>0</v>
      </c>
      <c r="FG19" s="108">
        <f t="shared" si="6"/>
        <v>1</v>
      </c>
      <c r="FH19" s="108">
        <f t="shared" si="7"/>
        <v>0</v>
      </c>
      <c r="FI19" s="107">
        <f t="shared" si="8"/>
        <v>1</v>
      </c>
      <c r="FJ19" s="107">
        <f t="shared" si="9"/>
        <v>1</v>
      </c>
      <c r="FK19" s="107">
        <f t="shared" si="10"/>
        <v>0</v>
      </c>
      <c r="FL19" s="48">
        <f t="shared" si="11"/>
        <v>0</v>
      </c>
      <c r="FM19" s="48">
        <f t="shared" si="12"/>
        <v>1</v>
      </c>
      <c r="FN19" s="48">
        <f t="shared" si="13"/>
        <v>0</v>
      </c>
      <c r="FO19" s="107">
        <f t="shared" si="14"/>
        <v>3</v>
      </c>
      <c r="FP19" s="107">
        <f t="shared" si="15"/>
        <v>2</v>
      </c>
      <c r="FQ19" s="107">
        <f t="shared" si="16"/>
        <v>0</v>
      </c>
      <c r="FR19" s="48">
        <f t="shared" si="17"/>
        <v>5</v>
      </c>
      <c r="FS19" s="48">
        <f t="shared" si="18"/>
        <v>4</v>
      </c>
      <c r="FT19" s="48">
        <f t="shared" si="19"/>
        <v>0</v>
      </c>
      <c r="FU19" s="107">
        <f t="shared" si="20"/>
        <v>4</v>
      </c>
      <c r="FV19" s="107">
        <f t="shared" si="21"/>
        <v>3</v>
      </c>
      <c r="FW19" s="107">
        <f t="shared" si="22"/>
        <v>2</v>
      </c>
      <c r="FX19" s="108">
        <f t="shared" si="23"/>
        <v>6</v>
      </c>
      <c r="FY19" s="108">
        <f t="shared" si="24"/>
        <v>5</v>
      </c>
      <c r="FZ19" s="108">
        <f t="shared" si="25"/>
        <v>2</v>
      </c>
      <c r="GA19" s="107">
        <f t="shared" si="26"/>
        <v>6</v>
      </c>
      <c r="GB19" s="107">
        <f t="shared" si="27"/>
        <v>5</v>
      </c>
      <c r="GC19" s="107">
        <f t="shared" si="28"/>
        <v>0</v>
      </c>
      <c r="GD19" s="48">
        <f t="shared" si="29"/>
        <v>2</v>
      </c>
      <c r="GE19" s="48">
        <f t="shared" si="30"/>
        <v>2</v>
      </c>
      <c r="GF19" s="48">
        <f t="shared" si="31"/>
        <v>0</v>
      </c>
      <c r="GG19" s="107">
        <f t="shared" si="32"/>
        <v>1</v>
      </c>
      <c r="GH19" s="107">
        <f t="shared" si="33"/>
        <v>1</v>
      </c>
      <c r="GI19" s="107">
        <f t="shared" si="34"/>
        <v>0</v>
      </c>
      <c r="GJ19" s="48">
        <f t="shared" si="35"/>
        <v>29</v>
      </c>
      <c r="GK19" s="88">
        <f t="shared" si="36"/>
        <v>25</v>
      </c>
      <c r="GL19" s="48">
        <f t="shared" si="37"/>
        <v>2</v>
      </c>
      <c r="GM19" s="106" t="str">
        <f t="shared" si="38"/>
        <v>เฝ้าระวัง</v>
      </c>
    </row>
    <row r="20" spans="1:195">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2</v>
      </c>
      <c r="G20" s="7">
        <f>รอวางป่วยรายเดือน!G16</f>
        <v>0</v>
      </c>
      <c r="H20" s="7">
        <f>รอวางป่วยรายเดือน!H16</f>
        <v>0</v>
      </c>
      <c r="I20" s="7">
        <f>รอวางป่วยรายเดือน!I16</f>
        <v>0</v>
      </c>
      <c r="J20" s="7">
        <f>รอวางป่วยรายเดือน!J16</f>
        <v>1</v>
      </c>
      <c r="K20" s="7">
        <f>รอวางป่วยรายเดือน!K16</f>
        <v>0</v>
      </c>
      <c r="L20" s="7">
        <f>รอวางป่วยรายเดือน!L16</f>
        <v>4</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2</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24</v>
      </c>
      <c r="AA20" s="7">
        <f>รอวางป่วยรายเดือน!AA16</f>
        <v>0</v>
      </c>
      <c r="AB20" s="86" t="s">
        <v>22</v>
      </c>
      <c r="AC20" s="90">
        <f t="shared" si="41"/>
        <v>3</v>
      </c>
      <c r="AD20" s="96">
        <f t="shared" si="42"/>
        <v>7</v>
      </c>
      <c r="AE20" s="90">
        <f t="shared" si="43"/>
        <v>2</v>
      </c>
      <c r="AF20" s="90">
        <f t="shared" si="44"/>
        <v>0</v>
      </c>
      <c r="AG20" s="90">
        <f t="shared" si="45"/>
        <v>1</v>
      </c>
      <c r="AH20" s="90">
        <f t="shared" si="46"/>
        <v>4</v>
      </c>
      <c r="AI20" s="90">
        <f t="shared" si="47"/>
        <v>5</v>
      </c>
      <c r="AJ20" s="90"/>
      <c r="AK20" s="90"/>
      <c r="AL20" s="90"/>
      <c r="AM20" s="90"/>
      <c r="AN20" s="90"/>
      <c r="AO20" s="86">
        <f t="shared" si="48"/>
        <v>22</v>
      </c>
      <c r="AP20" s="86">
        <f>อัตราป่วย!G19</f>
        <v>53406</v>
      </c>
      <c r="AQ20" s="86">
        <f t="shared" si="49"/>
        <v>41.193873347563944</v>
      </c>
      <c r="AR20" s="47">
        <f t="shared" si="63"/>
        <v>26.702999999999999</v>
      </c>
      <c r="AS20" s="47">
        <f t="shared" si="61"/>
        <v>3.6413181818181815</v>
      </c>
      <c r="AT20" s="47">
        <f t="shared" si="50"/>
        <v>8.4964090909090899</v>
      </c>
      <c r="AU20" s="47">
        <f t="shared" si="51"/>
        <v>2.4275454545454545</v>
      </c>
      <c r="AV20" s="47">
        <f t="shared" si="62"/>
        <v>0</v>
      </c>
      <c r="AW20" s="47">
        <f t="shared" si="52"/>
        <v>1.2137727272727272</v>
      </c>
      <c r="AX20" s="47">
        <f t="shared" si="53"/>
        <v>4.8550909090909089</v>
      </c>
      <c r="AY20" s="47">
        <f t="shared" si="54"/>
        <v>6.0688636363636359</v>
      </c>
      <c r="AZ20" s="47">
        <f t="shared" si="55"/>
        <v>0</v>
      </c>
      <c r="BA20" s="47">
        <f t="shared" si="56"/>
        <v>0</v>
      </c>
      <c r="BB20" s="47">
        <f t="shared" si="57"/>
        <v>0</v>
      </c>
      <c r="BC20" s="47">
        <f t="shared" si="58"/>
        <v>0</v>
      </c>
      <c r="BD20" s="47">
        <f t="shared" si="59"/>
        <v>0</v>
      </c>
      <c r="BE20" s="47">
        <f t="shared" si="60"/>
        <v>26.702999999999996</v>
      </c>
      <c r="EY20" s="106" t="str">
        <f t="shared" si="0"/>
        <v>ภูสิงห์</v>
      </c>
      <c r="EZ20" s="48">
        <f t="shared" si="39"/>
        <v>1</v>
      </c>
      <c r="FA20" s="48">
        <f t="shared" si="40"/>
        <v>0</v>
      </c>
      <c r="FB20" s="48">
        <f t="shared" si="1"/>
        <v>0</v>
      </c>
      <c r="FC20" s="107">
        <f t="shared" si="2"/>
        <v>0</v>
      </c>
      <c r="FD20" s="107">
        <f t="shared" si="3"/>
        <v>0</v>
      </c>
      <c r="FE20" s="107">
        <f t="shared" si="4"/>
        <v>0</v>
      </c>
      <c r="FF20" s="108">
        <f t="shared" si="5"/>
        <v>2</v>
      </c>
      <c r="FG20" s="108">
        <f t="shared" si="6"/>
        <v>1</v>
      </c>
      <c r="FH20" s="108">
        <f t="shared" si="7"/>
        <v>0</v>
      </c>
      <c r="FI20" s="107">
        <f t="shared" si="8"/>
        <v>0</v>
      </c>
      <c r="FJ20" s="107">
        <f t="shared" si="9"/>
        <v>1</v>
      </c>
      <c r="FK20" s="107">
        <f t="shared" si="10"/>
        <v>0</v>
      </c>
      <c r="FL20" s="48">
        <f t="shared" si="11"/>
        <v>0</v>
      </c>
      <c r="FM20" s="48">
        <f t="shared" si="12"/>
        <v>1</v>
      </c>
      <c r="FN20" s="48">
        <f t="shared" si="13"/>
        <v>0</v>
      </c>
      <c r="FO20" s="107">
        <f t="shared" si="14"/>
        <v>10</v>
      </c>
      <c r="FP20" s="107">
        <f t="shared" si="15"/>
        <v>4</v>
      </c>
      <c r="FQ20" s="107">
        <f t="shared" si="16"/>
        <v>0</v>
      </c>
      <c r="FR20" s="48">
        <f t="shared" si="17"/>
        <v>11</v>
      </c>
      <c r="FS20" s="48">
        <f t="shared" si="18"/>
        <v>4</v>
      </c>
      <c r="FT20" s="48">
        <f t="shared" si="19"/>
        <v>0</v>
      </c>
      <c r="FU20" s="107">
        <f t="shared" si="20"/>
        <v>5</v>
      </c>
      <c r="FV20" s="107">
        <f t="shared" si="21"/>
        <v>6</v>
      </c>
      <c r="FW20" s="107">
        <f t="shared" si="22"/>
        <v>5</v>
      </c>
      <c r="FX20" s="108">
        <f t="shared" si="23"/>
        <v>16</v>
      </c>
      <c r="FY20" s="108">
        <f t="shared" si="24"/>
        <v>5</v>
      </c>
      <c r="FZ20" s="108">
        <f t="shared" si="25"/>
        <v>5</v>
      </c>
      <c r="GA20" s="107">
        <f t="shared" si="26"/>
        <v>6</v>
      </c>
      <c r="GB20" s="107">
        <f t="shared" si="27"/>
        <v>2</v>
      </c>
      <c r="GC20" s="107">
        <f t="shared" si="28"/>
        <v>0</v>
      </c>
      <c r="GD20" s="48">
        <f t="shared" si="29"/>
        <v>7</v>
      </c>
      <c r="GE20" s="48">
        <f t="shared" si="30"/>
        <v>2</v>
      </c>
      <c r="GF20" s="48">
        <f t="shared" si="31"/>
        <v>0</v>
      </c>
      <c r="GG20" s="107">
        <f t="shared" si="32"/>
        <v>4</v>
      </c>
      <c r="GH20" s="107">
        <f t="shared" si="33"/>
        <v>1</v>
      </c>
      <c r="GI20" s="107">
        <f t="shared" si="34"/>
        <v>0</v>
      </c>
      <c r="GJ20" s="48">
        <f t="shared" si="35"/>
        <v>62</v>
      </c>
      <c r="GK20" s="88">
        <f t="shared" si="36"/>
        <v>27</v>
      </c>
      <c r="GL20" s="48">
        <f t="shared" si="37"/>
        <v>5</v>
      </c>
      <c r="GM20" s="106" t="str">
        <f t="shared" si="38"/>
        <v>เฝ้าระวัง</v>
      </c>
    </row>
    <row r="21" spans="1:195">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4</v>
      </c>
      <c r="O21" s="7">
        <f>รอวางป่วยรายเดือน!O17</f>
        <v>0</v>
      </c>
      <c r="P21" s="7">
        <f>รอวางป่วยรายเดือน!P17</f>
        <v>0</v>
      </c>
      <c r="Q21" s="7">
        <f>รอวางป่วยรายเดือน!Q17</f>
        <v>0</v>
      </c>
      <c r="R21" s="7">
        <f>รอวางป่วยรายเดือน!R17</f>
        <v>4</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20</v>
      </c>
      <c r="AA21" s="7">
        <f>รอวางป่วยรายเดือน!AA17</f>
        <v>0</v>
      </c>
      <c r="AB21" s="86" t="s">
        <v>23</v>
      </c>
      <c r="AC21" s="90">
        <f t="shared" si="41"/>
        <v>2</v>
      </c>
      <c r="AD21" s="96">
        <f t="shared" si="42"/>
        <v>1</v>
      </c>
      <c r="AE21" s="90">
        <f t="shared" si="43"/>
        <v>0</v>
      </c>
      <c r="AF21" s="90">
        <f t="shared" si="44"/>
        <v>0</v>
      </c>
      <c r="AG21" s="90">
        <f t="shared" si="45"/>
        <v>3</v>
      </c>
      <c r="AH21" s="90">
        <f t="shared" si="46"/>
        <v>6</v>
      </c>
      <c r="AI21" s="90">
        <f t="shared" si="47"/>
        <v>4</v>
      </c>
      <c r="AJ21" s="90"/>
      <c r="AK21" s="90"/>
      <c r="AL21" s="90"/>
      <c r="AM21" s="90"/>
      <c r="AN21" s="90"/>
      <c r="AO21" s="86">
        <f t="shared" si="48"/>
        <v>16</v>
      </c>
      <c r="AP21" s="86">
        <f>อัตราป่วย!G20</f>
        <v>44545</v>
      </c>
      <c r="AQ21" s="86">
        <f t="shared" si="49"/>
        <v>35.918733864631271</v>
      </c>
      <c r="AR21" s="47">
        <f t="shared" si="63"/>
        <v>22.272500000000001</v>
      </c>
      <c r="AS21" s="47">
        <f t="shared" si="61"/>
        <v>2.7840625000000001</v>
      </c>
      <c r="AT21" s="47">
        <f t="shared" si="50"/>
        <v>1.3920312500000001</v>
      </c>
      <c r="AU21" s="47">
        <f t="shared" si="51"/>
        <v>0</v>
      </c>
      <c r="AV21" s="47">
        <f t="shared" si="62"/>
        <v>0</v>
      </c>
      <c r="AW21" s="47">
        <f t="shared" si="52"/>
        <v>4.1760937499999997</v>
      </c>
      <c r="AX21" s="47">
        <f t="shared" si="53"/>
        <v>8.3521874999999994</v>
      </c>
      <c r="AY21" s="47">
        <f t="shared" si="54"/>
        <v>5.5681250000000002</v>
      </c>
      <c r="AZ21" s="47">
        <f t="shared" si="55"/>
        <v>0</v>
      </c>
      <c r="BA21" s="47">
        <f t="shared" si="56"/>
        <v>0</v>
      </c>
      <c r="BB21" s="47">
        <f t="shared" si="57"/>
        <v>0</v>
      </c>
      <c r="BC21" s="47">
        <f t="shared" si="58"/>
        <v>0</v>
      </c>
      <c r="BD21" s="47">
        <f t="shared" si="59"/>
        <v>0</v>
      </c>
      <c r="BE21" s="47">
        <f t="shared" si="60"/>
        <v>22.272500000000001</v>
      </c>
      <c r="EY21" s="106" t="str">
        <f t="shared" si="0"/>
        <v>เมืองจันทร์</v>
      </c>
      <c r="EZ21" s="48">
        <f t="shared" si="39"/>
        <v>0</v>
      </c>
      <c r="FA21" s="48">
        <f t="shared" si="40"/>
        <v>0</v>
      </c>
      <c r="FB21" s="48">
        <f t="shared" si="1"/>
        <v>0</v>
      </c>
      <c r="FC21" s="107">
        <f t="shared" si="2"/>
        <v>0</v>
      </c>
      <c r="FD21" s="107">
        <f t="shared" si="3"/>
        <v>0</v>
      </c>
      <c r="FE21" s="107">
        <f t="shared" si="4"/>
        <v>0</v>
      </c>
      <c r="FF21" s="108">
        <f t="shared" si="5"/>
        <v>0</v>
      </c>
      <c r="FG21" s="108">
        <f t="shared" si="6"/>
        <v>0</v>
      </c>
      <c r="FH21" s="108">
        <f t="shared" si="7"/>
        <v>0</v>
      </c>
      <c r="FI21" s="107">
        <f t="shared" si="8"/>
        <v>0</v>
      </c>
      <c r="FJ21" s="107">
        <f t="shared" si="9"/>
        <v>0</v>
      </c>
      <c r="FK21" s="107">
        <f t="shared" si="10"/>
        <v>0</v>
      </c>
      <c r="FL21" s="48">
        <f t="shared" si="11"/>
        <v>0</v>
      </c>
      <c r="FM21" s="48">
        <f t="shared" si="12"/>
        <v>0</v>
      </c>
      <c r="FN21" s="48">
        <f t="shared" si="13"/>
        <v>0</v>
      </c>
      <c r="FO21" s="107">
        <f t="shared" si="14"/>
        <v>1</v>
      </c>
      <c r="FP21" s="107">
        <f t="shared" si="15"/>
        <v>1</v>
      </c>
      <c r="FQ21" s="107">
        <f t="shared" si="16"/>
        <v>0</v>
      </c>
      <c r="FR21" s="48">
        <f t="shared" si="17"/>
        <v>2</v>
      </c>
      <c r="FS21" s="48">
        <f t="shared" si="18"/>
        <v>3</v>
      </c>
      <c r="FT21" s="48">
        <f t="shared" si="19"/>
        <v>0</v>
      </c>
      <c r="FU21" s="107">
        <f t="shared" si="20"/>
        <v>1</v>
      </c>
      <c r="FV21" s="107">
        <f t="shared" si="21"/>
        <v>2</v>
      </c>
      <c r="FW21" s="107">
        <f t="shared" si="22"/>
        <v>0</v>
      </c>
      <c r="FX21" s="108">
        <f t="shared" si="23"/>
        <v>1</v>
      </c>
      <c r="FY21" s="108">
        <f t="shared" si="24"/>
        <v>2</v>
      </c>
      <c r="FZ21" s="108">
        <f t="shared" si="25"/>
        <v>0</v>
      </c>
      <c r="GA21" s="107">
        <f t="shared" si="26"/>
        <v>2</v>
      </c>
      <c r="GB21" s="107">
        <f t="shared" si="27"/>
        <v>1</v>
      </c>
      <c r="GC21" s="107">
        <f t="shared" si="28"/>
        <v>0</v>
      </c>
      <c r="GD21" s="48">
        <f t="shared" si="29"/>
        <v>0</v>
      </c>
      <c r="GE21" s="48">
        <f t="shared" si="30"/>
        <v>0</v>
      </c>
      <c r="GF21" s="48">
        <f t="shared" si="31"/>
        <v>0</v>
      </c>
      <c r="GG21" s="107">
        <f t="shared" si="32"/>
        <v>0</v>
      </c>
      <c r="GH21" s="107">
        <f t="shared" si="33"/>
        <v>0</v>
      </c>
      <c r="GI21" s="107">
        <f t="shared" si="34"/>
        <v>0</v>
      </c>
      <c r="GJ21" s="48">
        <f t="shared" si="35"/>
        <v>7</v>
      </c>
      <c r="GK21" s="88">
        <f t="shared" si="36"/>
        <v>9</v>
      </c>
      <c r="GL21" s="48">
        <f t="shared" si="37"/>
        <v>0</v>
      </c>
      <c r="GM21" s="106" t="str">
        <f t="shared" si="38"/>
        <v>เฝ้าระวัง</v>
      </c>
    </row>
    <row r="22" spans="1:195">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2</v>
      </c>
      <c r="O22" s="7">
        <f>รอวางป่วยรายเดือน!O18</f>
        <v>0</v>
      </c>
      <c r="P22" s="7">
        <f>รอวางป่วยรายเดือน!P18</f>
        <v>4</v>
      </c>
      <c r="Q22" s="7">
        <f>รอวางป่วยรายเดือน!Q18</f>
        <v>0</v>
      </c>
      <c r="R22" s="7">
        <f>รอวางป่วยรายเดือน!R18</f>
        <v>7</v>
      </c>
      <c r="S22" s="7">
        <f>รอวางป่วยรายเดือน!S18</f>
        <v>0</v>
      </c>
      <c r="T22" s="7">
        <f>รอวางป่วยรายเดือน!T18</f>
        <v>1</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14</v>
      </c>
      <c r="AA22" s="7">
        <f>รอวางป่วยรายเดือน!AA18</f>
        <v>0</v>
      </c>
      <c r="AB22" s="86" t="s">
        <v>24</v>
      </c>
      <c r="AC22" s="90">
        <f t="shared" si="41"/>
        <v>0</v>
      </c>
      <c r="AD22" s="96">
        <f t="shared" si="42"/>
        <v>0</v>
      </c>
      <c r="AE22" s="90">
        <f t="shared" si="43"/>
        <v>0</v>
      </c>
      <c r="AF22" s="90">
        <f t="shared" si="44"/>
        <v>0</v>
      </c>
      <c r="AG22" s="90">
        <f t="shared" si="45"/>
        <v>0</v>
      </c>
      <c r="AH22" s="90">
        <f t="shared" si="46"/>
        <v>0</v>
      </c>
      <c r="AI22" s="90">
        <f t="shared" si="47"/>
        <v>2</v>
      </c>
      <c r="AJ22" s="90"/>
      <c r="AK22" s="90"/>
      <c r="AL22" s="90"/>
      <c r="AM22" s="90"/>
      <c r="AN22" s="90"/>
      <c r="AO22" s="86">
        <f t="shared" si="48"/>
        <v>2</v>
      </c>
      <c r="AP22" s="86">
        <f>อัตราป่วย!G21</f>
        <v>50198</v>
      </c>
      <c r="AQ22" s="86">
        <f t="shared" si="49"/>
        <v>3.9842224789832263</v>
      </c>
      <c r="AR22" s="47">
        <f t="shared" si="63"/>
        <v>25.099</v>
      </c>
      <c r="AS22" s="47">
        <f t="shared" si="61"/>
        <v>0</v>
      </c>
      <c r="AT22" s="47">
        <f t="shared" si="50"/>
        <v>0</v>
      </c>
      <c r="AU22" s="47">
        <f t="shared" si="51"/>
        <v>0</v>
      </c>
      <c r="AV22" s="47">
        <f t="shared" si="62"/>
        <v>0</v>
      </c>
      <c r="AW22" s="47">
        <f t="shared" si="52"/>
        <v>0</v>
      </c>
      <c r="AX22" s="47">
        <f t="shared" si="53"/>
        <v>0</v>
      </c>
      <c r="AY22" s="47">
        <f t="shared" si="54"/>
        <v>25.099</v>
      </c>
      <c r="AZ22" s="47">
        <f t="shared" si="55"/>
        <v>0</v>
      </c>
      <c r="BA22" s="47">
        <f t="shared" si="56"/>
        <v>0</v>
      </c>
      <c r="BB22" s="47">
        <f t="shared" si="57"/>
        <v>0</v>
      </c>
      <c r="BC22" s="47">
        <f t="shared" si="58"/>
        <v>0</v>
      </c>
      <c r="BD22" s="47">
        <f t="shared" si="59"/>
        <v>0</v>
      </c>
      <c r="BE22" s="47">
        <f t="shared" si="60"/>
        <v>25.099</v>
      </c>
      <c r="EY22" s="106" t="str">
        <f t="shared" si="0"/>
        <v>เบญจลักษ์</v>
      </c>
      <c r="EZ22" s="48">
        <f t="shared" si="39"/>
        <v>1</v>
      </c>
      <c r="FA22" s="48">
        <f t="shared" si="40"/>
        <v>0</v>
      </c>
      <c r="FB22" s="48">
        <f t="shared" si="1"/>
        <v>1</v>
      </c>
      <c r="FC22" s="107">
        <f t="shared" si="2"/>
        <v>0</v>
      </c>
      <c r="FD22" s="107">
        <f t="shared" si="3"/>
        <v>0</v>
      </c>
      <c r="FE22" s="107">
        <f t="shared" si="4"/>
        <v>1</v>
      </c>
      <c r="FF22" s="108">
        <f t="shared" si="5"/>
        <v>1</v>
      </c>
      <c r="FG22" s="108">
        <f t="shared" si="6"/>
        <v>1</v>
      </c>
      <c r="FH22" s="108">
        <f t="shared" si="7"/>
        <v>1</v>
      </c>
      <c r="FI22" s="107">
        <f t="shared" si="8"/>
        <v>0</v>
      </c>
      <c r="FJ22" s="107">
        <f t="shared" si="9"/>
        <v>1</v>
      </c>
      <c r="FK22" s="107">
        <f t="shared" si="10"/>
        <v>1</v>
      </c>
      <c r="FL22" s="48">
        <f t="shared" si="11"/>
        <v>1</v>
      </c>
      <c r="FM22" s="48">
        <f t="shared" si="12"/>
        <v>1</v>
      </c>
      <c r="FN22" s="48">
        <f t="shared" si="13"/>
        <v>0</v>
      </c>
      <c r="FO22" s="107">
        <f t="shared" si="14"/>
        <v>5</v>
      </c>
      <c r="FP22" s="107">
        <f t="shared" si="15"/>
        <v>3</v>
      </c>
      <c r="FQ22" s="107">
        <f t="shared" si="16"/>
        <v>1</v>
      </c>
      <c r="FR22" s="48">
        <f t="shared" si="17"/>
        <v>5</v>
      </c>
      <c r="FS22" s="48">
        <f t="shared" si="18"/>
        <v>3</v>
      </c>
      <c r="FT22" s="48">
        <f t="shared" si="19"/>
        <v>0</v>
      </c>
      <c r="FU22" s="107">
        <f t="shared" si="20"/>
        <v>7</v>
      </c>
      <c r="FV22" s="107">
        <f t="shared" si="21"/>
        <v>5</v>
      </c>
      <c r="FW22" s="107">
        <f t="shared" si="22"/>
        <v>5</v>
      </c>
      <c r="FX22" s="108">
        <f t="shared" si="23"/>
        <v>4</v>
      </c>
      <c r="FY22" s="108">
        <f t="shared" si="24"/>
        <v>3</v>
      </c>
      <c r="FZ22" s="108">
        <f t="shared" si="25"/>
        <v>5</v>
      </c>
      <c r="GA22" s="107">
        <f t="shared" si="26"/>
        <v>2</v>
      </c>
      <c r="GB22" s="107">
        <f t="shared" si="27"/>
        <v>1</v>
      </c>
      <c r="GC22" s="107">
        <f t="shared" si="28"/>
        <v>0</v>
      </c>
      <c r="GD22" s="48">
        <f t="shared" si="29"/>
        <v>1</v>
      </c>
      <c r="GE22" s="48">
        <f t="shared" si="30"/>
        <v>1</v>
      </c>
      <c r="GF22" s="48">
        <f t="shared" si="31"/>
        <v>0</v>
      </c>
      <c r="GG22" s="107">
        <f t="shared" si="32"/>
        <v>1</v>
      </c>
      <c r="GH22" s="107">
        <f t="shared" si="33"/>
        <v>0</v>
      </c>
      <c r="GI22" s="107">
        <f t="shared" si="34"/>
        <v>0</v>
      </c>
      <c r="GJ22" s="48">
        <f t="shared" si="35"/>
        <v>28</v>
      </c>
      <c r="GK22" s="88">
        <f t="shared" si="36"/>
        <v>19</v>
      </c>
      <c r="GL22" s="48">
        <f t="shared" si="37"/>
        <v>10</v>
      </c>
      <c r="GM22" s="106" t="str">
        <f t="shared" si="38"/>
        <v>เฝ้าระวัง</v>
      </c>
    </row>
    <row r="23" spans="1:195">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0</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5</v>
      </c>
      <c r="O23" s="7">
        <f>รอวางป่วยรายเดือน!O19</f>
        <v>0</v>
      </c>
      <c r="P23" s="7">
        <f>รอวางป่วยรายเดือน!P19</f>
        <v>8</v>
      </c>
      <c r="Q23" s="7">
        <f>รอวางป่วยรายเดือน!Q19</f>
        <v>0</v>
      </c>
      <c r="R23" s="7">
        <f>รอวางป่วยรายเดือน!R19</f>
        <v>2</v>
      </c>
      <c r="S23" s="7">
        <f>รอวางป่วยรายเดือน!S19</f>
        <v>0</v>
      </c>
      <c r="T23" s="7">
        <f>รอวางป่วยรายเดือน!T19</f>
        <v>1</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16</v>
      </c>
      <c r="AA23" s="7">
        <f>รอวางป่วยรายเดือน!AA19</f>
        <v>0</v>
      </c>
      <c r="AB23" s="86" t="s">
        <v>25</v>
      </c>
      <c r="AC23" s="90">
        <f t="shared" si="41"/>
        <v>0</v>
      </c>
      <c r="AD23" s="96">
        <f t="shared" si="42"/>
        <v>0</v>
      </c>
      <c r="AE23" s="90">
        <f t="shared" si="43"/>
        <v>0</v>
      </c>
      <c r="AF23" s="90">
        <f t="shared" si="44"/>
        <v>0</v>
      </c>
      <c r="AG23" s="90">
        <f t="shared" si="45"/>
        <v>0</v>
      </c>
      <c r="AH23" s="90">
        <f t="shared" si="46"/>
        <v>0</v>
      </c>
      <c r="AI23" s="90">
        <f t="shared" si="47"/>
        <v>5</v>
      </c>
      <c r="AJ23" s="90"/>
      <c r="AK23" s="90"/>
      <c r="AL23" s="90"/>
      <c r="AM23" s="90"/>
      <c r="AN23" s="90"/>
      <c r="AO23" s="86">
        <f t="shared" si="48"/>
        <v>5</v>
      </c>
      <c r="AP23" s="86">
        <f>อัตราป่วย!G22</f>
        <v>54377</v>
      </c>
      <c r="AQ23" s="86">
        <f t="shared" si="49"/>
        <v>9.1950640895967055</v>
      </c>
      <c r="AR23" s="47">
        <f t="shared" si="63"/>
        <v>27.188499999999998</v>
      </c>
      <c r="AS23" s="47">
        <f t="shared" si="61"/>
        <v>0</v>
      </c>
      <c r="AT23" s="47">
        <f t="shared" si="50"/>
        <v>0</v>
      </c>
      <c r="AU23" s="47">
        <f t="shared" si="51"/>
        <v>0</v>
      </c>
      <c r="AV23" s="47">
        <f t="shared" si="62"/>
        <v>0</v>
      </c>
      <c r="AW23" s="47">
        <f t="shared" si="52"/>
        <v>0</v>
      </c>
      <c r="AX23" s="47">
        <f t="shared" si="53"/>
        <v>0</v>
      </c>
      <c r="AY23" s="47">
        <f t="shared" si="54"/>
        <v>27.188499999999998</v>
      </c>
      <c r="AZ23" s="47">
        <f t="shared" si="55"/>
        <v>0</v>
      </c>
      <c r="BA23" s="47">
        <f t="shared" si="56"/>
        <v>0</v>
      </c>
      <c r="BB23" s="47">
        <f t="shared" si="57"/>
        <v>0</v>
      </c>
      <c r="BC23" s="47">
        <f t="shared" si="58"/>
        <v>0</v>
      </c>
      <c r="BD23" s="47">
        <f t="shared" si="59"/>
        <v>0</v>
      </c>
      <c r="BE23" s="47">
        <f t="shared" si="60"/>
        <v>27.188499999999998</v>
      </c>
      <c r="EY23" s="106" t="str">
        <f t="shared" si="0"/>
        <v>พยุห์</v>
      </c>
      <c r="EZ23" s="48">
        <f t="shared" si="39"/>
        <v>1</v>
      </c>
      <c r="FA23" s="48">
        <f t="shared" si="40"/>
        <v>1</v>
      </c>
      <c r="FB23" s="48">
        <f t="shared" si="1"/>
        <v>0</v>
      </c>
      <c r="FC23" s="107">
        <f t="shared" si="2"/>
        <v>0</v>
      </c>
      <c r="FD23" s="107">
        <f t="shared" si="3"/>
        <v>0</v>
      </c>
      <c r="FE23" s="107">
        <f t="shared" si="4"/>
        <v>1</v>
      </c>
      <c r="FF23" s="108">
        <f t="shared" si="5"/>
        <v>0</v>
      </c>
      <c r="FG23" s="108">
        <f t="shared" si="6"/>
        <v>0</v>
      </c>
      <c r="FH23" s="108">
        <f t="shared" si="7"/>
        <v>0</v>
      </c>
      <c r="FI23" s="107">
        <f t="shared" si="8"/>
        <v>0</v>
      </c>
      <c r="FJ23" s="107">
        <f t="shared" si="9"/>
        <v>0</v>
      </c>
      <c r="FK23" s="107">
        <f t="shared" si="10"/>
        <v>0</v>
      </c>
      <c r="FL23" s="48">
        <f t="shared" si="11"/>
        <v>1</v>
      </c>
      <c r="FM23" s="48">
        <f t="shared" si="12"/>
        <v>1</v>
      </c>
      <c r="FN23" s="48">
        <f t="shared" si="13"/>
        <v>1</v>
      </c>
      <c r="FO23" s="107">
        <f t="shared" si="14"/>
        <v>2</v>
      </c>
      <c r="FP23" s="107">
        <f t="shared" si="15"/>
        <v>2</v>
      </c>
      <c r="FQ23" s="107">
        <f t="shared" si="16"/>
        <v>6</v>
      </c>
      <c r="FR23" s="48">
        <f t="shared" si="17"/>
        <v>5</v>
      </c>
      <c r="FS23" s="48">
        <f t="shared" si="18"/>
        <v>4</v>
      </c>
      <c r="FT23" s="48">
        <f t="shared" si="19"/>
        <v>1</v>
      </c>
      <c r="FU23" s="107">
        <f t="shared" si="20"/>
        <v>4</v>
      </c>
      <c r="FV23" s="107">
        <f t="shared" si="21"/>
        <v>3</v>
      </c>
      <c r="FW23" s="107">
        <f t="shared" si="22"/>
        <v>7</v>
      </c>
      <c r="FX23" s="108">
        <f t="shared" si="23"/>
        <v>3</v>
      </c>
      <c r="FY23" s="108">
        <f t="shared" si="24"/>
        <v>3</v>
      </c>
      <c r="FZ23" s="108">
        <f t="shared" si="25"/>
        <v>7</v>
      </c>
      <c r="GA23" s="107">
        <f t="shared" si="26"/>
        <v>3</v>
      </c>
      <c r="GB23" s="107">
        <f t="shared" si="27"/>
        <v>3</v>
      </c>
      <c r="GC23" s="107">
        <f t="shared" si="28"/>
        <v>0</v>
      </c>
      <c r="GD23" s="48">
        <f t="shared" si="29"/>
        <v>1</v>
      </c>
      <c r="GE23" s="48">
        <f t="shared" si="30"/>
        <v>1</v>
      </c>
      <c r="GF23" s="48">
        <f t="shared" si="31"/>
        <v>0</v>
      </c>
      <c r="GG23" s="107">
        <f t="shared" si="32"/>
        <v>0</v>
      </c>
      <c r="GH23" s="107">
        <f t="shared" si="33"/>
        <v>0</v>
      </c>
      <c r="GI23" s="107">
        <f t="shared" si="34"/>
        <v>0</v>
      </c>
      <c r="GJ23" s="48">
        <f t="shared" si="35"/>
        <v>20</v>
      </c>
      <c r="GK23" s="88">
        <f t="shared" si="36"/>
        <v>18</v>
      </c>
      <c r="GL23" s="48">
        <f t="shared" si="37"/>
        <v>15</v>
      </c>
      <c r="GM23" s="106" t="str">
        <f t="shared" si="38"/>
        <v>เฝ้าระวัง</v>
      </c>
    </row>
    <row r="24" spans="1:195">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c r="AB24" s="86" t="s">
        <v>26</v>
      </c>
      <c r="AC24" s="90">
        <f t="shared" si="41"/>
        <v>0</v>
      </c>
      <c r="AD24" s="96">
        <f t="shared" si="42"/>
        <v>0</v>
      </c>
      <c r="AE24" s="90">
        <f t="shared" si="43"/>
        <v>0</v>
      </c>
      <c r="AF24" s="90">
        <f t="shared" si="44"/>
        <v>0</v>
      </c>
      <c r="AG24" s="90">
        <f t="shared" si="45"/>
        <v>0</v>
      </c>
      <c r="AH24" s="90">
        <f t="shared" si="46"/>
        <v>0</v>
      </c>
      <c r="AI24" s="90">
        <f t="shared" si="47"/>
        <v>0</v>
      </c>
      <c r="AJ24" s="90"/>
      <c r="AK24" s="90"/>
      <c r="AL24" s="90"/>
      <c r="AM24" s="90"/>
      <c r="AN24" s="90"/>
      <c r="AO24" s="86">
        <f t="shared" si="48"/>
        <v>0</v>
      </c>
      <c r="AP24" s="86">
        <f>อัตราป่วย!G23</f>
        <v>18030</v>
      </c>
      <c r="AQ24" s="86">
        <f t="shared" si="49"/>
        <v>0</v>
      </c>
      <c r="AR24" s="47">
        <f t="shared" si="63"/>
        <v>9.0149999999999988</v>
      </c>
      <c r="AS24" s="47" t="e">
        <f t="shared" si="61"/>
        <v>#DIV/0!</v>
      </c>
      <c r="AT24" s="47" t="e">
        <f t="shared" si="50"/>
        <v>#DIV/0!</v>
      </c>
      <c r="AU24" s="47" t="e">
        <f t="shared" si="51"/>
        <v>#DIV/0!</v>
      </c>
      <c r="AV24" s="47" t="e">
        <f t="shared" si="62"/>
        <v>#DIV/0!</v>
      </c>
      <c r="AW24" s="47" t="e">
        <f t="shared" si="52"/>
        <v>#DIV/0!</v>
      </c>
      <c r="AX24" s="47" t="e">
        <f t="shared" si="53"/>
        <v>#DIV/0!</v>
      </c>
      <c r="AY24" s="47" t="e">
        <f t="shared" si="54"/>
        <v>#DIV/0!</v>
      </c>
      <c r="AZ24" s="47" t="e">
        <f t="shared" si="55"/>
        <v>#DIV/0!</v>
      </c>
      <c r="BA24" s="47" t="e">
        <f t="shared" si="56"/>
        <v>#DIV/0!</v>
      </c>
      <c r="BB24" s="47" t="e">
        <f t="shared" si="57"/>
        <v>#DIV/0!</v>
      </c>
      <c r="BC24" s="47" t="e">
        <f t="shared" si="58"/>
        <v>#DIV/0!</v>
      </c>
      <c r="BD24" s="47" t="e">
        <f t="shared" si="59"/>
        <v>#DIV/0!</v>
      </c>
      <c r="BE24" s="47" t="e">
        <f t="shared" si="60"/>
        <v>#DIV/0!</v>
      </c>
      <c r="EY24" s="106" t="str">
        <f t="shared" si="0"/>
        <v>โพธิ์ศรีสุวรรณ</v>
      </c>
      <c r="EZ24" s="48">
        <f t="shared" si="39"/>
        <v>0</v>
      </c>
      <c r="FA24" s="48">
        <f t="shared" si="40"/>
        <v>0</v>
      </c>
      <c r="FB24" s="48">
        <f t="shared" si="1"/>
        <v>0</v>
      </c>
      <c r="FC24" s="107">
        <f t="shared" si="2"/>
        <v>0</v>
      </c>
      <c r="FD24" s="107">
        <f t="shared" si="3"/>
        <v>0</v>
      </c>
      <c r="FE24" s="107">
        <f t="shared" si="4"/>
        <v>0</v>
      </c>
      <c r="FF24" s="108">
        <f t="shared" si="5"/>
        <v>0</v>
      </c>
      <c r="FG24" s="108">
        <f t="shared" si="6"/>
        <v>0</v>
      </c>
      <c r="FH24" s="108">
        <f t="shared" si="7"/>
        <v>0</v>
      </c>
      <c r="FI24" s="107">
        <f t="shared" si="8"/>
        <v>0</v>
      </c>
      <c r="FJ24" s="107">
        <f t="shared" si="9"/>
        <v>0</v>
      </c>
      <c r="FK24" s="107">
        <f t="shared" si="10"/>
        <v>0</v>
      </c>
      <c r="FL24" s="48">
        <f t="shared" si="11"/>
        <v>0</v>
      </c>
      <c r="FM24" s="48">
        <f t="shared" si="12"/>
        <v>0</v>
      </c>
      <c r="FN24" s="48">
        <f t="shared" si="13"/>
        <v>0</v>
      </c>
      <c r="FO24" s="107">
        <f t="shared" si="14"/>
        <v>1</v>
      </c>
      <c r="FP24" s="107" t="str">
        <f t="shared" si="15"/>
        <v>2</v>
      </c>
      <c r="FQ24" s="107">
        <f t="shared" si="16"/>
        <v>3</v>
      </c>
      <c r="FR24" s="48">
        <f t="shared" si="17"/>
        <v>5</v>
      </c>
      <c r="FS24" s="48">
        <f t="shared" si="18"/>
        <v>7</v>
      </c>
      <c r="FT24" s="48">
        <f t="shared" si="19"/>
        <v>0</v>
      </c>
      <c r="FU24" s="107">
        <f t="shared" si="20"/>
        <v>1</v>
      </c>
      <c r="FV24" s="107" t="str">
        <f t="shared" si="21"/>
        <v>2</v>
      </c>
      <c r="FW24" s="107">
        <f t="shared" si="22"/>
        <v>10</v>
      </c>
      <c r="FX24" s="108">
        <f t="shared" si="23"/>
        <v>1</v>
      </c>
      <c r="FY24" s="108" t="str">
        <f t="shared" si="24"/>
        <v>1</v>
      </c>
      <c r="FZ24" s="108">
        <f t="shared" si="25"/>
        <v>10</v>
      </c>
      <c r="GA24" s="107">
        <f t="shared" si="26"/>
        <v>0</v>
      </c>
      <c r="GB24" s="107">
        <f t="shared" si="27"/>
        <v>0</v>
      </c>
      <c r="GC24" s="107">
        <f t="shared" si="28"/>
        <v>0</v>
      </c>
      <c r="GD24" s="48">
        <f t="shared" si="29"/>
        <v>0</v>
      </c>
      <c r="GE24" s="48">
        <f t="shared" si="30"/>
        <v>0</v>
      </c>
      <c r="GF24" s="48">
        <f t="shared" si="31"/>
        <v>0</v>
      </c>
      <c r="GG24" s="107">
        <f t="shared" si="32"/>
        <v>0</v>
      </c>
      <c r="GH24" s="107">
        <f t="shared" si="33"/>
        <v>0</v>
      </c>
      <c r="GI24" s="107">
        <f t="shared" si="34"/>
        <v>0</v>
      </c>
      <c r="GJ24" s="48">
        <f t="shared" si="35"/>
        <v>8</v>
      </c>
      <c r="GK24" s="88">
        <f t="shared" si="36"/>
        <v>7</v>
      </c>
      <c r="GL24" s="48">
        <f t="shared" si="37"/>
        <v>13</v>
      </c>
      <c r="GM24" s="106" t="str">
        <f t="shared" si="38"/>
        <v>ระบาด</v>
      </c>
    </row>
    <row r="25" spans="1:195">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5</v>
      </c>
      <c r="O25" s="7">
        <f>รอวางป่วยรายเดือน!O21</f>
        <v>0</v>
      </c>
      <c r="P25" s="7">
        <f>รอวางป่วยรายเดือน!P21</f>
        <v>5</v>
      </c>
      <c r="Q25" s="7">
        <f>รอวางป่วยรายเดือน!Q21</f>
        <v>0</v>
      </c>
      <c r="R25" s="7">
        <f>รอวางป่วยรายเดือน!R21</f>
        <v>3</v>
      </c>
      <c r="S25" s="7">
        <f>รอวางป่วยรายเดือน!S21</f>
        <v>0</v>
      </c>
      <c r="T25" s="7">
        <f>รอวางป่วยรายเดือน!T21</f>
        <v>1</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19</v>
      </c>
      <c r="AA25" s="7">
        <f>รอวางป่วยรายเดือน!AA21</f>
        <v>0</v>
      </c>
      <c r="AB25" s="86" t="s">
        <v>27</v>
      </c>
      <c r="AC25" s="90">
        <f t="shared" si="41"/>
        <v>1</v>
      </c>
      <c r="AD25" s="96">
        <f t="shared" si="42"/>
        <v>1</v>
      </c>
      <c r="AE25" s="90">
        <f t="shared" si="43"/>
        <v>1</v>
      </c>
      <c r="AF25" s="90">
        <f t="shared" si="44"/>
        <v>1</v>
      </c>
      <c r="AG25" s="90">
        <f t="shared" si="45"/>
        <v>0</v>
      </c>
      <c r="AH25" s="90">
        <f t="shared" si="46"/>
        <v>1</v>
      </c>
      <c r="AI25" s="90">
        <f t="shared" si="47"/>
        <v>5</v>
      </c>
      <c r="AJ25" s="90"/>
      <c r="AK25" s="90"/>
      <c r="AL25" s="90"/>
      <c r="AM25" s="90"/>
      <c r="AN25" s="90"/>
      <c r="AO25" s="86">
        <f t="shared" si="48"/>
        <v>10</v>
      </c>
      <c r="AP25" s="86">
        <f>อัตราป่วย!G24</f>
        <v>37253</v>
      </c>
      <c r="AQ25" s="86">
        <f t="shared" si="49"/>
        <v>26.843475693232758</v>
      </c>
      <c r="AR25" s="47">
        <f t="shared" si="63"/>
        <v>18.6265</v>
      </c>
      <c r="AS25" s="47">
        <f t="shared" si="61"/>
        <v>1.8626499999999999</v>
      </c>
      <c r="AT25" s="47">
        <f t="shared" si="50"/>
        <v>1.8626499999999999</v>
      </c>
      <c r="AU25" s="47">
        <f t="shared" si="51"/>
        <v>1.8626499999999999</v>
      </c>
      <c r="AV25" s="47">
        <f t="shared" si="62"/>
        <v>1.8626499999999999</v>
      </c>
      <c r="AW25" s="47">
        <f t="shared" si="52"/>
        <v>0</v>
      </c>
      <c r="AX25" s="47">
        <f t="shared" si="53"/>
        <v>1.8626499999999999</v>
      </c>
      <c r="AY25" s="47">
        <f t="shared" si="54"/>
        <v>9.31325</v>
      </c>
      <c r="AZ25" s="47">
        <f t="shared" si="55"/>
        <v>0</v>
      </c>
      <c r="BA25" s="47">
        <f t="shared" si="56"/>
        <v>0</v>
      </c>
      <c r="BB25" s="47">
        <f t="shared" si="57"/>
        <v>0</v>
      </c>
      <c r="BC25" s="47">
        <f t="shared" si="58"/>
        <v>0</v>
      </c>
      <c r="BD25" s="47">
        <f t="shared" si="59"/>
        <v>0</v>
      </c>
      <c r="BE25" s="47">
        <f t="shared" si="60"/>
        <v>18.6265</v>
      </c>
      <c r="EY25" s="106" t="str">
        <f t="shared" si="0"/>
        <v>ศิลาลาด</v>
      </c>
      <c r="EZ25" s="48">
        <f t="shared" si="39"/>
        <v>0</v>
      </c>
      <c r="FA25" s="48">
        <f t="shared" si="40"/>
        <v>0</v>
      </c>
      <c r="FB25" s="48">
        <f t="shared" si="1"/>
        <v>0</v>
      </c>
      <c r="FC25" s="107">
        <f t="shared" si="2"/>
        <v>0</v>
      </c>
      <c r="FD25" s="107">
        <f t="shared" si="3"/>
        <v>0</v>
      </c>
      <c r="FE25" s="107">
        <f t="shared" si="4"/>
        <v>0</v>
      </c>
      <c r="FF25" s="108">
        <f t="shared" si="5"/>
        <v>0</v>
      </c>
      <c r="FG25" s="108">
        <f t="shared" si="6"/>
        <v>0</v>
      </c>
      <c r="FH25" s="108">
        <f t="shared" si="7"/>
        <v>0</v>
      </c>
      <c r="FI25" s="107">
        <f t="shared" si="8"/>
        <v>0</v>
      </c>
      <c r="FJ25" s="107">
        <f t="shared" si="9"/>
        <v>0</v>
      </c>
      <c r="FK25" s="107">
        <f t="shared" si="10"/>
        <v>0</v>
      </c>
      <c r="FL25" s="48">
        <f t="shared" si="11"/>
        <v>0</v>
      </c>
      <c r="FM25" s="48">
        <f t="shared" si="12"/>
        <v>0</v>
      </c>
      <c r="FN25" s="48">
        <f t="shared" si="13"/>
        <v>1</v>
      </c>
      <c r="FO25" s="107">
        <f t="shared" si="14"/>
        <v>2</v>
      </c>
      <c r="FP25" s="107">
        <f t="shared" si="15"/>
        <v>2</v>
      </c>
      <c r="FQ25" s="107">
        <f t="shared" si="16"/>
        <v>3</v>
      </c>
      <c r="FR25" s="48">
        <f t="shared" si="17"/>
        <v>2</v>
      </c>
      <c r="FS25" s="48">
        <f t="shared" si="18"/>
        <v>2</v>
      </c>
      <c r="FT25" s="48">
        <f t="shared" si="19"/>
        <v>1</v>
      </c>
      <c r="FU25" s="107">
        <f t="shared" si="20"/>
        <v>3</v>
      </c>
      <c r="FV25" s="107">
        <f t="shared" si="21"/>
        <v>3</v>
      </c>
      <c r="FW25" s="107">
        <f t="shared" si="22"/>
        <v>3</v>
      </c>
      <c r="FX25" s="108">
        <f t="shared" si="23"/>
        <v>1</v>
      </c>
      <c r="FY25" s="108">
        <f t="shared" si="24"/>
        <v>1</v>
      </c>
      <c r="FZ25" s="108">
        <f t="shared" si="25"/>
        <v>3</v>
      </c>
      <c r="GA25" s="107">
        <f t="shared" si="26"/>
        <v>2</v>
      </c>
      <c r="GB25" s="107">
        <f t="shared" si="27"/>
        <v>1</v>
      </c>
      <c r="GC25" s="107">
        <f t="shared" si="28"/>
        <v>0</v>
      </c>
      <c r="GD25" s="48">
        <f t="shared" si="29"/>
        <v>1</v>
      </c>
      <c r="GE25" s="48">
        <f t="shared" si="30"/>
        <v>1</v>
      </c>
      <c r="GF25" s="48">
        <f t="shared" si="31"/>
        <v>0</v>
      </c>
      <c r="GG25" s="107">
        <f t="shared" si="32"/>
        <v>0</v>
      </c>
      <c r="GH25" s="107">
        <f t="shared" si="33"/>
        <v>0</v>
      </c>
      <c r="GI25" s="107">
        <f t="shared" si="34"/>
        <v>0</v>
      </c>
      <c r="GJ25" s="48">
        <f t="shared" si="35"/>
        <v>12</v>
      </c>
      <c r="GK25" s="88">
        <f t="shared" si="36"/>
        <v>10</v>
      </c>
      <c r="GL25" s="48">
        <f t="shared" si="37"/>
        <v>7</v>
      </c>
      <c r="GM25" s="106" t="str">
        <f t="shared" si="38"/>
        <v>เฝ้าระวัง</v>
      </c>
    </row>
    <row r="26" spans="1:195">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7</v>
      </c>
      <c r="O26" s="7">
        <f>รอวางป่วยรายเดือน!O22</f>
        <v>0</v>
      </c>
      <c r="P26" s="7">
        <f>รอวางป่วยรายเดือน!P22</f>
        <v>0</v>
      </c>
      <c r="Q26" s="7">
        <f>รอวางป่วยรายเดือน!Q22</f>
        <v>0</v>
      </c>
      <c r="R26" s="7">
        <f>รอวางป่วยรายเดือน!R22</f>
        <v>3</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18</v>
      </c>
      <c r="AA26" s="7">
        <f>รอวางป่วยรายเดือน!AA22</f>
        <v>0</v>
      </c>
      <c r="AB26" s="86" t="s">
        <v>28</v>
      </c>
      <c r="AC26" s="90">
        <f t="shared" si="41"/>
        <v>0</v>
      </c>
      <c r="AD26" s="96">
        <f t="shared" si="42"/>
        <v>1</v>
      </c>
      <c r="AE26" s="90">
        <f t="shared" si="43"/>
        <v>0</v>
      </c>
      <c r="AF26" s="90">
        <f t="shared" si="44"/>
        <v>0</v>
      </c>
      <c r="AG26" s="90">
        <f t="shared" si="45"/>
        <v>1</v>
      </c>
      <c r="AH26" s="90">
        <f t="shared" si="46"/>
        <v>6</v>
      </c>
      <c r="AI26" s="90">
        <f t="shared" si="47"/>
        <v>7</v>
      </c>
      <c r="AJ26" s="90"/>
      <c r="AK26" s="90"/>
      <c r="AL26" s="90"/>
      <c r="AM26" s="90"/>
      <c r="AN26" s="90"/>
      <c r="AO26" s="86">
        <f t="shared" si="48"/>
        <v>15</v>
      </c>
      <c r="AP26" s="86">
        <f>อัตราป่วย!G25</f>
        <v>36103</v>
      </c>
      <c r="AQ26" s="86">
        <f t="shared" si="49"/>
        <v>41.547793812148576</v>
      </c>
      <c r="AR26" s="47">
        <f t="shared" si="63"/>
        <v>18.051500000000001</v>
      </c>
      <c r="AS26" s="47">
        <f t="shared" si="61"/>
        <v>0</v>
      </c>
      <c r="AT26" s="47">
        <f t="shared" si="50"/>
        <v>1.2034333333333334</v>
      </c>
      <c r="AU26" s="47">
        <f t="shared" si="51"/>
        <v>0</v>
      </c>
      <c r="AV26" s="47">
        <f t="shared" si="62"/>
        <v>0</v>
      </c>
      <c r="AW26" s="47">
        <f t="shared" si="52"/>
        <v>1.2034333333333334</v>
      </c>
      <c r="AX26" s="47">
        <f t="shared" si="53"/>
        <v>7.2206000000000001</v>
      </c>
      <c r="AY26" s="47">
        <f t="shared" si="54"/>
        <v>8.4240333333333339</v>
      </c>
      <c r="AZ26" s="47">
        <f t="shared" si="55"/>
        <v>0</v>
      </c>
      <c r="BA26" s="47">
        <f t="shared" si="56"/>
        <v>0</v>
      </c>
      <c r="BB26" s="47">
        <f t="shared" si="57"/>
        <v>0</v>
      </c>
      <c r="BC26" s="47">
        <f t="shared" si="58"/>
        <v>0</v>
      </c>
      <c r="BD26" s="47">
        <f t="shared" si="59"/>
        <v>0</v>
      </c>
      <c r="BE26" s="47">
        <f t="shared" si="60"/>
        <v>18.051500000000001</v>
      </c>
      <c r="EY26" s="106" t="str">
        <f t="shared" si="0"/>
        <v>รวม</v>
      </c>
      <c r="EZ26" s="48">
        <f t="shared" si="39"/>
        <v>21</v>
      </c>
      <c r="FA26" s="88">
        <f>AS57</f>
        <v>8.4091403699673553</v>
      </c>
      <c r="FB26" s="48">
        <f t="shared" si="1"/>
        <v>36</v>
      </c>
      <c r="FC26" s="107">
        <f t="shared" si="2"/>
        <v>11</v>
      </c>
      <c r="FD26" s="107">
        <f t="shared" si="3"/>
        <v>4.4047878128400431</v>
      </c>
      <c r="FE26" s="107">
        <f t="shared" si="4"/>
        <v>26</v>
      </c>
      <c r="FF26" s="108">
        <f t="shared" si="5"/>
        <v>35</v>
      </c>
      <c r="FG26" s="108">
        <f t="shared" si="6"/>
        <v>14.015233949945593</v>
      </c>
      <c r="FH26" s="108">
        <f t="shared" si="7"/>
        <v>47</v>
      </c>
      <c r="FI26" s="107">
        <f t="shared" si="8"/>
        <v>46</v>
      </c>
      <c r="FJ26" s="107">
        <f t="shared" si="9"/>
        <v>18.420021762785638</v>
      </c>
      <c r="FK26" s="107">
        <f t="shared" si="10"/>
        <v>26</v>
      </c>
      <c r="FL26" s="48">
        <f t="shared" si="11"/>
        <v>116</v>
      </c>
      <c r="FM26" s="48">
        <f t="shared" si="12"/>
        <v>46.450489662676816</v>
      </c>
      <c r="FN26" s="48">
        <f t="shared" si="13"/>
        <v>71</v>
      </c>
      <c r="FO26" s="107">
        <f t="shared" si="14"/>
        <v>319</v>
      </c>
      <c r="FP26" s="107">
        <f t="shared" si="15"/>
        <v>127.73884657236127</v>
      </c>
      <c r="FQ26" s="107">
        <f t="shared" si="16"/>
        <v>148</v>
      </c>
      <c r="FR26" s="48">
        <f t="shared" si="17"/>
        <v>442</v>
      </c>
      <c r="FS26" s="48">
        <f t="shared" si="18"/>
        <v>176.99238302502718</v>
      </c>
      <c r="FT26" s="48">
        <f t="shared" si="19"/>
        <v>71</v>
      </c>
      <c r="FU26" s="107">
        <f t="shared" si="20"/>
        <v>325</v>
      </c>
      <c r="FV26" s="107">
        <f t="shared" si="21"/>
        <v>130.14145810663766</v>
      </c>
      <c r="FW26" s="107">
        <f t="shared" si="22"/>
        <v>192</v>
      </c>
      <c r="FX26" s="108">
        <f t="shared" si="23"/>
        <v>243</v>
      </c>
      <c r="FY26" s="108">
        <f t="shared" si="24"/>
        <v>97.305767138193701</v>
      </c>
      <c r="FZ26" s="108">
        <f t="shared" si="25"/>
        <v>192</v>
      </c>
      <c r="GA26" s="107">
        <f t="shared" si="26"/>
        <v>157</v>
      </c>
      <c r="GB26" s="107">
        <f t="shared" si="27"/>
        <v>62.868335146898801</v>
      </c>
      <c r="GC26" s="107">
        <f t="shared" si="28"/>
        <v>0</v>
      </c>
      <c r="GD26" s="48">
        <f t="shared" si="29"/>
        <v>94</v>
      </c>
      <c r="GE26" s="48">
        <f t="shared" si="30"/>
        <v>37.64091403699674</v>
      </c>
      <c r="GF26" s="48">
        <f t="shared" si="31"/>
        <v>0</v>
      </c>
      <c r="GG26" s="107">
        <f t="shared" si="32"/>
        <v>29</v>
      </c>
      <c r="GH26" s="107">
        <f t="shared" si="33"/>
        <v>11.612622415669204</v>
      </c>
      <c r="GI26" s="107">
        <f t="shared" si="34"/>
        <v>0</v>
      </c>
      <c r="GJ26" s="48">
        <f t="shared" si="35"/>
        <v>1838</v>
      </c>
      <c r="GK26" s="88">
        <f t="shared" si="36"/>
        <v>736</v>
      </c>
      <c r="GL26" s="48">
        <f t="shared" si="37"/>
        <v>546</v>
      </c>
      <c r="GM26" s="106" t="str">
        <f t="shared" si="38"/>
        <v>เฝ้าระวัง</v>
      </c>
    </row>
    <row r="27" spans="1:195">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10</v>
      </c>
      <c r="O27" s="7">
        <f>รอวางป่วยรายเดือน!O23</f>
        <v>0</v>
      </c>
      <c r="P27" s="7">
        <f>รอวางป่วยรายเดือน!P23</f>
        <v>1</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c r="AB27" s="86" t="s">
        <v>82</v>
      </c>
      <c r="AC27" s="90">
        <f t="shared" si="41"/>
        <v>0</v>
      </c>
      <c r="AD27" s="96">
        <f t="shared" si="42"/>
        <v>0</v>
      </c>
      <c r="AE27" s="90">
        <f t="shared" si="43"/>
        <v>0</v>
      </c>
      <c r="AF27" s="90">
        <f t="shared" si="44"/>
        <v>0</v>
      </c>
      <c r="AG27" s="90">
        <f t="shared" si="45"/>
        <v>0</v>
      </c>
      <c r="AH27" s="90">
        <f t="shared" si="46"/>
        <v>3</v>
      </c>
      <c r="AI27" s="90">
        <f t="shared" si="47"/>
        <v>10</v>
      </c>
      <c r="AJ27" s="90"/>
      <c r="AK27" s="90"/>
      <c r="AL27" s="90"/>
      <c r="AM27" s="90"/>
      <c r="AN27" s="90"/>
      <c r="AO27" s="86">
        <f t="shared" si="48"/>
        <v>13</v>
      </c>
      <c r="AP27" s="86">
        <f>อัตราป่วย!G26</f>
        <v>23826</v>
      </c>
      <c r="AQ27" s="86">
        <f t="shared" si="49"/>
        <v>54.562242927893898</v>
      </c>
      <c r="AR27" s="47">
        <f t="shared" si="63"/>
        <v>11.913</v>
      </c>
      <c r="AS27" s="47">
        <f t="shared" si="61"/>
        <v>0</v>
      </c>
      <c r="AT27" s="47">
        <f t="shared" si="50"/>
        <v>0</v>
      </c>
      <c r="AU27" s="47">
        <f t="shared" si="51"/>
        <v>0</v>
      </c>
      <c r="AV27" s="47">
        <f t="shared" si="62"/>
        <v>0</v>
      </c>
      <c r="AW27" s="47">
        <f t="shared" si="52"/>
        <v>0</v>
      </c>
      <c r="AX27" s="47">
        <f t="shared" si="53"/>
        <v>2.7491538461538463</v>
      </c>
      <c r="AY27" s="47">
        <f t="shared" si="54"/>
        <v>9.1638461538461531</v>
      </c>
      <c r="AZ27" s="47">
        <f t="shared" si="55"/>
        <v>0</v>
      </c>
      <c r="BA27" s="47">
        <f t="shared" si="56"/>
        <v>0</v>
      </c>
      <c r="BB27" s="47">
        <f t="shared" si="57"/>
        <v>0</v>
      </c>
      <c r="BC27" s="47">
        <f t="shared" si="58"/>
        <v>0</v>
      </c>
      <c r="BD27" s="47">
        <f t="shared" si="59"/>
        <v>0</v>
      </c>
      <c r="BE27" s="47">
        <f t="shared" si="60"/>
        <v>11.913</v>
      </c>
    </row>
    <row r="28" spans="1:195">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3</v>
      </c>
      <c r="M28" s="7">
        <f>รอวางป่วยรายเดือน!M24</f>
        <v>0</v>
      </c>
      <c r="N28" s="7">
        <f>รอวางป่วยรายเดือน!N24</f>
        <v>3</v>
      </c>
      <c r="O28" s="7">
        <f>รอวางป่วยรายเดือน!O24</f>
        <v>0</v>
      </c>
      <c r="P28" s="7">
        <f>รอวางป่วยรายเดือน!P24</f>
        <v>1</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8</v>
      </c>
      <c r="AA28" s="7">
        <f>รอวางป่วยรายเดือน!AA24</f>
        <v>0</v>
      </c>
      <c r="AB28" s="86" t="s">
        <v>29</v>
      </c>
      <c r="AC28" s="90">
        <f t="shared" si="41"/>
        <v>0</v>
      </c>
      <c r="AD28" s="96">
        <f t="shared" si="42"/>
        <v>0</v>
      </c>
      <c r="AE28" s="90">
        <f t="shared" si="43"/>
        <v>0</v>
      </c>
      <c r="AF28" s="90">
        <f t="shared" si="44"/>
        <v>0</v>
      </c>
      <c r="AG28" s="90">
        <f t="shared" si="45"/>
        <v>1</v>
      </c>
      <c r="AH28" s="90">
        <f t="shared" si="46"/>
        <v>3</v>
      </c>
      <c r="AI28" s="90">
        <f t="shared" si="47"/>
        <v>3</v>
      </c>
      <c r="AJ28" s="90"/>
      <c r="AK28" s="90"/>
      <c r="AL28" s="90"/>
      <c r="AM28" s="90"/>
      <c r="AN28" s="90"/>
      <c r="AO28" s="86">
        <f t="shared" si="48"/>
        <v>7</v>
      </c>
      <c r="AP28" s="86">
        <f>อัตราป่วย!G27</f>
        <v>20110</v>
      </c>
      <c r="AQ28" s="86">
        <f t="shared" si="49"/>
        <v>34.808552958726999</v>
      </c>
      <c r="AR28" s="47">
        <f t="shared" si="63"/>
        <v>10.055</v>
      </c>
      <c r="AS28" s="47">
        <f t="shared" si="61"/>
        <v>0</v>
      </c>
      <c r="AT28" s="47">
        <f t="shared" si="50"/>
        <v>0</v>
      </c>
      <c r="AU28" s="47">
        <f t="shared" si="51"/>
        <v>0</v>
      </c>
      <c r="AV28" s="47">
        <f t="shared" si="62"/>
        <v>0</v>
      </c>
      <c r="AW28" s="47">
        <f t="shared" si="52"/>
        <v>1.4364285714285714</v>
      </c>
      <c r="AX28" s="47">
        <f t="shared" si="53"/>
        <v>4.3092857142857142</v>
      </c>
      <c r="AY28" s="47">
        <f t="shared" si="54"/>
        <v>4.3092857142857142</v>
      </c>
      <c r="AZ28" s="47">
        <f t="shared" si="55"/>
        <v>0</v>
      </c>
      <c r="BA28" s="47">
        <f t="shared" si="56"/>
        <v>0</v>
      </c>
      <c r="BB28" s="47">
        <f t="shared" si="57"/>
        <v>0</v>
      </c>
      <c r="BC28" s="47">
        <f t="shared" si="58"/>
        <v>0</v>
      </c>
      <c r="BD28" s="47">
        <f t="shared" si="59"/>
        <v>0</v>
      </c>
      <c r="BE28" s="47">
        <f t="shared" si="60"/>
        <v>10.055</v>
      </c>
    </row>
    <row r="29" spans="1:195">
      <c r="A29" s="52" t="s">
        <v>78</v>
      </c>
      <c r="B29" s="7">
        <f>SUM(B7:B28)</f>
        <v>36</v>
      </c>
      <c r="C29" s="7">
        <f t="shared" ref="C29:AA29" si="64">SUM(C7:C28)</f>
        <v>0</v>
      </c>
      <c r="D29" s="7">
        <f t="shared" si="64"/>
        <v>26</v>
      </c>
      <c r="E29" s="7">
        <f t="shared" si="64"/>
        <v>0</v>
      </c>
      <c r="F29" s="7">
        <f t="shared" si="64"/>
        <v>47</v>
      </c>
      <c r="G29" s="7">
        <f t="shared" si="64"/>
        <v>0</v>
      </c>
      <c r="H29" s="7">
        <f t="shared" si="64"/>
        <v>26</v>
      </c>
      <c r="I29" s="7">
        <f t="shared" si="64"/>
        <v>0</v>
      </c>
      <c r="J29" s="7">
        <f t="shared" si="64"/>
        <v>71</v>
      </c>
      <c r="K29" s="7">
        <f t="shared" si="64"/>
        <v>0</v>
      </c>
      <c r="L29" s="7">
        <f t="shared" si="64"/>
        <v>148</v>
      </c>
      <c r="M29" s="7">
        <f t="shared" si="64"/>
        <v>0</v>
      </c>
      <c r="N29" s="7">
        <f t="shared" si="64"/>
        <v>192</v>
      </c>
      <c r="O29" s="7">
        <f t="shared" si="64"/>
        <v>0</v>
      </c>
      <c r="P29" s="7">
        <f t="shared" si="64"/>
        <v>148</v>
      </c>
      <c r="Q29" s="7">
        <f t="shared" si="64"/>
        <v>0</v>
      </c>
      <c r="R29" s="7">
        <f t="shared" si="64"/>
        <v>137</v>
      </c>
      <c r="S29" s="7">
        <f t="shared" si="64"/>
        <v>0</v>
      </c>
      <c r="T29" s="7">
        <f t="shared" si="64"/>
        <v>28</v>
      </c>
      <c r="U29" s="7">
        <f t="shared" si="64"/>
        <v>0</v>
      </c>
      <c r="V29" s="7">
        <f t="shared" si="64"/>
        <v>0</v>
      </c>
      <c r="W29" s="7">
        <f t="shared" si="64"/>
        <v>0</v>
      </c>
      <c r="X29" s="7">
        <f t="shared" si="64"/>
        <v>0</v>
      </c>
      <c r="Y29" s="7">
        <f t="shared" si="64"/>
        <v>0</v>
      </c>
      <c r="Z29" s="7">
        <f t="shared" si="64"/>
        <v>859</v>
      </c>
      <c r="AA29" s="7">
        <f t="shared" si="64"/>
        <v>0</v>
      </c>
      <c r="AC29" s="90">
        <f t="shared" si="41"/>
        <v>36</v>
      </c>
      <c r="AD29" s="96">
        <f t="shared" si="42"/>
        <v>26</v>
      </c>
      <c r="AE29" s="90">
        <f>F29</f>
        <v>47</v>
      </c>
      <c r="AF29" s="90">
        <f t="shared" si="44"/>
        <v>26</v>
      </c>
      <c r="AG29" s="90">
        <f t="shared" si="45"/>
        <v>71</v>
      </c>
      <c r="AH29" s="90">
        <f t="shared" si="46"/>
        <v>148</v>
      </c>
      <c r="AI29" s="90">
        <f t="shared" si="47"/>
        <v>192</v>
      </c>
      <c r="AJ29" s="90"/>
      <c r="AK29" s="90"/>
      <c r="AL29" s="90"/>
      <c r="AM29" s="90"/>
      <c r="AN29" s="90"/>
      <c r="AO29" s="86">
        <f t="shared" si="48"/>
        <v>546</v>
      </c>
      <c r="AP29" s="86">
        <f>อัตราป่วย!G28</f>
        <v>1473011</v>
      </c>
      <c r="AQ29" s="86">
        <f t="shared" si="49"/>
        <v>37.066932969271782</v>
      </c>
      <c r="AR29" s="47">
        <f t="shared" si="63"/>
        <v>736.50549999999998</v>
      </c>
      <c r="AS29" s="47">
        <f t="shared" si="61"/>
        <v>48.560802197802197</v>
      </c>
      <c r="AT29" s="47">
        <f t="shared" si="50"/>
        <v>35.071690476190476</v>
      </c>
      <c r="AU29" s="47">
        <f t="shared" si="51"/>
        <v>63.398825091575084</v>
      </c>
      <c r="AV29" s="47">
        <f t="shared" si="62"/>
        <v>35.071690476190476</v>
      </c>
      <c r="AW29" s="47">
        <f t="shared" si="52"/>
        <v>95.772693223443227</v>
      </c>
      <c r="AX29" s="47">
        <f t="shared" si="53"/>
        <v>199.63885347985348</v>
      </c>
      <c r="AY29" s="47">
        <f t="shared" si="54"/>
        <v>258.99094505494503</v>
      </c>
      <c r="AZ29" s="47">
        <f t="shared" si="55"/>
        <v>0</v>
      </c>
      <c r="BA29" s="47">
        <f t="shared" si="56"/>
        <v>0</v>
      </c>
      <c r="BB29" s="47">
        <f t="shared" si="57"/>
        <v>0</v>
      </c>
      <c r="BC29" s="47">
        <f t="shared" si="58"/>
        <v>0</v>
      </c>
      <c r="BD29" s="47">
        <f t="shared" si="59"/>
        <v>0</v>
      </c>
      <c r="BE29" s="47">
        <f t="shared" si="60"/>
        <v>736.50549999999998</v>
      </c>
    </row>
    <row r="30" spans="1:195">
      <c r="A30" s="51"/>
    </row>
    <row r="32" spans="1:195">
      <c r="B32" s="86" t="s">
        <v>797</v>
      </c>
      <c r="AC32" s="86" t="s">
        <v>798</v>
      </c>
    </row>
    <row r="33" spans="1:58">
      <c r="A33" s="86" t="s">
        <v>1</v>
      </c>
      <c r="B33" s="86" t="s">
        <v>64</v>
      </c>
      <c r="D33" s="86" t="s">
        <v>67</v>
      </c>
      <c r="F33" s="86" t="s">
        <v>68</v>
      </c>
      <c r="H33" s="86" t="s">
        <v>69</v>
      </c>
      <c r="J33" s="86" t="s">
        <v>70</v>
      </c>
      <c r="L33" s="86" t="s">
        <v>71</v>
      </c>
      <c r="N33" s="86" t="s">
        <v>72</v>
      </c>
      <c r="P33" s="86" t="s">
        <v>73</v>
      </c>
      <c r="R33" s="86" t="s">
        <v>74</v>
      </c>
      <c r="T33" s="86" t="s">
        <v>75</v>
      </c>
      <c r="V33" s="86" t="s">
        <v>76</v>
      </c>
      <c r="X33" s="86" t="s">
        <v>77</v>
      </c>
      <c r="Z33" s="86" t="s">
        <v>78</v>
      </c>
      <c r="AS33" s="86" t="s">
        <v>800</v>
      </c>
    </row>
    <row r="34" spans="1:58">
      <c r="B34" s="86" t="s">
        <v>65</v>
      </c>
      <c r="C34" s="86" t="s">
        <v>66</v>
      </c>
      <c r="D34" s="86" t="s">
        <v>65</v>
      </c>
      <c r="E34" s="86" t="s">
        <v>66</v>
      </c>
      <c r="F34" s="86" t="s">
        <v>65</v>
      </c>
      <c r="G34" s="86" t="s">
        <v>66</v>
      </c>
      <c r="H34" s="86" t="s">
        <v>65</v>
      </c>
      <c r="I34" s="86" t="s">
        <v>66</v>
      </c>
      <c r="J34" s="86" t="s">
        <v>65</v>
      </c>
      <c r="K34" s="86" t="s">
        <v>66</v>
      </c>
      <c r="L34" s="86" t="s">
        <v>65</v>
      </c>
      <c r="M34" s="86" t="s">
        <v>66</v>
      </c>
      <c r="N34" s="86" t="s">
        <v>65</v>
      </c>
      <c r="O34" s="86" t="s">
        <v>66</v>
      </c>
      <c r="P34" s="86" t="s">
        <v>65</v>
      </c>
      <c r="Q34" s="86" t="s">
        <v>66</v>
      </c>
      <c r="R34" s="86" t="s">
        <v>65</v>
      </c>
      <c r="S34" s="86" t="s">
        <v>66</v>
      </c>
      <c r="T34" s="86" t="s">
        <v>65</v>
      </c>
      <c r="U34" s="86" t="s">
        <v>66</v>
      </c>
      <c r="V34" s="86" t="s">
        <v>65</v>
      </c>
      <c r="W34" s="86" t="s">
        <v>66</v>
      </c>
      <c r="X34" s="86" t="s">
        <v>65</v>
      </c>
      <c r="Y34" s="86" t="s">
        <v>66</v>
      </c>
      <c r="Z34" s="86" t="s">
        <v>65</v>
      </c>
      <c r="AA34" s="86" t="s">
        <v>66</v>
      </c>
      <c r="AS34" s="86" t="s">
        <v>64</v>
      </c>
      <c r="AT34" s="86" t="s">
        <v>67</v>
      </c>
      <c r="AU34" s="86" t="s">
        <v>68</v>
      </c>
      <c r="AV34" s="86" t="s">
        <v>69</v>
      </c>
      <c r="AW34" s="86" t="s">
        <v>70</v>
      </c>
      <c r="AX34" s="86" t="s">
        <v>71</v>
      </c>
      <c r="AY34" s="86" t="s">
        <v>72</v>
      </c>
      <c r="AZ34" s="86" t="s">
        <v>73</v>
      </c>
      <c r="BA34" s="86" t="s">
        <v>74</v>
      </c>
      <c r="BB34" s="86" t="s">
        <v>75</v>
      </c>
      <c r="BC34" s="86" t="s">
        <v>76</v>
      </c>
      <c r="BD34" s="86" t="s">
        <v>77</v>
      </c>
    </row>
    <row r="35" spans="1:58">
      <c r="A35" s="86" t="s">
        <v>10</v>
      </c>
      <c r="B35" s="86">
        <v>1</v>
      </c>
      <c r="C35" s="86">
        <v>0</v>
      </c>
      <c r="D35" s="86">
        <v>0</v>
      </c>
      <c r="E35" s="86">
        <v>0</v>
      </c>
      <c r="F35" s="86">
        <v>9</v>
      </c>
      <c r="G35" s="86">
        <v>0</v>
      </c>
      <c r="H35" s="86">
        <v>10</v>
      </c>
      <c r="I35" s="86">
        <v>0</v>
      </c>
      <c r="J35" s="86">
        <v>16</v>
      </c>
      <c r="K35" s="86">
        <v>1</v>
      </c>
      <c r="L35" s="86">
        <v>40</v>
      </c>
      <c r="M35" s="86">
        <v>0</v>
      </c>
      <c r="N35" s="86">
        <v>77</v>
      </c>
      <c r="O35" s="86">
        <v>0</v>
      </c>
      <c r="P35" s="86">
        <v>31</v>
      </c>
      <c r="Q35" s="86">
        <v>0</v>
      </c>
      <c r="R35" s="86">
        <v>28</v>
      </c>
      <c r="S35" s="86">
        <v>0</v>
      </c>
      <c r="T35" s="86">
        <v>35</v>
      </c>
      <c r="U35" s="86">
        <v>0</v>
      </c>
      <c r="V35" s="86">
        <v>22</v>
      </c>
      <c r="W35" s="86">
        <v>0</v>
      </c>
      <c r="X35" s="86">
        <v>4</v>
      </c>
      <c r="Y35" s="86">
        <v>0</v>
      </c>
      <c r="Z35" s="86">
        <v>273</v>
      </c>
      <c r="AA35" s="86">
        <v>1</v>
      </c>
      <c r="AQ35" s="86" t="s">
        <v>10</v>
      </c>
      <c r="AR35" s="86">
        <f>AS35+AT35+AU35+AV35+AW35+AX35+AY35</f>
        <v>27</v>
      </c>
      <c r="AS35" s="93">
        <v>1</v>
      </c>
      <c r="AT35" s="93">
        <v>1</v>
      </c>
      <c r="AU35" s="93">
        <v>1</v>
      </c>
      <c r="AV35" s="93">
        <v>1</v>
      </c>
      <c r="AW35" s="93">
        <v>3</v>
      </c>
      <c r="AX35" s="93">
        <v>9</v>
      </c>
      <c r="AY35" s="93">
        <v>11</v>
      </c>
      <c r="AZ35" s="93">
        <v>16</v>
      </c>
      <c r="BA35" s="93">
        <v>13</v>
      </c>
      <c r="BB35" s="93">
        <v>7</v>
      </c>
      <c r="BC35" s="93">
        <v>6</v>
      </c>
      <c r="BD35" s="93">
        <v>1</v>
      </c>
      <c r="BE35" s="47">
        <f>SUM(AS35:BD35)</f>
        <v>70</v>
      </c>
      <c r="BF35" s="92">
        <v>69.755499999999998</v>
      </c>
    </row>
    <row r="36" spans="1:58">
      <c r="A36" s="86" t="s">
        <v>11</v>
      </c>
      <c r="B36" s="86">
        <v>1</v>
      </c>
      <c r="C36" s="86">
        <v>0</v>
      </c>
      <c r="D36" s="86">
        <v>0</v>
      </c>
      <c r="E36" s="86">
        <v>0</v>
      </c>
      <c r="F36" s="86">
        <v>0</v>
      </c>
      <c r="G36" s="86">
        <v>0</v>
      </c>
      <c r="H36" s="86">
        <v>1</v>
      </c>
      <c r="I36" s="86">
        <v>0</v>
      </c>
      <c r="J36" s="86">
        <v>10</v>
      </c>
      <c r="K36" s="86">
        <v>0</v>
      </c>
      <c r="L36" s="86">
        <v>20</v>
      </c>
      <c r="M36" s="86">
        <v>0</v>
      </c>
      <c r="N36" s="86">
        <v>15</v>
      </c>
      <c r="O36" s="86">
        <v>0</v>
      </c>
      <c r="P36" s="86">
        <v>26</v>
      </c>
      <c r="Q36" s="86">
        <v>0</v>
      </c>
      <c r="R36" s="86">
        <v>7</v>
      </c>
      <c r="S36" s="86">
        <v>0</v>
      </c>
      <c r="T36" s="86">
        <v>6</v>
      </c>
      <c r="U36" s="86">
        <v>0</v>
      </c>
      <c r="V36" s="86">
        <v>3</v>
      </c>
      <c r="W36" s="86">
        <v>0</v>
      </c>
      <c r="X36" s="86">
        <v>2</v>
      </c>
      <c r="Y36" s="86">
        <v>0</v>
      </c>
      <c r="Z36" s="86">
        <v>91</v>
      </c>
      <c r="AA36" s="86">
        <v>0</v>
      </c>
      <c r="AB36" s="86" t="s">
        <v>10</v>
      </c>
      <c r="AC36" s="86">
        <v>1</v>
      </c>
      <c r="AD36" s="86">
        <v>0</v>
      </c>
      <c r="AE36" s="86">
        <v>2</v>
      </c>
      <c r="AF36" s="86">
        <v>1</v>
      </c>
      <c r="AG36" s="86">
        <v>6</v>
      </c>
      <c r="AH36" s="86">
        <v>18</v>
      </c>
      <c r="AI36" s="86">
        <v>21</v>
      </c>
      <c r="AJ36" s="86">
        <v>31</v>
      </c>
      <c r="AK36" s="86">
        <v>26</v>
      </c>
      <c r="AL36" s="86">
        <v>13</v>
      </c>
      <c r="AM36" s="86">
        <v>11</v>
      </c>
      <c r="AN36" s="86">
        <v>2</v>
      </c>
      <c r="AO36" s="86">
        <v>132</v>
      </c>
      <c r="AQ36" s="86" t="s">
        <v>11</v>
      </c>
      <c r="AR36" s="153">
        <f t="shared" ref="AR36:AR56" si="65">AS36+AT36+AU36+AV36+AW36+AX36+AY36</f>
        <v>12</v>
      </c>
      <c r="AS36" s="93">
        <v>0</v>
      </c>
      <c r="AT36" s="93">
        <v>0</v>
      </c>
      <c r="AU36" s="93">
        <v>0</v>
      </c>
      <c r="AV36" s="93">
        <v>1</v>
      </c>
      <c r="AW36" s="93">
        <v>1</v>
      </c>
      <c r="AX36" s="93">
        <v>5</v>
      </c>
      <c r="AY36" s="93">
        <v>5</v>
      </c>
      <c r="AZ36" s="93">
        <v>3</v>
      </c>
      <c r="BA36" s="93">
        <v>2</v>
      </c>
      <c r="BB36" s="93">
        <v>1</v>
      </c>
      <c r="BC36" s="93">
        <v>1</v>
      </c>
      <c r="BD36" s="93">
        <v>0</v>
      </c>
      <c r="BE36" s="47">
        <f t="shared" ref="BE36:BE57" si="66">SUM(AS36:BD36)</f>
        <v>19</v>
      </c>
      <c r="BF36" s="92">
        <v>18.4405</v>
      </c>
    </row>
    <row r="37" spans="1:58">
      <c r="A37" s="86" t="s">
        <v>12</v>
      </c>
      <c r="B37" s="86">
        <v>6</v>
      </c>
      <c r="C37" s="86">
        <v>0</v>
      </c>
      <c r="D37" s="86">
        <v>1</v>
      </c>
      <c r="E37" s="86">
        <v>0</v>
      </c>
      <c r="F37" s="86">
        <v>0</v>
      </c>
      <c r="G37" s="86">
        <v>0</v>
      </c>
      <c r="H37" s="86">
        <v>2</v>
      </c>
      <c r="I37" s="86">
        <v>0</v>
      </c>
      <c r="J37" s="86">
        <v>9</v>
      </c>
      <c r="K37" s="86">
        <v>0</v>
      </c>
      <c r="L37" s="86">
        <v>26</v>
      </c>
      <c r="M37" s="86">
        <v>0</v>
      </c>
      <c r="N37" s="86">
        <v>28</v>
      </c>
      <c r="O37" s="86">
        <v>0</v>
      </c>
      <c r="P37" s="86">
        <v>28</v>
      </c>
      <c r="Q37" s="86">
        <v>0</v>
      </c>
      <c r="R37" s="86">
        <v>27</v>
      </c>
      <c r="S37" s="86">
        <v>0</v>
      </c>
      <c r="T37" s="86">
        <v>13</v>
      </c>
      <c r="U37" s="86">
        <v>0</v>
      </c>
      <c r="V37" s="86">
        <v>6</v>
      </c>
      <c r="W37" s="86">
        <v>0</v>
      </c>
      <c r="X37" s="86">
        <v>3</v>
      </c>
      <c r="Y37" s="86">
        <v>0</v>
      </c>
      <c r="Z37" s="86">
        <v>149</v>
      </c>
      <c r="AA37" s="86">
        <v>0</v>
      </c>
      <c r="AB37" s="86" t="s">
        <v>11</v>
      </c>
      <c r="AC37" s="86">
        <v>1</v>
      </c>
      <c r="AD37" s="86">
        <v>0</v>
      </c>
      <c r="AE37" s="86">
        <v>1</v>
      </c>
      <c r="AF37" s="86">
        <v>0</v>
      </c>
      <c r="AG37" s="86">
        <v>2</v>
      </c>
      <c r="AH37" s="86">
        <v>11</v>
      </c>
      <c r="AI37" s="86">
        <v>8</v>
      </c>
      <c r="AJ37" s="86">
        <v>7</v>
      </c>
      <c r="AK37" s="86">
        <v>4</v>
      </c>
      <c r="AL37" s="86">
        <v>1</v>
      </c>
      <c r="AM37" s="86">
        <v>2</v>
      </c>
      <c r="AN37" s="86">
        <v>0</v>
      </c>
      <c r="AO37" s="86">
        <v>37</v>
      </c>
      <c r="AQ37" s="86" t="s">
        <v>12</v>
      </c>
      <c r="AR37" s="153">
        <f t="shared" si="65"/>
        <v>30</v>
      </c>
      <c r="AS37" s="93">
        <v>1</v>
      </c>
      <c r="AT37" s="93">
        <v>1</v>
      </c>
      <c r="AU37" s="93">
        <v>1</v>
      </c>
      <c r="AV37" s="93">
        <v>1</v>
      </c>
      <c r="AW37" s="93">
        <v>4</v>
      </c>
      <c r="AX37" s="93">
        <v>8</v>
      </c>
      <c r="AY37" s="93">
        <v>14</v>
      </c>
      <c r="AZ37" s="93">
        <v>8</v>
      </c>
      <c r="BA37" s="93">
        <v>6</v>
      </c>
      <c r="BB37" s="93">
        <v>3</v>
      </c>
      <c r="BC37" s="93">
        <v>2</v>
      </c>
      <c r="BD37" s="93">
        <v>2</v>
      </c>
      <c r="BE37" s="47">
        <f t="shared" si="66"/>
        <v>51</v>
      </c>
      <c r="BF37" s="92">
        <v>50.852499999999999</v>
      </c>
    </row>
    <row r="38" spans="1:58">
      <c r="A38" s="86" t="s">
        <v>13</v>
      </c>
      <c r="B38" s="86">
        <v>9</v>
      </c>
      <c r="C38" s="86">
        <v>0</v>
      </c>
      <c r="D38" s="86">
        <v>5</v>
      </c>
      <c r="E38" s="86">
        <v>0</v>
      </c>
      <c r="F38" s="86">
        <v>6</v>
      </c>
      <c r="G38" s="86">
        <v>0</v>
      </c>
      <c r="H38" s="86">
        <v>10</v>
      </c>
      <c r="I38" s="86">
        <v>1</v>
      </c>
      <c r="J38" s="86">
        <v>53</v>
      </c>
      <c r="K38" s="86">
        <v>0</v>
      </c>
      <c r="L38" s="86">
        <v>103</v>
      </c>
      <c r="M38" s="86">
        <v>0</v>
      </c>
      <c r="N38" s="86">
        <v>72</v>
      </c>
      <c r="O38" s="86">
        <v>0</v>
      </c>
      <c r="P38" s="86">
        <v>64</v>
      </c>
      <c r="Q38" s="86">
        <v>0</v>
      </c>
      <c r="R38" s="86">
        <v>23</v>
      </c>
      <c r="S38" s="86">
        <v>0</v>
      </c>
      <c r="T38" s="86">
        <v>29</v>
      </c>
      <c r="U38" s="86">
        <v>0</v>
      </c>
      <c r="V38" s="86">
        <v>14</v>
      </c>
      <c r="W38" s="86">
        <v>0</v>
      </c>
      <c r="X38" s="86">
        <v>1</v>
      </c>
      <c r="Y38" s="86">
        <v>0</v>
      </c>
      <c r="Z38" s="86">
        <v>389</v>
      </c>
      <c r="AA38" s="86">
        <v>1</v>
      </c>
      <c r="AB38" s="86" t="s">
        <v>12</v>
      </c>
      <c r="AC38" s="86">
        <v>1</v>
      </c>
      <c r="AD38" s="86">
        <v>0</v>
      </c>
      <c r="AE38" s="86">
        <v>2</v>
      </c>
      <c r="AF38" s="86">
        <v>2</v>
      </c>
      <c r="AG38" s="86">
        <v>7</v>
      </c>
      <c r="AH38" s="86">
        <v>13</v>
      </c>
      <c r="AI38" s="86">
        <v>24</v>
      </c>
      <c r="AJ38" s="86">
        <v>13</v>
      </c>
      <c r="AK38" s="86">
        <v>10</v>
      </c>
      <c r="AL38" s="86">
        <v>4</v>
      </c>
      <c r="AM38" s="86">
        <v>6</v>
      </c>
      <c r="AN38" s="86">
        <v>3</v>
      </c>
      <c r="AO38" s="86">
        <v>85</v>
      </c>
      <c r="AQ38" s="86" t="s">
        <v>13</v>
      </c>
      <c r="AR38" s="153">
        <f t="shared" si="65"/>
        <v>40</v>
      </c>
      <c r="AS38" s="94">
        <v>1</v>
      </c>
      <c r="AT38" s="94">
        <v>2</v>
      </c>
      <c r="AU38" s="94">
        <v>3</v>
      </c>
      <c r="AV38" s="94">
        <v>4</v>
      </c>
      <c r="AW38" s="94">
        <v>5</v>
      </c>
      <c r="AX38" s="94">
        <v>11</v>
      </c>
      <c r="AY38" s="94">
        <v>14</v>
      </c>
      <c r="AZ38" s="94">
        <v>23</v>
      </c>
      <c r="BA38" s="94">
        <v>13</v>
      </c>
      <c r="BB38" s="94">
        <v>13</v>
      </c>
      <c r="BC38" s="94">
        <v>8</v>
      </c>
      <c r="BD38" s="94">
        <v>5</v>
      </c>
      <c r="BE38" s="47">
        <f t="shared" si="66"/>
        <v>102</v>
      </c>
      <c r="BF38" s="92">
        <v>100.982</v>
      </c>
    </row>
    <row r="39" spans="1:58">
      <c r="A39" s="86" t="s">
        <v>14</v>
      </c>
      <c r="B39" s="86">
        <v>15</v>
      </c>
      <c r="C39" s="86">
        <v>0</v>
      </c>
      <c r="D39" s="86">
        <v>7</v>
      </c>
      <c r="E39" s="86">
        <v>0</v>
      </c>
      <c r="F39" s="86">
        <v>11</v>
      </c>
      <c r="G39" s="86">
        <v>0</v>
      </c>
      <c r="H39" s="86">
        <v>23</v>
      </c>
      <c r="I39" s="86">
        <v>1</v>
      </c>
      <c r="J39" s="86">
        <v>16</v>
      </c>
      <c r="K39" s="86">
        <v>0</v>
      </c>
      <c r="L39" s="86">
        <v>46</v>
      </c>
      <c r="M39" s="86">
        <v>0</v>
      </c>
      <c r="N39" s="86">
        <v>23</v>
      </c>
      <c r="O39" s="86">
        <v>0</v>
      </c>
      <c r="P39" s="86">
        <v>9</v>
      </c>
      <c r="Q39" s="86">
        <v>0</v>
      </c>
      <c r="R39" s="86">
        <v>4</v>
      </c>
      <c r="S39" s="86">
        <v>0</v>
      </c>
      <c r="T39" s="86">
        <v>6</v>
      </c>
      <c r="U39" s="86">
        <v>0</v>
      </c>
      <c r="V39" s="86">
        <v>0</v>
      </c>
      <c r="W39" s="86">
        <v>0</v>
      </c>
      <c r="X39" s="86">
        <v>0</v>
      </c>
      <c r="Y39" s="86">
        <v>0</v>
      </c>
      <c r="Z39" s="86">
        <v>160</v>
      </c>
      <c r="AA39" s="86">
        <v>1</v>
      </c>
      <c r="AB39" s="86" t="s">
        <v>13</v>
      </c>
      <c r="AC39" s="86">
        <v>8</v>
      </c>
      <c r="AD39" s="86">
        <v>1</v>
      </c>
      <c r="AE39" s="86">
        <v>6</v>
      </c>
      <c r="AF39" s="86">
        <v>6</v>
      </c>
      <c r="AG39" s="86">
        <v>8</v>
      </c>
      <c r="AH39" s="86">
        <v>19</v>
      </c>
      <c r="AI39" s="86">
        <v>26</v>
      </c>
      <c r="AJ39" s="86">
        <v>42</v>
      </c>
      <c r="AK39" s="86">
        <v>24</v>
      </c>
      <c r="AL39" s="86">
        <v>24</v>
      </c>
      <c r="AM39" s="86">
        <v>14</v>
      </c>
      <c r="AN39" s="86">
        <v>8</v>
      </c>
      <c r="AO39" s="86">
        <v>186</v>
      </c>
      <c r="AQ39" s="86" t="s">
        <v>14</v>
      </c>
      <c r="AR39" s="153">
        <f t="shared" si="65"/>
        <v>36</v>
      </c>
      <c r="AS39" s="94">
        <v>1</v>
      </c>
      <c r="AT39" s="94">
        <v>2</v>
      </c>
      <c r="AU39" s="94">
        <v>4</v>
      </c>
      <c r="AV39" s="94">
        <v>6</v>
      </c>
      <c r="AW39" s="94">
        <v>6</v>
      </c>
      <c r="AX39" s="94">
        <v>7</v>
      </c>
      <c r="AY39" s="94">
        <v>10</v>
      </c>
      <c r="AZ39" s="94">
        <v>12</v>
      </c>
      <c r="BA39" s="94">
        <v>15</v>
      </c>
      <c r="BB39" s="94">
        <v>8</v>
      </c>
      <c r="BC39" s="94">
        <v>3</v>
      </c>
      <c r="BD39" s="94">
        <v>2</v>
      </c>
      <c r="BE39" s="47">
        <f>SUM(AS39:BD39)</f>
        <v>76</v>
      </c>
      <c r="BF39" s="92">
        <v>75.67</v>
      </c>
    </row>
    <row r="40" spans="1:58">
      <c r="A40" s="86" t="s">
        <v>15</v>
      </c>
      <c r="B40" s="86">
        <v>10</v>
      </c>
      <c r="C40" s="86">
        <v>0</v>
      </c>
      <c r="D40" s="86">
        <v>2</v>
      </c>
      <c r="E40" s="86">
        <v>0</v>
      </c>
      <c r="F40" s="86">
        <v>11</v>
      </c>
      <c r="G40" s="86">
        <v>0</v>
      </c>
      <c r="H40" s="86">
        <v>2</v>
      </c>
      <c r="I40" s="86">
        <v>0</v>
      </c>
      <c r="J40" s="86">
        <v>6</v>
      </c>
      <c r="K40" s="86">
        <v>0</v>
      </c>
      <c r="L40" s="86">
        <v>7</v>
      </c>
      <c r="M40" s="86">
        <v>0</v>
      </c>
      <c r="N40" s="86">
        <v>6</v>
      </c>
      <c r="O40" s="86">
        <v>0</v>
      </c>
      <c r="P40" s="86">
        <v>13</v>
      </c>
      <c r="Q40" s="86">
        <v>0</v>
      </c>
      <c r="R40" s="86">
        <v>4</v>
      </c>
      <c r="S40" s="86">
        <v>0</v>
      </c>
      <c r="T40" s="86">
        <v>1</v>
      </c>
      <c r="U40" s="86">
        <v>0</v>
      </c>
      <c r="V40" s="86">
        <v>3</v>
      </c>
      <c r="W40" s="86">
        <v>0</v>
      </c>
      <c r="X40" s="86">
        <v>2</v>
      </c>
      <c r="Y40" s="86">
        <v>0</v>
      </c>
      <c r="Z40" s="86">
        <v>67</v>
      </c>
      <c r="AA40" s="86">
        <v>0</v>
      </c>
      <c r="AB40" s="86" t="s">
        <v>14</v>
      </c>
      <c r="AC40" s="86">
        <v>3</v>
      </c>
      <c r="AD40" s="86">
        <v>4</v>
      </c>
      <c r="AE40" s="86">
        <v>8</v>
      </c>
      <c r="AF40" s="86">
        <v>9</v>
      </c>
      <c r="AG40" s="86">
        <v>2</v>
      </c>
      <c r="AH40" s="86">
        <v>11</v>
      </c>
      <c r="AI40" s="86">
        <v>17</v>
      </c>
      <c r="AJ40" s="86">
        <v>15</v>
      </c>
      <c r="AK40" s="86">
        <v>24</v>
      </c>
      <c r="AL40" s="86">
        <v>14</v>
      </c>
      <c r="AM40" s="86">
        <v>5</v>
      </c>
      <c r="AN40" s="86">
        <v>1</v>
      </c>
      <c r="AO40" s="86">
        <v>113</v>
      </c>
      <c r="AQ40" s="86" t="s">
        <v>15</v>
      </c>
      <c r="AR40" s="153">
        <f t="shared" si="65"/>
        <v>11</v>
      </c>
      <c r="AS40" s="94">
        <v>1</v>
      </c>
      <c r="AT40" s="94">
        <v>1</v>
      </c>
      <c r="AU40" s="94">
        <v>1</v>
      </c>
      <c r="AV40" s="94">
        <v>1</v>
      </c>
      <c r="AW40" s="94">
        <v>1</v>
      </c>
      <c r="AX40" s="94">
        <v>3</v>
      </c>
      <c r="AY40" s="94">
        <v>3</v>
      </c>
      <c r="AZ40" s="94">
        <v>5</v>
      </c>
      <c r="BA40" s="94">
        <v>3</v>
      </c>
      <c r="BB40" s="94">
        <v>3</v>
      </c>
      <c r="BC40" s="94">
        <v>2</v>
      </c>
      <c r="BD40" s="94">
        <v>1</v>
      </c>
      <c r="BE40" s="47">
        <f t="shared" si="66"/>
        <v>25</v>
      </c>
      <c r="BF40" s="92">
        <v>24.176000000000002</v>
      </c>
    </row>
    <row r="41" spans="1:58">
      <c r="A41" s="86" t="s">
        <v>16</v>
      </c>
      <c r="B41" s="86">
        <v>1</v>
      </c>
      <c r="C41" s="86">
        <v>0</v>
      </c>
      <c r="D41" s="86">
        <v>3</v>
      </c>
      <c r="E41" s="86">
        <v>0</v>
      </c>
      <c r="F41" s="86">
        <v>7</v>
      </c>
      <c r="G41" s="86">
        <v>0</v>
      </c>
      <c r="H41" s="86">
        <v>1</v>
      </c>
      <c r="I41" s="86">
        <v>0</v>
      </c>
      <c r="J41" s="86">
        <v>9</v>
      </c>
      <c r="K41" s="86">
        <v>0</v>
      </c>
      <c r="L41" s="86">
        <v>28</v>
      </c>
      <c r="M41" s="86">
        <v>1</v>
      </c>
      <c r="N41" s="86">
        <v>11</v>
      </c>
      <c r="O41" s="86">
        <v>0</v>
      </c>
      <c r="P41" s="86">
        <v>8</v>
      </c>
      <c r="Q41" s="86">
        <v>0</v>
      </c>
      <c r="R41" s="86">
        <v>4</v>
      </c>
      <c r="S41" s="86">
        <v>0</v>
      </c>
      <c r="T41" s="86">
        <v>3</v>
      </c>
      <c r="U41" s="86">
        <v>0</v>
      </c>
      <c r="V41" s="86">
        <v>1</v>
      </c>
      <c r="W41" s="86">
        <v>0</v>
      </c>
      <c r="X41" s="86">
        <v>1</v>
      </c>
      <c r="Y41" s="86">
        <v>0</v>
      </c>
      <c r="Z41" s="86">
        <v>77</v>
      </c>
      <c r="AA41" s="86">
        <v>1</v>
      </c>
      <c r="AB41" s="86" t="s">
        <v>15</v>
      </c>
      <c r="AC41" s="86">
        <v>2</v>
      </c>
      <c r="AD41" s="86">
        <v>2</v>
      </c>
      <c r="AE41" s="86">
        <v>2</v>
      </c>
      <c r="AF41" s="86">
        <v>2</v>
      </c>
      <c r="AG41" s="86">
        <v>1</v>
      </c>
      <c r="AH41" s="86">
        <v>5</v>
      </c>
      <c r="AI41" s="86">
        <v>5</v>
      </c>
      <c r="AJ41" s="86">
        <v>8</v>
      </c>
      <c r="AK41" s="86">
        <v>4</v>
      </c>
      <c r="AL41" s="86">
        <v>5</v>
      </c>
      <c r="AM41" s="86">
        <v>3</v>
      </c>
      <c r="AN41" s="86">
        <v>1</v>
      </c>
      <c r="AO41" s="86">
        <v>40</v>
      </c>
      <c r="AQ41" s="86" t="s">
        <v>16</v>
      </c>
      <c r="AR41" s="153">
        <f t="shared" si="65"/>
        <v>24</v>
      </c>
      <c r="AS41" s="94">
        <v>0</v>
      </c>
      <c r="AT41" s="94">
        <v>1</v>
      </c>
      <c r="AU41" s="94">
        <v>1</v>
      </c>
      <c r="AV41" s="94">
        <v>1</v>
      </c>
      <c r="AW41" s="94">
        <v>2</v>
      </c>
      <c r="AX41" s="94">
        <v>11</v>
      </c>
      <c r="AY41" s="94">
        <v>8</v>
      </c>
      <c r="AZ41" s="94">
        <v>6</v>
      </c>
      <c r="BA41" s="94">
        <v>2</v>
      </c>
      <c r="BB41" s="94">
        <v>1</v>
      </c>
      <c r="BC41" s="94">
        <v>1</v>
      </c>
      <c r="BD41" s="94">
        <v>1</v>
      </c>
      <c r="BE41" s="47">
        <f t="shared" si="66"/>
        <v>35</v>
      </c>
      <c r="BF41" s="92">
        <v>34.012999999999998</v>
      </c>
    </row>
    <row r="42" spans="1:58">
      <c r="A42" s="86" t="s">
        <v>17</v>
      </c>
      <c r="B42" s="86">
        <v>14</v>
      </c>
      <c r="C42" s="86">
        <v>0</v>
      </c>
      <c r="D42" s="86">
        <v>12</v>
      </c>
      <c r="E42" s="86">
        <v>0</v>
      </c>
      <c r="F42" s="86">
        <v>15</v>
      </c>
      <c r="G42" s="86">
        <v>0</v>
      </c>
      <c r="H42" s="86">
        <v>3</v>
      </c>
      <c r="I42" s="86">
        <v>0</v>
      </c>
      <c r="J42" s="86">
        <v>11</v>
      </c>
      <c r="K42" s="86">
        <v>0</v>
      </c>
      <c r="L42" s="86">
        <v>27</v>
      </c>
      <c r="M42" s="86">
        <v>0</v>
      </c>
      <c r="N42" s="86">
        <v>69</v>
      </c>
      <c r="O42" s="86">
        <v>0</v>
      </c>
      <c r="P42" s="86">
        <v>54</v>
      </c>
      <c r="Q42" s="86">
        <v>0</v>
      </c>
      <c r="R42" s="86">
        <v>58</v>
      </c>
      <c r="S42" s="86">
        <v>0</v>
      </c>
      <c r="T42" s="86">
        <v>29</v>
      </c>
      <c r="U42" s="86">
        <v>0</v>
      </c>
      <c r="V42" s="86">
        <v>12</v>
      </c>
      <c r="W42" s="86">
        <v>0</v>
      </c>
      <c r="X42" s="86">
        <v>4</v>
      </c>
      <c r="Y42" s="86">
        <v>0</v>
      </c>
      <c r="Z42" s="86">
        <v>308</v>
      </c>
      <c r="AA42" s="86">
        <v>0</v>
      </c>
      <c r="AB42" s="86" t="s">
        <v>16</v>
      </c>
      <c r="AC42" s="86">
        <v>0</v>
      </c>
      <c r="AD42" s="86">
        <v>1</v>
      </c>
      <c r="AE42" s="86">
        <v>0</v>
      </c>
      <c r="AF42" s="86">
        <v>1</v>
      </c>
      <c r="AG42" s="86">
        <v>3</v>
      </c>
      <c r="AH42" s="86">
        <v>15</v>
      </c>
      <c r="AI42" s="86">
        <v>11</v>
      </c>
      <c r="AJ42" s="86">
        <v>8</v>
      </c>
      <c r="AK42" s="86">
        <v>2</v>
      </c>
      <c r="AL42" s="86">
        <v>3</v>
      </c>
      <c r="AM42" s="86">
        <v>1</v>
      </c>
      <c r="AN42" s="86">
        <v>1</v>
      </c>
      <c r="AO42" s="86">
        <v>46</v>
      </c>
      <c r="AQ42" s="86" t="s">
        <v>17</v>
      </c>
      <c r="AR42" s="153">
        <f t="shared" si="65"/>
        <v>13</v>
      </c>
      <c r="AS42" s="94">
        <v>1</v>
      </c>
      <c r="AT42" s="94">
        <v>1</v>
      </c>
      <c r="AU42" s="94">
        <v>1</v>
      </c>
      <c r="AV42" s="94">
        <v>1</v>
      </c>
      <c r="AW42" s="94">
        <v>1</v>
      </c>
      <c r="AX42" s="94">
        <v>4</v>
      </c>
      <c r="AY42" s="94">
        <v>4</v>
      </c>
      <c r="AZ42" s="94">
        <v>14</v>
      </c>
      <c r="BA42" s="94">
        <v>14</v>
      </c>
      <c r="BB42" s="94">
        <v>9</v>
      </c>
      <c r="BC42" s="94">
        <v>3</v>
      </c>
      <c r="BD42" s="94">
        <v>1</v>
      </c>
      <c r="BE42" s="47">
        <f t="shared" si="66"/>
        <v>54</v>
      </c>
      <c r="BF42" s="92">
        <v>53.994</v>
      </c>
    </row>
    <row r="43" spans="1:58">
      <c r="A43" s="86" t="s">
        <v>18</v>
      </c>
      <c r="B43" s="86">
        <v>2</v>
      </c>
      <c r="C43" s="86">
        <v>0</v>
      </c>
      <c r="D43" s="86">
        <v>10</v>
      </c>
      <c r="E43" s="86">
        <v>0</v>
      </c>
      <c r="F43" s="86">
        <v>12</v>
      </c>
      <c r="G43" s="86">
        <v>0</v>
      </c>
      <c r="H43" s="86">
        <v>1</v>
      </c>
      <c r="I43" s="86">
        <v>0</v>
      </c>
      <c r="J43" s="86">
        <v>6</v>
      </c>
      <c r="K43" s="86">
        <v>0</v>
      </c>
      <c r="L43" s="86">
        <v>25</v>
      </c>
      <c r="M43" s="86">
        <v>0</v>
      </c>
      <c r="N43" s="86">
        <v>30</v>
      </c>
      <c r="O43" s="86">
        <v>0</v>
      </c>
      <c r="P43" s="86">
        <v>27</v>
      </c>
      <c r="Q43" s="86">
        <v>0</v>
      </c>
      <c r="R43" s="86">
        <v>36</v>
      </c>
      <c r="S43" s="86">
        <v>0</v>
      </c>
      <c r="T43" s="86">
        <v>22</v>
      </c>
      <c r="U43" s="86">
        <v>0</v>
      </c>
      <c r="V43" s="86">
        <v>10</v>
      </c>
      <c r="W43" s="86">
        <v>0</v>
      </c>
      <c r="X43" s="86">
        <v>3</v>
      </c>
      <c r="Y43" s="86">
        <v>0</v>
      </c>
      <c r="Z43" s="86">
        <v>184</v>
      </c>
      <c r="AA43" s="86">
        <v>0</v>
      </c>
      <c r="AB43" s="86" t="s">
        <v>17</v>
      </c>
      <c r="AC43" s="86">
        <v>3</v>
      </c>
      <c r="AD43" s="86">
        <v>2</v>
      </c>
      <c r="AE43" s="86">
        <v>2</v>
      </c>
      <c r="AF43" s="86">
        <v>3</v>
      </c>
      <c r="AG43" s="86">
        <v>5</v>
      </c>
      <c r="AH43" s="86">
        <v>14</v>
      </c>
      <c r="AI43" s="86">
        <v>15</v>
      </c>
      <c r="AJ43" s="86">
        <v>46</v>
      </c>
      <c r="AK43" s="86">
        <v>47</v>
      </c>
      <c r="AL43" s="86">
        <v>29</v>
      </c>
      <c r="AM43" s="86">
        <v>12</v>
      </c>
      <c r="AN43" s="86">
        <v>4</v>
      </c>
      <c r="AO43" s="86">
        <v>182</v>
      </c>
      <c r="AQ43" s="86" t="s">
        <v>18</v>
      </c>
      <c r="AR43" s="153">
        <f t="shared" si="65"/>
        <v>22</v>
      </c>
      <c r="AS43" s="94">
        <v>1</v>
      </c>
      <c r="AT43" s="94">
        <v>1</v>
      </c>
      <c r="AU43" s="94">
        <v>1</v>
      </c>
      <c r="AV43" s="94">
        <v>1</v>
      </c>
      <c r="AW43" s="94">
        <v>3</v>
      </c>
      <c r="AX43" s="94">
        <v>6</v>
      </c>
      <c r="AY43" s="94">
        <v>9</v>
      </c>
      <c r="AZ43" s="94">
        <v>8</v>
      </c>
      <c r="BA43" s="94">
        <v>5</v>
      </c>
      <c r="BB43" s="94">
        <v>3</v>
      </c>
      <c r="BC43" s="94">
        <v>2</v>
      </c>
      <c r="BD43" s="94">
        <v>1</v>
      </c>
      <c r="BE43" s="47">
        <f t="shared" si="66"/>
        <v>41</v>
      </c>
      <c r="BF43" s="92">
        <v>41.499000000000002</v>
      </c>
    </row>
    <row r="44" spans="1:58">
      <c r="A44" s="86" t="s">
        <v>81</v>
      </c>
      <c r="B44" s="86">
        <v>2</v>
      </c>
      <c r="C44" s="86">
        <v>0</v>
      </c>
      <c r="D44" s="86">
        <v>3</v>
      </c>
      <c r="E44" s="86">
        <v>0</v>
      </c>
      <c r="F44" s="86">
        <v>6</v>
      </c>
      <c r="G44" s="86">
        <v>0</v>
      </c>
      <c r="H44" s="86">
        <v>2</v>
      </c>
      <c r="I44" s="86">
        <v>0</v>
      </c>
      <c r="J44" s="86">
        <v>10</v>
      </c>
      <c r="K44" s="86">
        <v>0</v>
      </c>
      <c r="L44" s="86">
        <v>36</v>
      </c>
      <c r="M44" s="86">
        <v>0</v>
      </c>
      <c r="N44" s="86">
        <v>67</v>
      </c>
      <c r="O44" s="86">
        <v>0</v>
      </c>
      <c r="P44" s="86">
        <v>6</v>
      </c>
      <c r="Q44" s="86">
        <v>0</v>
      </c>
      <c r="R44" s="86">
        <v>2</v>
      </c>
      <c r="S44" s="86">
        <v>0</v>
      </c>
      <c r="T44" s="86">
        <v>5</v>
      </c>
      <c r="U44" s="86">
        <v>0</v>
      </c>
      <c r="V44" s="86">
        <v>1</v>
      </c>
      <c r="W44" s="86">
        <v>0</v>
      </c>
      <c r="X44" s="86">
        <v>1</v>
      </c>
      <c r="Y44" s="86">
        <v>0</v>
      </c>
      <c r="Z44" s="86">
        <v>141</v>
      </c>
      <c r="AA44" s="86">
        <v>0</v>
      </c>
      <c r="AB44" s="86" t="s">
        <v>18</v>
      </c>
      <c r="AC44" s="86">
        <v>2</v>
      </c>
      <c r="AD44" s="86">
        <v>1</v>
      </c>
      <c r="AE44" s="86">
        <v>2</v>
      </c>
      <c r="AF44" s="86">
        <v>1</v>
      </c>
      <c r="AG44" s="86">
        <v>6</v>
      </c>
      <c r="AH44" s="86">
        <v>13</v>
      </c>
      <c r="AI44" s="86">
        <v>20</v>
      </c>
      <c r="AJ44" s="86">
        <v>18</v>
      </c>
      <c r="AK44" s="86">
        <v>10</v>
      </c>
      <c r="AL44" s="86">
        <v>7</v>
      </c>
      <c r="AM44" s="86">
        <v>4</v>
      </c>
      <c r="AN44" s="86">
        <v>2</v>
      </c>
      <c r="AO44" s="86">
        <v>86</v>
      </c>
      <c r="AQ44" s="86" t="s">
        <v>81</v>
      </c>
      <c r="AR44" s="153">
        <f t="shared" si="65"/>
        <v>34</v>
      </c>
      <c r="AS44" s="94">
        <v>0</v>
      </c>
      <c r="AT44" s="94">
        <v>1</v>
      </c>
      <c r="AU44" s="94">
        <v>1</v>
      </c>
      <c r="AV44" s="94">
        <v>1</v>
      </c>
      <c r="AW44" s="94">
        <v>2</v>
      </c>
      <c r="AX44" s="94">
        <v>12</v>
      </c>
      <c r="AY44" s="94">
        <v>17</v>
      </c>
      <c r="AZ44" s="94">
        <v>8</v>
      </c>
      <c r="BA44" s="94">
        <v>8</v>
      </c>
      <c r="BB44" s="94">
        <v>3</v>
      </c>
      <c r="BC44" s="94">
        <v>1</v>
      </c>
      <c r="BD44" s="94">
        <v>0</v>
      </c>
      <c r="BE44" s="47">
        <f t="shared" si="66"/>
        <v>54</v>
      </c>
      <c r="BF44" s="92">
        <v>53.613500000000002</v>
      </c>
    </row>
    <row r="45" spans="1:58">
      <c r="A45" s="86" t="s">
        <v>19</v>
      </c>
      <c r="B45" s="86">
        <v>0</v>
      </c>
      <c r="C45" s="86">
        <v>0</v>
      </c>
      <c r="D45" s="86">
        <v>0</v>
      </c>
      <c r="E45" s="86">
        <v>0</v>
      </c>
      <c r="F45" s="86">
        <v>4</v>
      </c>
      <c r="G45" s="86">
        <v>0</v>
      </c>
      <c r="H45" s="86">
        <v>1</v>
      </c>
      <c r="I45" s="86">
        <v>0</v>
      </c>
      <c r="J45" s="86">
        <v>0</v>
      </c>
      <c r="K45" s="86">
        <v>0</v>
      </c>
      <c r="L45" s="86">
        <v>0</v>
      </c>
      <c r="M45" s="86">
        <v>0</v>
      </c>
      <c r="N45" s="86">
        <v>4</v>
      </c>
      <c r="O45" s="86">
        <v>0</v>
      </c>
      <c r="P45" s="86">
        <v>4</v>
      </c>
      <c r="Q45" s="86">
        <v>0</v>
      </c>
      <c r="R45" s="86">
        <v>2</v>
      </c>
      <c r="S45" s="86">
        <v>0</v>
      </c>
      <c r="T45" s="86">
        <v>0</v>
      </c>
      <c r="U45" s="86">
        <v>0</v>
      </c>
      <c r="V45" s="86">
        <v>0</v>
      </c>
      <c r="W45" s="86">
        <v>0</v>
      </c>
      <c r="X45" s="86">
        <v>0</v>
      </c>
      <c r="Y45" s="86">
        <v>0</v>
      </c>
      <c r="Z45" s="86">
        <v>15</v>
      </c>
      <c r="AA45" s="86">
        <v>0</v>
      </c>
      <c r="AB45" s="86" t="s">
        <v>81</v>
      </c>
      <c r="AC45" s="86">
        <v>1</v>
      </c>
      <c r="AD45" s="86">
        <v>1</v>
      </c>
      <c r="AE45" s="86">
        <v>3</v>
      </c>
      <c r="AF45" s="86">
        <v>1</v>
      </c>
      <c r="AG45" s="86">
        <v>3</v>
      </c>
      <c r="AH45" s="86">
        <v>20</v>
      </c>
      <c r="AI45" s="86">
        <v>27</v>
      </c>
      <c r="AJ45" s="86">
        <v>12</v>
      </c>
      <c r="AK45" s="86">
        <v>13</v>
      </c>
      <c r="AL45" s="86">
        <v>5</v>
      </c>
      <c r="AM45" s="86">
        <v>1</v>
      </c>
      <c r="AN45" s="86">
        <v>0</v>
      </c>
      <c r="AO45" s="86">
        <v>87</v>
      </c>
      <c r="AQ45" s="86" t="s">
        <v>19</v>
      </c>
      <c r="AR45" s="153">
        <f t="shared" si="65"/>
        <v>1</v>
      </c>
      <c r="AS45" s="94">
        <v>0</v>
      </c>
      <c r="AT45" s="94">
        <v>0</v>
      </c>
      <c r="AU45" s="94">
        <v>0</v>
      </c>
      <c r="AV45" s="94">
        <v>0</v>
      </c>
      <c r="AW45" s="94">
        <v>0</v>
      </c>
      <c r="AX45" s="94">
        <v>0</v>
      </c>
      <c r="AY45" s="94">
        <v>1</v>
      </c>
      <c r="AZ45" s="94">
        <v>2</v>
      </c>
      <c r="BA45" s="94">
        <v>3</v>
      </c>
      <c r="BB45" s="94">
        <v>0</v>
      </c>
      <c r="BC45" s="94">
        <v>0</v>
      </c>
      <c r="BD45" s="94">
        <v>0</v>
      </c>
      <c r="BE45" s="47">
        <f t="shared" si="66"/>
        <v>6</v>
      </c>
      <c r="BF45" s="92">
        <v>5.4190000000000005</v>
      </c>
    </row>
    <row r="46" spans="1:58">
      <c r="A46" s="86" t="s">
        <v>20</v>
      </c>
      <c r="B46" s="86">
        <v>0</v>
      </c>
      <c r="C46" s="86">
        <v>0</v>
      </c>
      <c r="D46" s="86">
        <v>0</v>
      </c>
      <c r="E46" s="86">
        <v>0</v>
      </c>
      <c r="F46" s="86">
        <v>1</v>
      </c>
      <c r="G46" s="86">
        <v>0</v>
      </c>
      <c r="H46" s="86">
        <v>1</v>
      </c>
      <c r="I46" s="86">
        <v>0</v>
      </c>
      <c r="J46" s="86">
        <v>7</v>
      </c>
      <c r="K46" s="86">
        <v>0</v>
      </c>
      <c r="L46" s="86">
        <v>16</v>
      </c>
      <c r="M46" s="86">
        <v>0</v>
      </c>
      <c r="N46" s="86">
        <v>6</v>
      </c>
      <c r="O46" s="86">
        <v>0</v>
      </c>
      <c r="P46" s="86">
        <v>7</v>
      </c>
      <c r="Q46" s="86">
        <v>0</v>
      </c>
      <c r="R46" s="86">
        <v>6</v>
      </c>
      <c r="S46" s="86">
        <v>0</v>
      </c>
      <c r="T46" s="86">
        <v>1</v>
      </c>
      <c r="U46" s="86">
        <v>0</v>
      </c>
      <c r="V46" s="86">
        <v>3</v>
      </c>
      <c r="W46" s="86">
        <v>0</v>
      </c>
      <c r="X46" s="86">
        <v>0</v>
      </c>
      <c r="Y46" s="86">
        <v>0</v>
      </c>
      <c r="Z46" s="86">
        <v>48</v>
      </c>
      <c r="AA46" s="86">
        <v>0</v>
      </c>
      <c r="AB46" s="86" t="s">
        <v>19</v>
      </c>
      <c r="AC46" s="86">
        <v>0</v>
      </c>
      <c r="AD46" s="86">
        <v>0</v>
      </c>
      <c r="AE46" s="86">
        <v>0</v>
      </c>
      <c r="AF46" s="86">
        <v>0</v>
      </c>
      <c r="AG46" s="86">
        <v>0</v>
      </c>
      <c r="AH46" s="86">
        <v>0</v>
      </c>
      <c r="AI46" s="86">
        <v>0</v>
      </c>
      <c r="AJ46" s="86">
        <v>1</v>
      </c>
      <c r="AK46" s="86">
        <v>2</v>
      </c>
      <c r="AL46" s="86">
        <v>0</v>
      </c>
      <c r="AM46" s="86">
        <v>0</v>
      </c>
      <c r="AN46" s="86">
        <v>0</v>
      </c>
      <c r="AO46" s="86">
        <v>3</v>
      </c>
      <c r="AQ46" s="86" t="s">
        <v>20</v>
      </c>
      <c r="AR46" s="153">
        <f t="shared" si="65"/>
        <v>13</v>
      </c>
      <c r="AS46" s="94">
        <v>0</v>
      </c>
      <c r="AT46" s="94">
        <v>0</v>
      </c>
      <c r="AU46" s="94">
        <v>0</v>
      </c>
      <c r="AV46" s="94">
        <v>1</v>
      </c>
      <c r="AW46" s="94">
        <v>1</v>
      </c>
      <c r="AX46" s="94">
        <v>7</v>
      </c>
      <c r="AY46" s="94">
        <v>4</v>
      </c>
      <c r="AZ46" s="94">
        <v>4</v>
      </c>
      <c r="BA46" s="94">
        <v>3</v>
      </c>
      <c r="BB46" s="94">
        <v>2</v>
      </c>
      <c r="BC46" s="94">
        <v>0</v>
      </c>
      <c r="BD46" s="94">
        <v>0</v>
      </c>
      <c r="BE46" s="47">
        <f t="shared" si="66"/>
        <v>22</v>
      </c>
      <c r="BF46" s="92">
        <v>21.192499999999999</v>
      </c>
    </row>
    <row r="47" spans="1:58">
      <c r="A47" s="86" t="s">
        <v>21</v>
      </c>
      <c r="B47" s="86">
        <v>1</v>
      </c>
      <c r="C47" s="86">
        <v>0</v>
      </c>
      <c r="D47" s="86">
        <v>1</v>
      </c>
      <c r="E47" s="86">
        <v>0</v>
      </c>
      <c r="F47" s="86">
        <v>1</v>
      </c>
      <c r="G47" s="86">
        <v>0</v>
      </c>
      <c r="H47" s="86">
        <v>0</v>
      </c>
      <c r="I47" s="86">
        <v>0</v>
      </c>
      <c r="J47" s="86">
        <v>13</v>
      </c>
      <c r="K47" s="86">
        <v>0</v>
      </c>
      <c r="L47" s="86">
        <v>7</v>
      </c>
      <c r="M47" s="86">
        <v>0</v>
      </c>
      <c r="N47" s="86">
        <v>3</v>
      </c>
      <c r="O47" s="86">
        <v>0</v>
      </c>
      <c r="P47" s="86">
        <v>1</v>
      </c>
      <c r="Q47" s="86">
        <v>0</v>
      </c>
      <c r="R47" s="86">
        <v>1</v>
      </c>
      <c r="S47" s="86">
        <v>0</v>
      </c>
      <c r="T47" s="86">
        <v>2</v>
      </c>
      <c r="U47" s="86">
        <v>0</v>
      </c>
      <c r="V47" s="86">
        <v>2</v>
      </c>
      <c r="W47" s="86">
        <v>0</v>
      </c>
      <c r="X47" s="86">
        <v>0</v>
      </c>
      <c r="Y47" s="86">
        <v>0</v>
      </c>
      <c r="Z47" s="86">
        <v>32</v>
      </c>
      <c r="AA47" s="86">
        <v>0</v>
      </c>
      <c r="AB47" s="86" t="s">
        <v>20</v>
      </c>
      <c r="AC47" s="86">
        <v>0</v>
      </c>
      <c r="AD47" s="86">
        <v>0</v>
      </c>
      <c r="AE47" s="86">
        <v>1</v>
      </c>
      <c r="AF47" s="86">
        <v>1</v>
      </c>
      <c r="AG47" s="86">
        <v>2</v>
      </c>
      <c r="AH47" s="86">
        <v>13</v>
      </c>
      <c r="AI47" s="86">
        <v>6</v>
      </c>
      <c r="AJ47" s="86">
        <v>7</v>
      </c>
      <c r="AK47" s="86">
        <v>6</v>
      </c>
      <c r="AL47" s="86">
        <v>1</v>
      </c>
      <c r="AM47" s="86">
        <v>3</v>
      </c>
      <c r="AN47" s="86">
        <v>1</v>
      </c>
      <c r="AO47" s="86">
        <v>41</v>
      </c>
      <c r="AQ47" s="86" t="s">
        <v>21</v>
      </c>
      <c r="AR47" s="153">
        <f t="shared" si="65"/>
        <v>13</v>
      </c>
      <c r="AS47" s="94">
        <v>0</v>
      </c>
      <c r="AT47" s="94">
        <v>0</v>
      </c>
      <c r="AU47" s="94">
        <v>1</v>
      </c>
      <c r="AV47" s="94">
        <v>1</v>
      </c>
      <c r="AW47" s="94">
        <v>2</v>
      </c>
      <c r="AX47" s="94">
        <v>4</v>
      </c>
      <c r="AY47" s="94">
        <v>5</v>
      </c>
      <c r="AZ47" s="94">
        <v>3</v>
      </c>
      <c r="BA47" s="94">
        <v>2</v>
      </c>
      <c r="BB47" s="94">
        <v>2</v>
      </c>
      <c r="BC47" s="94">
        <v>0</v>
      </c>
      <c r="BD47" s="94">
        <v>0</v>
      </c>
      <c r="BE47" s="47">
        <f t="shared" si="66"/>
        <v>20</v>
      </c>
      <c r="BF47" s="92">
        <v>19.745999999999999</v>
      </c>
    </row>
    <row r="48" spans="1:58">
      <c r="A48" s="86" t="s">
        <v>22</v>
      </c>
      <c r="B48" s="86">
        <v>3</v>
      </c>
      <c r="C48" s="86">
        <v>0</v>
      </c>
      <c r="D48" s="86">
        <v>2</v>
      </c>
      <c r="E48" s="86">
        <v>0</v>
      </c>
      <c r="F48" s="86">
        <v>4</v>
      </c>
      <c r="G48" s="86">
        <v>0</v>
      </c>
      <c r="H48" s="86">
        <v>6</v>
      </c>
      <c r="I48" s="86">
        <v>0</v>
      </c>
      <c r="J48" s="86">
        <v>2</v>
      </c>
      <c r="K48" s="86">
        <v>0</v>
      </c>
      <c r="L48" s="86">
        <v>17</v>
      </c>
      <c r="M48" s="86">
        <v>0</v>
      </c>
      <c r="N48" s="86">
        <v>7</v>
      </c>
      <c r="O48" s="86">
        <v>0</v>
      </c>
      <c r="P48" s="86">
        <v>11</v>
      </c>
      <c r="Q48" s="86">
        <v>0</v>
      </c>
      <c r="R48" s="86">
        <v>3</v>
      </c>
      <c r="S48" s="86">
        <v>0</v>
      </c>
      <c r="T48" s="86">
        <v>1</v>
      </c>
      <c r="U48" s="86">
        <v>0</v>
      </c>
      <c r="V48" s="86">
        <v>2</v>
      </c>
      <c r="W48" s="86">
        <v>0</v>
      </c>
      <c r="X48" s="86">
        <v>0</v>
      </c>
      <c r="Y48" s="86">
        <v>0</v>
      </c>
      <c r="Z48" s="86">
        <v>58</v>
      </c>
      <c r="AA48" s="86">
        <v>0</v>
      </c>
      <c r="AB48" s="86" t="s">
        <v>21</v>
      </c>
      <c r="AC48" s="86">
        <v>0</v>
      </c>
      <c r="AD48" s="86">
        <v>0</v>
      </c>
      <c r="AE48" s="86">
        <v>2</v>
      </c>
      <c r="AF48" s="86">
        <v>0</v>
      </c>
      <c r="AG48" s="86">
        <v>2</v>
      </c>
      <c r="AH48" s="86">
        <v>4</v>
      </c>
      <c r="AI48" s="86">
        <v>5</v>
      </c>
      <c r="AJ48" s="86">
        <v>3</v>
      </c>
      <c r="AK48" s="86">
        <v>1</v>
      </c>
      <c r="AL48" s="86">
        <v>2</v>
      </c>
      <c r="AM48" s="86">
        <v>1</v>
      </c>
      <c r="AN48" s="86">
        <v>0</v>
      </c>
      <c r="AO48" s="86">
        <v>20</v>
      </c>
      <c r="AQ48" s="86" t="s">
        <v>22</v>
      </c>
      <c r="AR48" s="153">
        <f t="shared" si="65"/>
        <v>18</v>
      </c>
      <c r="AS48" s="94">
        <v>0</v>
      </c>
      <c r="AT48" s="94">
        <v>1</v>
      </c>
      <c r="AU48" s="94">
        <v>1</v>
      </c>
      <c r="AV48" s="94">
        <v>1</v>
      </c>
      <c r="AW48" s="94">
        <v>2</v>
      </c>
      <c r="AX48" s="94">
        <v>7</v>
      </c>
      <c r="AY48" s="94">
        <v>6</v>
      </c>
      <c r="AZ48" s="94">
        <v>5</v>
      </c>
      <c r="BA48" s="94">
        <v>2</v>
      </c>
      <c r="BB48" s="94">
        <v>1</v>
      </c>
      <c r="BC48" s="94">
        <v>1</v>
      </c>
      <c r="BD48" s="94">
        <v>0</v>
      </c>
      <c r="BE48" s="47">
        <f t="shared" si="66"/>
        <v>27</v>
      </c>
      <c r="BF48" s="92">
        <v>25.696000000000002</v>
      </c>
    </row>
    <row r="49" spans="1:58">
      <c r="A49" s="86" t="s">
        <v>23</v>
      </c>
      <c r="B49" s="86">
        <v>1</v>
      </c>
      <c r="C49" s="86">
        <v>0</v>
      </c>
      <c r="D49" s="86">
        <v>3</v>
      </c>
      <c r="E49" s="86">
        <v>0</v>
      </c>
      <c r="F49" s="86">
        <v>3</v>
      </c>
      <c r="G49" s="86">
        <v>0</v>
      </c>
      <c r="H49" s="86">
        <v>0</v>
      </c>
      <c r="I49" s="86">
        <v>0</v>
      </c>
      <c r="J49" s="86">
        <v>0</v>
      </c>
      <c r="K49" s="86">
        <v>0</v>
      </c>
      <c r="L49" s="86">
        <v>9</v>
      </c>
      <c r="M49" s="86">
        <v>0</v>
      </c>
      <c r="N49" s="86">
        <v>8</v>
      </c>
      <c r="O49" s="86">
        <v>0</v>
      </c>
      <c r="P49" s="86">
        <v>10</v>
      </c>
      <c r="Q49" s="86">
        <v>0</v>
      </c>
      <c r="R49" s="86">
        <v>6</v>
      </c>
      <c r="S49" s="86">
        <v>0</v>
      </c>
      <c r="T49" s="86">
        <v>2</v>
      </c>
      <c r="U49" s="86">
        <v>0</v>
      </c>
      <c r="V49" s="86">
        <v>0</v>
      </c>
      <c r="W49" s="86">
        <v>0</v>
      </c>
      <c r="X49" s="86">
        <v>1</v>
      </c>
      <c r="Y49" s="86">
        <v>0</v>
      </c>
      <c r="Z49" s="86">
        <v>43</v>
      </c>
      <c r="AA49" s="86">
        <v>0</v>
      </c>
      <c r="AB49" s="86" t="s">
        <v>22</v>
      </c>
      <c r="AC49" s="86">
        <v>1</v>
      </c>
      <c r="AD49" s="86">
        <v>2</v>
      </c>
      <c r="AE49" s="86">
        <v>1</v>
      </c>
      <c r="AF49" s="86">
        <v>2</v>
      </c>
      <c r="AG49" s="86">
        <v>2</v>
      </c>
      <c r="AH49" s="86">
        <v>17</v>
      </c>
      <c r="AI49" s="86">
        <v>7</v>
      </c>
      <c r="AJ49" s="86">
        <v>11</v>
      </c>
      <c r="AK49" s="86">
        <v>3</v>
      </c>
      <c r="AL49" s="86">
        <v>2</v>
      </c>
      <c r="AM49" s="86">
        <v>1</v>
      </c>
      <c r="AN49" s="86">
        <v>1</v>
      </c>
      <c r="AO49" s="86">
        <v>50</v>
      </c>
      <c r="AQ49" s="86" t="s">
        <v>23</v>
      </c>
      <c r="AR49" s="153">
        <f t="shared" si="65"/>
        <v>13</v>
      </c>
      <c r="AS49" s="94">
        <v>0</v>
      </c>
      <c r="AT49" s="94">
        <v>0</v>
      </c>
      <c r="AU49" s="94">
        <v>1</v>
      </c>
      <c r="AV49" s="94">
        <v>2</v>
      </c>
      <c r="AW49" s="94">
        <v>2</v>
      </c>
      <c r="AX49" s="94">
        <v>2</v>
      </c>
      <c r="AY49" s="94">
        <v>6</v>
      </c>
      <c r="AZ49" s="94">
        <v>4</v>
      </c>
      <c r="BA49" s="94">
        <v>4</v>
      </c>
      <c r="BB49" s="94">
        <v>1</v>
      </c>
      <c r="BC49" s="94">
        <v>0</v>
      </c>
      <c r="BD49" s="94">
        <v>0</v>
      </c>
      <c r="BE49" s="47">
        <f t="shared" si="66"/>
        <v>22</v>
      </c>
      <c r="BF49" s="92">
        <v>22.1965</v>
      </c>
    </row>
    <row r="50" spans="1:58">
      <c r="A50" s="86" t="s">
        <v>24</v>
      </c>
      <c r="B50" s="86">
        <v>4</v>
      </c>
      <c r="C50" s="86">
        <v>0</v>
      </c>
      <c r="D50" s="86">
        <v>6</v>
      </c>
      <c r="E50" s="86">
        <v>0</v>
      </c>
      <c r="F50" s="86">
        <v>12</v>
      </c>
      <c r="G50" s="86">
        <v>0</v>
      </c>
      <c r="H50" s="86">
        <v>8</v>
      </c>
      <c r="I50" s="86">
        <v>0</v>
      </c>
      <c r="J50" s="86">
        <v>15</v>
      </c>
      <c r="K50" s="86">
        <v>0</v>
      </c>
      <c r="L50" s="86">
        <v>29</v>
      </c>
      <c r="M50" s="86">
        <v>0</v>
      </c>
      <c r="N50" s="86">
        <v>17</v>
      </c>
      <c r="O50" s="86">
        <v>0</v>
      </c>
      <c r="P50" s="86">
        <v>4</v>
      </c>
      <c r="Q50" s="86">
        <v>0</v>
      </c>
      <c r="R50" s="86">
        <v>11</v>
      </c>
      <c r="S50" s="86">
        <v>0</v>
      </c>
      <c r="T50" s="86">
        <v>7</v>
      </c>
      <c r="U50" s="86">
        <v>0</v>
      </c>
      <c r="V50" s="86">
        <v>2</v>
      </c>
      <c r="W50" s="86">
        <v>0</v>
      </c>
      <c r="X50" s="86">
        <v>1</v>
      </c>
      <c r="Y50" s="86">
        <v>0</v>
      </c>
      <c r="Z50" s="86">
        <v>116</v>
      </c>
      <c r="AA50" s="86">
        <v>0</v>
      </c>
      <c r="AB50" s="86" t="s">
        <v>23</v>
      </c>
      <c r="AC50" s="86">
        <v>1</v>
      </c>
      <c r="AD50" s="86">
        <v>0</v>
      </c>
      <c r="AE50" s="86">
        <v>1</v>
      </c>
      <c r="AF50" s="86">
        <v>3</v>
      </c>
      <c r="AG50" s="86">
        <v>3</v>
      </c>
      <c r="AH50" s="86">
        <v>3</v>
      </c>
      <c r="AI50" s="86">
        <v>8</v>
      </c>
      <c r="AJ50" s="86">
        <v>6</v>
      </c>
      <c r="AK50" s="86">
        <v>6</v>
      </c>
      <c r="AL50" s="86">
        <v>2</v>
      </c>
      <c r="AM50" s="86">
        <v>0</v>
      </c>
      <c r="AN50" s="86">
        <v>1</v>
      </c>
      <c r="AO50" s="86">
        <v>34</v>
      </c>
      <c r="AQ50" s="86" t="s">
        <v>24</v>
      </c>
      <c r="AR50" s="153">
        <f t="shared" si="65"/>
        <v>9</v>
      </c>
      <c r="AS50" s="94">
        <v>0</v>
      </c>
      <c r="AT50" s="94">
        <v>0</v>
      </c>
      <c r="AU50" s="94">
        <v>1</v>
      </c>
      <c r="AV50" s="94">
        <v>1</v>
      </c>
      <c r="AW50" s="94">
        <v>1</v>
      </c>
      <c r="AX50" s="94">
        <v>2</v>
      </c>
      <c r="AY50" s="94">
        <v>4</v>
      </c>
      <c r="AZ50" s="94">
        <v>3</v>
      </c>
      <c r="BA50" s="94">
        <v>5</v>
      </c>
      <c r="BB50" s="94">
        <v>5</v>
      </c>
      <c r="BC50" s="94">
        <v>2</v>
      </c>
      <c r="BD50" s="94">
        <v>1</v>
      </c>
      <c r="BE50" s="47">
        <f t="shared" si="66"/>
        <v>25</v>
      </c>
      <c r="BF50" s="92">
        <v>25.0105</v>
      </c>
    </row>
    <row r="51" spans="1:58">
      <c r="A51" s="86" t="s">
        <v>25</v>
      </c>
      <c r="B51" s="86">
        <v>1</v>
      </c>
      <c r="C51" s="86">
        <v>0</v>
      </c>
      <c r="D51" s="86">
        <v>3</v>
      </c>
      <c r="E51" s="86">
        <v>0</v>
      </c>
      <c r="F51" s="86">
        <v>8</v>
      </c>
      <c r="G51" s="86">
        <v>0</v>
      </c>
      <c r="H51" s="86">
        <v>3</v>
      </c>
      <c r="I51" s="86">
        <v>0</v>
      </c>
      <c r="J51" s="86">
        <v>12</v>
      </c>
      <c r="K51" s="86">
        <v>0</v>
      </c>
      <c r="L51" s="86">
        <v>29</v>
      </c>
      <c r="M51" s="86">
        <v>0</v>
      </c>
      <c r="N51" s="86">
        <v>18</v>
      </c>
      <c r="O51" s="86">
        <v>0</v>
      </c>
      <c r="P51" s="86">
        <v>9</v>
      </c>
      <c r="Q51" s="86">
        <v>0</v>
      </c>
      <c r="R51" s="86">
        <v>5</v>
      </c>
      <c r="S51" s="86">
        <v>0</v>
      </c>
      <c r="T51" s="86">
        <v>10</v>
      </c>
      <c r="U51" s="86">
        <v>0</v>
      </c>
      <c r="V51" s="86">
        <v>7</v>
      </c>
      <c r="W51" s="86">
        <v>0</v>
      </c>
      <c r="X51" s="86">
        <v>4</v>
      </c>
      <c r="Y51" s="86">
        <v>0</v>
      </c>
      <c r="Z51" s="86">
        <v>109</v>
      </c>
      <c r="AA51" s="86">
        <v>0</v>
      </c>
      <c r="AB51" s="86" t="s">
        <v>24</v>
      </c>
      <c r="AC51" s="86">
        <v>1</v>
      </c>
      <c r="AD51" s="86">
        <v>0</v>
      </c>
      <c r="AE51" s="86">
        <v>0</v>
      </c>
      <c r="AF51" s="86">
        <v>1</v>
      </c>
      <c r="AG51" s="86">
        <v>0</v>
      </c>
      <c r="AH51" s="86">
        <v>3</v>
      </c>
      <c r="AI51" s="86">
        <v>5</v>
      </c>
      <c r="AJ51" s="86">
        <v>4</v>
      </c>
      <c r="AK51" s="86">
        <v>6</v>
      </c>
      <c r="AL51" s="86">
        <v>6</v>
      </c>
      <c r="AM51" s="86">
        <v>2</v>
      </c>
      <c r="AN51" s="86">
        <v>1</v>
      </c>
      <c r="AO51" s="86">
        <v>29</v>
      </c>
      <c r="AQ51" s="86" t="s">
        <v>25</v>
      </c>
      <c r="AR51" s="153">
        <f t="shared" si="65"/>
        <v>11</v>
      </c>
      <c r="AS51" s="94">
        <v>0</v>
      </c>
      <c r="AT51" s="94">
        <v>0</v>
      </c>
      <c r="AU51" s="94">
        <v>1</v>
      </c>
      <c r="AV51" s="94">
        <v>1</v>
      </c>
      <c r="AW51" s="94">
        <v>1</v>
      </c>
      <c r="AX51" s="94">
        <v>4</v>
      </c>
      <c r="AY51" s="94">
        <v>4</v>
      </c>
      <c r="AZ51" s="94">
        <v>6</v>
      </c>
      <c r="BA51" s="94">
        <v>5</v>
      </c>
      <c r="BB51" s="94">
        <v>2</v>
      </c>
      <c r="BC51" s="94">
        <v>2</v>
      </c>
      <c r="BD51" s="94">
        <v>1</v>
      </c>
      <c r="BE51" s="47">
        <f t="shared" si="66"/>
        <v>27</v>
      </c>
      <c r="BF51" s="92">
        <v>27.077500000000001</v>
      </c>
    </row>
    <row r="52" spans="1:58">
      <c r="A52" s="86" t="s">
        <v>26</v>
      </c>
      <c r="B52" s="86">
        <v>0</v>
      </c>
      <c r="C52" s="86">
        <v>0</v>
      </c>
      <c r="D52" s="86">
        <v>0</v>
      </c>
      <c r="E52" s="86">
        <v>0</v>
      </c>
      <c r="F52" s="86">
        <v>0</v>
      </c>
      <c r="G52" s="86">
        <v>0</v>
      </c>
      <c r="H52" s="86">
        <v>0</v>
      </c>
      <c r="I52" s="86">
        <v>0</v>
      </c>
      <c r="J52" s="86">
        <v>0</v>
      </c>
      <c r="K52" s="86">
        <v>0</v>
      </c>
      <c r="L52" s="86">
        <v>1</v>
      </c>
      <c r="M52" s="86">
        <v>0</v>
      </c>
      <c r="N52" s="86">
        <v>2</v>
      </c>
      <c r="O52" s="86">
        <v>0</v>
      </c>
      <c r="P52" s="86">
        <v>0</v>
      </c>
      <c r="Q52" s="86">
        <v>0</v>
      </c>
      <c r="R52" s="86">
        <v>0</v>
      </c>
      <c r="S52" s="86">
        <v>0</v>
      </c>
      <c r="T52" s="86">
        <v>1</v>
      </c>
      <c r="U52" s="86">
        <v>0</v>
      </c>
      <c r="V52" s="86">
        <v>0</v>
      </c>
      <c r="W52" s="86">
        <v>0</v>
      </c>
      <c r="X52" s="86">
        <v>0</v>
      </c>
      <c r="Y52" s="86">
        <v>0</v>
      </c>
      <c r="Z52" s="86">
        <v>4</v>
      </c>
      <c r="AA52" s="86">
        <v>0</v>
      </c>
      <c r="AB52" s="86" t="s">
        <v>25</v>
      </c>
      <c r="AC52" s="86">
        <v>1</v>
      </c>
      <c r="AD52" s="86">
        <v>0</v>
      </c>
      <c r="AE52" s="86">
        <v>2</v>
      </c>
      <c r="AF52" s="86">
        <v>0</v>
      </c>
      <c r="AG52" s="86">
        <v>0</v>
      </c>
      <c r="AH52" s="86">
        <v>10</v>
      </c>
      <c r="AI52" s="86">
        <v>11</v>
      </c>
      <c r="AJ52" s="86">
        <v>5</v>
      </c>
      <c r="AK52" s="86">
        <v>16</v>
      </c>
      <c r="AL52" s="86">
        <v>6</v>
      </c>
      <c r="AM52" s="86">
        <v>7</v>
      </c>
      <c r="AN52" s="86">
        <v>4</v>
      </c>
      <c r="AO52" s="86">
        <v>62</v>
      </c>
      <c r="AQ52" s="86" t="s">
        <v>26</v>
      </c>
      <c r="AR52" s="153">
        <f t="shared" si="65"/>
        <v>4</v>
      </c>
      <c r="AS52" s="94">
        <v>0</v>
      </c>
      <c r="AT52" s="94">
        <v>0</v>
      </c>
      <c r="AU52" s="94">
        <v>0</v>
      </c>
      <c r="AV52" s="94">
        <v>0</v>
      </c>
      <c r="AW52" s="94">
        <v>0</v>
      </c>
      <c r="AX52" s="94">
        <v>1</v>
      </c>
      <c r="AY52" s="94">
        <v>3</v>
      </c>
      <c r="AZ52" s="94">
        <v>2</v>
      </c>
      <c r="BA52" s="94">
        <v>2</v>
      </c>
      <c r="BB52" s="94">
        <v>1</v>
      </c>
      <c r="BC52" s="94">
        <v>0</v>
      </c>
      <c r="BD52" s="94">
        <v>0</v>
      </c>
      <c r="BE52" s="47">
        <f t="shared" si="66"/>
        <v>9</v>
      </c>
      <c r="BF52" s="92">
        <v>9.0154999999999994</v>
      </c>
    </row>
    <row r="53" spans="1:58">
      <c r="A53" s="86" t="s">
        <v>27</v>
      </c>
      <c r="B53" s="86">
        <v>0</v>
      </c>
      <c r="C53" s="86">
        <v>0</v>
      </c>
      <c r="D53" s="86">
        <v>0</v>
      </c>
      <c r="E53" s="86">
        <v>0</v>
      </c>
      <c r="F53" s="86">
        <v>2</v>
      </c>
      <c r="G53" s="86">
        <v>0</v>
      </c>
      <c r="H53" s="86">
        <v>0</v>
      </c>
      <c r="I53" s="86">
        <v>0</v>
      </c>
      <c r="J53" s="86">
        <v>5</v>
      </c>
      <c r="K53" s="86">
        <v>0</v>
      </c>
      <c r="L53" s="86">
        <v>17</v>
      </c>
      <c r="M53" s="86">
        <v>0</v>
      </c>
      <c r="N53" s="86">
        <v>4</v>
      </c>
      <c r="O53" s="86">
        <v>0</v>
      </c>
      <c r="P53" s="86">
        <v>3</v>
      </c>
      <c r="Q53" s="86">
        <v>0</v>
      </c>
      <c r="R53" s="86">
        <v>4</v>
      </c>
      <c r="S53" s="86">
        <v>0</v>
      </c>
      <c r="T53" s="86">
        <v>2</v>
      </c>
      <c r="U53" s="86">
        <v>0</v>
      </c>
      <c r="V53" s="86">
        <v>1</v>
      </c>
      <c r="W53" s="86">
        <v>0</v>
      </c>
      <c r="X53" s="86">
        <v>0</v>
      </c>
      <c r="Y53" s="86">
        <v>0</v>
      </c>
      <c r="Z53" s="86">
        <v>38</v>
      </c>
      <c r="AA53" s="86">
        <v>0</v>
      </c>
      <c r="AB53" s="86" t="s">
        <v>26</v>
      </c>
      <c r="AC53" s="86">
        <v>0</v>
      </c>
      <c r="AD53" s="86">
        <v>0</v>
      </c>
      <c r="AE53" s="86">
        <v>0</v>
      </c>
      <c r="AF53" s="86">
        <v>0</v>
      </c>
      <c r="AG53" s="86">
        <v>0</v>
      </c>
      <c r="AH53" s="86">
        <v>1</v>
      </c>
      <c r="AI53" s="86">
        <v>2</v>
      </c>
      <c r="AJ53" s="86">
        <v>1</v>
      </c>
      <c r="AK53" s="86">
        <v>1</v>
      </c>
      <c r="AL53" s="86">
        <v>2</v>
      </c>
      <c r="AM53" s="86">
        <v>0</v>
      </c>
      <c r="AN53" s="86">
        <v>0</v>
      </c>
      <c r="AO53" s="86">
        <v>7</v>
      </c>
      <c r="AQ53" s="86" t="s">
        <v>27</v>
      </c>
      <c r="AR53" s="153">
        <f t="shared" si="65"/>
        <v>9</v>
      </c>
      <c r="AS53" s="94">
        <v>0</v>
      </c>
      <c r="AT53" s="94">
        <v>0</v>
      </c>
      <c r="AU53" s="94">
        <v>1</v>
      </c>
      <c r="AV53" s="94">
        <v>1</v>
      </c>
      <c r="AW53" s="94">
        <v>1</v>
      </c>
      <c r="AX53" s="94">
        <v>3</v>
      </c>
      <c r="AY53" s="94">
        <v>3</v>
      </c>
      <c r="AZ53" s="94">
        <v>5</v>
      </c>
      <c r="BA53" s="94">
        <v>3</v>
      </c>
      <c r="BB53" s="94">
        <v>1</v>
      </c>
      <c r="BC53" s="94">
        <v>1</v>
      </c>
      <c r="BD53" s="94">
        <v>0</v>
      </c>
      <c r="BE53" s="47">
        <f t="shared" si="66"/>
        <v>19</v>
      </c>
      <c r="BF53" s="92">
        <v>18.5565</v>
      </c>
    </row>
    <row r="54" spans="1:58">
      <c r="A54" s="86" t="s">
        <v>28</v>
      </c>
      <c r="B54" s="86">
        <v>3</v>
      </c>
      <c r="C54" s="86">
        <v>0</v>
      </c>
      <c r="D54" s="86">
        <v>2</v>
      </c>
      <c r="E54" s="86">
        <v>0</v>
      </c>
      <c r="F54" s="86">
        <v>1</v>
      </c>
      <c r="G54" s="86">
        <v>0</v>
      </c>
      <c r="H54" s="86">
        <v>3</v>
      </c>
      <c r="I54" s="86">
        <v>0</v>
      </c>
      <c r="J54" s="86">
        <v>12</v>
      </c>
      <c r="K54" s="86">
        <v>0</v>
      </c>
      <c r="L54" s="86">
        <v>34</v>
      </c>
      <c r="M54" s="86">
        <v>0</v>
      </c>
      <c r="N54" s="86">
        <v>10</v>
      </c>
      <c r="O54" s="86">
        <v>0</v>
      </c>
      <c r="P54" s="86">
        <v>7</v>
      </c>
      <c r="Q54" s="86">
        <v>0</v>
      </c>
      <c r="R54" s="86">
        <v>6</v>
      </c>
      <c r="S54" s="86">
        <v>0</v>
      </c>
      <c r="T54" s="86">
        <v>4</v>
      </c>
      <c r="U54" s="86">
        <v>0</v>
      </c>
      <c r="V54" s="86">
        <v>4</v>
      </c>
      <c r="W54" s="86">
        <v>0</v>
      </c>
      <c r="X54" s="86">
        <v>0</v>
      </c>
      <c r="Y54" s="86">
        <v>0</v>
      </c>
      <c r="Z54" s="86">
        <v>86</v>
      </c>
      <c r="AA54" s="86">
        <v>0</v>
      </c>
      <c r="AB54" s="86" t="s">
        <v>27</v>
      </c>
      <c r="AC54" s="86">
        <v>1</v>
      </c>
      <c r="AD54" s="86">
        <v>0</v>
      </c>
      <c r="AE54" s="86">
        <v>1</v>
      </c>
      <c r="AF54" s="86">
        <v>0</v>
      </c>
      <c r="AG54" s="86">
        <v>1</v>
      </c>
      <c r="AH54" s="86">
        <v>5</v>
      </c>
      <c r="AI54" s="86">
        <v>5</v>
      </c>
      <c r="AJ54" s="86">
        <v>7</v>
      </c>
      <c r="AK54" s="86">
        <v>4</v>
      </c>
      <c r="AL54" s="86">
        <v>2</v>
      </c>
      <c r="AM54" s="86">
        <v>1</v>
      </c>
      <c r="AN54" s="86">
        <v>1</v>
      </c>
      <c r="AO54" s="86">
        <v>28</v>
      </c>
      <c r="AQ54" s="86" t="s">
        <v>28</v>
      </c>
      <c r="AR54" s="153">
        <f t="shared" si="65"/>
        <v>8</v>
      </c>
      <c r="AS54" s="94">
        <v>1</v>
      </c>
      <c r="AT54" s="94">
        <v>0</v>
      </c>
      <c r="AU54" s="94">
        <v>0</v>
      </c>
      <c r="AV54" s="94">
        <v>0</v>
      </c>
      <c r="AW54" s="94">
        <v>1</v>
      </c>
      <c r="AX54" s="94">
        <v>2</v>
      </c>
      <c r="AY54" s="94">
        <v>4</v>
      </c>
      <c r="AZ54" s="94">
        <v>3</v>
      </c>
      <c r="BA54" s="94">
        <v>3</v>
      </c>
      <c r="BB54" s="94">
        <v>3</v>
      </c>
      <c r="BC54" s="94">
        <v>1</v>
      </c>
      <c r="BD54" s="94">
        <v>0</v>
      </c>
      <c r="BE54" s="47">
        <f t="shared" si="66"/>
        <v>18</v>
      </c>
      <c r="BF54" s="92">
        <v>19.084</v>
      </c>
    </row>
    <row r="55" spans="1:58">
      <c r="A55" s="86" t="s">
        <v>82</v>
      </c>
      <c r="B55" s="86">
        <v>1</v>
      </c>
      <c r="C55" s="86">
        <v>0</v>
      </c>
      <c r="D55" s="86">
        <v>0</v>
      </c>
      <c r="E55" s="86">
        <v>0</v>
      </c>
      <c r="F55" s="86">
        <v>0</v>
      </c>
      <c r="G55" s="86">
        <v>0</v>
      </c>
      <c r="H55" s="86">
        <v>0</v>
      </c>
      <c r="I55" s="86">
        <v>0</v>
      </c>
      <c r="J55" s="86">
        <v>0</v>
      </c>
      <c r="K55" s="86">
        <v>0</v>
      </c>
      <c r="L55" s="86">
        <v>7</v>
      </c>
      <c r="M55" s="86">
        <v>0</v>
      </c>
      <c r="N55" s="86">
        <v>5</v>
      </c>
      <c r="O55" s="86">
        <v>0</v>
      </c>
      <c r="P55" s="86">
        <v>0</v>
      </c>
      <c r="Q55" s="86">
        <v>0</v>
      </c>
      <c r="R55" s="86">
        <v>1</v>
      </c>
      <c r="S55" s="86">
        <v>0</v>
      </c>
      <c r="T55" s="86">
        <v>0</v>
      </c>
      <c r="U55" s="86">
        <v>0</v>
      </c>
      <c r="V55" s="86">
        <v>0</v>
      </c>
      <c r="W55" s="86">
        <v>0</v>
      </c>
      <c r="X55" s="86">
        <v>0</v>
      </c>
      <c r="Y55" s="86">
        <v>0</v>
      </c>
      <c r="Z55" s="86">
        <v>14</v>
      </c>
      <c r="AA55" s="86">
        <v>0</v>
      </c>
      <c r="AB55" s="86" t="s">
        <v>28</v>
      </c>
      <c r="AC55" s="86">
        <v>1</v>
      </c>
      <c r="AD55" s="86">
        <v>0</v>
      </c>
      <c r="AE55" s="86">
        <v>0</v>
      </c>
      <c r="AF55" s="86">
        <v>0</v>
      </c>
      <c r="AG55" s="86">
        <v>1</v>
      </c>
      <c r="AH55" s="86">
        <v>2</v>
      </c>
      <c r="AI55" s="86">
        <v>5</v>
      </c>
      <c r="AJ55" s="86">
        <v>4</v>
      </c>
      <c r="AK55" s="86">
        <v>3</v>
      </c>
      <c r="AL55" s="86">
        <v>3</v>
      </c>
      <c r="AM55" s="86">
        <v>1</v>
      </c>
      <c r="AN55" s="86">
        <v>0</v>
      </c>
      <c r="AO55" s="86">
        <v>20</v>
      </c>
      <c r="AQ55" s="86" t="s">
        <v>82</v>
      </c>
      <c r="AR55" s="153">
        <f t="shared" si="65"/>
        <v>9</v>
      </c>
      <c r="AS55" s="94">
        <v>0</v>
      </c>
      <c r="AT55" s="94">
        <v>0</v>
      </c>
      <c r="AU55" s="94">
        <v>0</v>
      </c>
      <c r="AV55" s="94">
        <v>0</v>
      </c>
      <c r="AW55" s="94">
        <v>0</v>
      </c>
      <c r="AX55" s="94" t="s">
        <v>289</v>
      </c>
      <c r="AY55" s="94">
        <v>7</v>
      </c>
      <c r="AZ55" s="94" t="s">
        <v>289</v>
      </c>
      <c r="BA55" s="94" t="s">
        <v>287</v>
      </c>
      <c r="BB55" s="94">
        <v>0</v>
      </c>
      <c r="BC55" s="94">
        <v>0</v>
      </c>
      <c r="BD55" s="94">
        <v>0</v>
      </c>
      <c r="BE55" s="47">
        <f t="shared" si="66"/>
        <v>7</v>
      </c>
      <c r="BF55" s="92">
        <v>11.948</v>
      </c>
    </row>
    <row r="56" spans="1:58">
      <c r="A56" s="86" t="s">
        <v>29</v>
      </c>
      <c r="B56" s="86">
        <v>1</v>
      </c>
      <c r="C56" s="86">
        <v>0</v>
      </c>
      <c r="D56" s="86">
        <v>1</v>
      </c>
      <c r="E56" s="86">
        <v>0</v>
      </c>
      <c r="F56" s="86">
        <v>0</v>
      </c>
      <c r="G56" s="86">
        <v>0</v>
      </c>
      <c r="H56" s="86">
        <v>0</v>
      </c>
      <c r="I56" s="86">
        <v>0</v>
      </c>
      <c r="J56" s="86">
        <v>0</v>
      </c>
      <c r="K56" s="86">
        <v>0</v>
      </c>
      <c r="L56" s="86">
        <v>2</v>
      </c>
      <c r="M56" s="86">
        <v>0</v>
      </c>
      <c r="N56" s="86">
        <v>2</v>
      </c>
      <c r="O56" s="86">
        <v>0</v>
      </c>
      <c r="P56" s="86">
        <v>3</v>
      </c>
      <c r="Q56" s="86">
        <v>0</v>
      </c>
      <c r="R56" s="86">
        <v>5</v>
      </c>
      <c r="S56" s="86">
        <v>0</v>
      </c>
      <c r="T56" s="86">
        <v>1</v>
      </c>
      <c r="U56" s="86">
        <v>0</v>
      </c>
      <c r="V56" s="86">
        <v>1</v>
      </c>
      <c r="W56" s="86">
        <v>0</v>
      </c>
      <c r="X56" s="86">
        <v>1</v>
      </c>
      <c r="Y56" s="86">
        <v>0</v>
      </c>
      <c r="Z56" s="86">
        <v>17</v>
      </c>
      <c r="AA56" s="86">
        <v>0</v>
      </c>
      <c r="AB56" s="86" t="s">
        <v>82</v>
      </c>
      <c r="AC56" s="86">
        <v>0</v>
      </c>
      <c r="AD56" s="86">
        <v>0</v>
      </c>
      <c r="AE56" s="86">
        <v>0</v>
      </c>
      <c r="AF56" s="86">
        <v>0</v>
      </c>
      <c r="AG56" s="86">
        <v>0</v>
      </c>
      <c r="AH56" s="86">
        <v>1</v>
      </c>
      <c r="AI56" s="86">
        <v>5</v>
      </c>
      <c r="AJ56" s="86">
        <v>1</v>
      </c>
      <c r="AK56" s="86">
        <v>1</v>
      </c>
      <c r="AL56" s="86">
        <v>0</v>
      </c>
      <c r="AM56" s="86">
        <v>0</v>
      </c>
      <c r="AN56" s="86">
        <v>0</v>
      </c>
      <c r="AO56" s="86">
        <v>8</v>
      </c>
      <c r="AQ56" s="86" t="s">
        <v>29</v>
      </c>
      <c r="AR56" s="153">
        <f t="shared" si="65"/>
        <v>4</v>
      </c>
      <c r="AS56" s="94">
        <v>0</v>
      </c>
      <c r="AT56" s="94">
        <v>0</v>
      </c>
      <c r="AU56" s="94">
        <v>0</v>
      </c>
      <c r="AV56" s="94">
        <v>0</v>
      </c>
      <c r="AW56" s="94">
        <v>0</v>
      </c>
      <c r="AX56" s="94">
        <v>2</v>
      </c>
      <c r="AY56" s="94">
        <v>2</v>
      </c>
      <c r="AZ56" s="94">
        <v>3</v>
      </c>
      <c r="BA56" s="94">
        <v>1</v>
      </c>
      <c r="BB56" s="94">
        <v>1</v>
      </c>
      <c r="BC56" s="94">
        <v>1</v>
      </c>
      <c r="BD56" s="94">
        <v>0</v>
      </c>
      <c r="BE56" s="47">
        <f t="shared" si="66"/>
        <v>10</v>
      </c>
      <c r="BF56" s="92">
        <v>10.520999999999999</v>
      </c>
    </row>
    <row r="57" spans="1:58">
      <c r="A57" s="86" t="s">
        <v>78</v>
      </c>
      <c r="B57" s="86">
        <v>76</v>
      </c>
      <c r="C57" s="86">
        <v>0</v>
      </c>
      <c r="D57" s="86">
        <v>61</v>
      </c>
      <c r="E57" s="86">
        <v>0</v>
      </c>
      <c r="F57" s="86">
        <v>113</v>
      </c>
      <c r="G57" s="86">
        <v>0</v>
      </c>
      <c r="H57" s="86">
        <v>77</v>
      </c>
      <c r="I57" s="86">
        <v>2</v>
      </c>
      <c r="J57" s="86">
        <v>212</v>
      </c>
      <c r="K57" s="86">
        <v>1</v>
      </c>
      <c r="L57" s="86">
        <v>526</v>
      </c>
      <c r="M57" s="86">
        <v>1</v>
      </c>
      <c r="N57" s="86">
        <v>484</v>
      </c>
      <c r="O57" s="86">
        <v>0</v>
      </c>
      <c r="P57" s="86">
        <v>325</v>
      </c>
      <c r="Q57" s="86">
        <v>0</v>
      </c>
      <c r="R57" s="86">
        <v>243</v>
      </c>
      <c r="S57" s="86">
        <v>0</v>
      </c>
      <c r="T57" s="86">
        <v>180</v>
      </c>
      <c r="U57" s="86">
        <v>0</v>
      </c>
      <c r="V57" s="86">
        <v>94</v>
      </c>
      <c r="W57" s="86">
        <v>0</v>
      </c>
      <c r="X57" s="86">
        <v>28</v>
      </c>
      <c r="Y57" s="86">
        <v>0</v>
      </c>
      <c r="Z57" s="86">
        <v>2419</v>
      </c>
      <c r="AA57" s="86">
        <v>4</v>
      </c>
      <c r="AB57" s="86" t="s">
        <v>29</v>
      </c>
      <c r="AC57" s="86">
        <v>0</v>
      </c>
      <c r="AD57" s="86">
        <v>0</v>
      </c>
      <c r="AE57" s="86">
        <v>0</v>
      </c>
      <c r="AF57" s="86">
        <v>0</v>
      </c>
      <c r="AG57" s="86">
        <v>0</v>
      </c>
      <c r="AH57" s="86">
        <v>2</v>
      </c>
      <c r="AI57" s="86">
        <v>2</v>
      </c>
      <c r="AJ57" s="86">
        <v>3</v>
      </c>
      <c r="AK57" s="86">
        <v>1</v>
      </c>
      <c r="AL57" s="86">
        <v>2</v>
      </c>
      <c r="AM57" s="86">
        <v>1</v>
      </c>
      <c r="AN57" s="86">
        <v>0</v>
      </c>
      <c r="AO57" s="86">
        <v>12</v>
      </c>
      <c r="AQ57" s="86" t="s">
        <v>78</v>
      </c>
      <c r="AR57" s="47">
        <f>AS57+AT57+AU57+AV57+AW57+AX57+AY57</f>
        <v>396.43090315560391</v>
      </c>
      <c r="AS57" s="88">
        <v>8.4091403699673553</v>
      </c>
      <c r="AT57" s="88">
        <v>4.4047878128400431</v>
      </c>
      <c r="AU57" s="88">
        <v>14.015233949945593</v>
      </c>
      <c r="AV57" s="88">
        <v>18.420021762785638</v>
      </c>
      <c r="AW57" s="88">
        <v>46.450489662676816</v>
      </c>
      <c r="AX57" s="88">
        <v>127.73884657236127</v>
      </c>
      <c r="AY57" s="88">
        <v>176.99238302502718</v>
      </c>
      <c r="AZ57" s="88">
        <v>130.14145810663766</v>
      </c>
      <c r="BA57" s="88">
        <v>97.305767138193701</v>
      </c>
      <c r="BB57" s="88">
        <v>62.868335146898801</v>
      </c>
      <c r="BC57" s="88">
        <v>37.64091403699674</v>
      </c>
      <c r="BD57" s="88">
        <v>11.612622415669204</v>
      </c>
      <c r="BE57" s="47">
        <f t="shared" si="66"/>
        <v>736</v>
      </c>
      <c r="BF57" s="92">
        <v>738.45900000000006</v>
      </c>
    </row>
    <row r="58" spans="1:58">
      <c r="AB58" s="86" t="s">
        <v>78</v>
      </c>
      <c r="AC58" s="86">
        <v>21</v>
      </c>
      <c r="AD58" s="86">
        <v>11</v>
      </c>
      <c r="AE58" s="86">
        <v>35</v>
      </c>
      <c r="AF58" s="86">
        <v>46</v>
      </c>
      <c r="AG58" s="86">
        <v>116</v>
      </c>
      <c r="AH58" s="86">
        <v>319</v>
      </c>
      <c r="AI58" s="86">
        <v>442</v>
      </c>
      <c r="AJ58" s="86">
        <v>325</v>
      </c>
      <c r="AK58" s="86">
        <v>243</v>
      </c>
      <c r="AL58" s="86">
        <v>157</v>
      </c>
      <c r="AM58" s="86">
        <v>94</v>
      </c>
      <c r="AN58" s="86">
        <v>29</v>
      </c>
      <c r="AO58" s="86">
        <v>1838</v>
      </c>
    </row>
    <row r="59" spans="1:58">
      <c r="AC59" s="86" t="s">
        <v>801</v>
      </c>
      <c r="AS59" s="86" t="s">
        <v>802</v>
      </c>
    </row>
    <row r="60" spans="1:58">
      <c r="AC60" s="86">
        <f>AC7</f>
        <v>5</v>
      </c>
      <c r="AD60" s="86">
        <f>AC7+AD7</f>
        <v>6</v>
      </c>
      <c r="AE60" s="86">
        <f>AC7+AD7+AE7</f>
        <v>6</v>
      </c>
      <c r="AF60" s="86">
        <f>AC7+AD7+AE7+AF7</f>
        <v>7</v>
      </c>
      <c r="AG60" s="86">
        <f>AC7+AD7+AE7+AF7+AG7</f>
        <v>8</v>
      </c>
      <c r="AH60" s="86">
        <f>AC7+AD7+AE7+AF7+AG7+AH7</f>
        <v>13</v>
      </c>
      <c r="AI60" s="86">
        <f>AC7+AD7+AE7+AF7+AG7+AH7+AI7</f>
        <v>29</v>
      </c>
      <c r="AJ60" s="86">
        <f>AC7+AD7+AE7+AF7+AG7+AH7+AI7+AJ7</f>
        <v>29</v>
      </c>
      <c r="AK60" s="86">
        <f>AC7+AD7+AE7+AF7+AG7+AH7+AI7+AJ7+AK7</f>
        <v>29</v>
      </c>
      <c r="AL60" s="86">
        <f>AC7+AD7+AE7+AF7+AG7+AH7+AI7+AJ7+AK7+AL7</f>
        <v>29</v>
      </c>
      <c r="AM60" s="86">
        <f>AC7+AD7+AE7+AF7+AG7+AH7+AI7+AJ7+AK7+AL7+AM7</f>
        <v>29</v>
      </c>
      <c r="AN60" s="86">
        <f>AC7+AD7+AE7+AF7+AG7+AH7+AI7+AJ7+AK7+AL7+AM7+AN7</f>
        <v>29</v>
      </c>
      <c r="AQ60" s="86" t="s">
        <v>10</v>
      </c>
      <c r="AS60" s="86">
        <f>AS35</f>
        <v>1</v>
      </c>
      <c r="AT60" s="86">
        <f>AS35+AT35</f>
        <v>2</v>
      </c>
      <c r="AU60" s="86">
        <f>AS35+AT35+AU35</f>
        <v>3</v>
      </c>
      <c r="AV60" s="86">
        <f>AS35+AT35+AU35+AV35</f>
        <v>4</v>
      </c>
      <c r="AW60" s="86">
        <f>AS35+AT35+AU35+AV35+AW35</f>
        <v>7</v>
      </c>
      <c r="AX60" s="86">
        <f>AS35+AT35+AU35+AV35+AW35+AX35</f>
        <v>16</v>
      </c>
      <c r="AY60" s="86">
        <f>AS35+AT35+AU35+AV35+AW35+AX35+AY35</f>
        <v>27</v>
      </c>
      <c r="AZ60" s="86">
        <f>AS35+AT35+AU35+AV35+AW35+AX35+AY35+AZ35</f>
        <v>43</v>
      </c>
      <c r="BA60" s="86">
        <f>AS35+AT35+AU35+AV35+AW35+AX35+AY35+AZ35+BA35</f>
        <v>56</v>
      </c>
      <c r="BB60" s="86">
        <f>AS35+AT35+AU35+AV35+AW35+AX35+AY35+AZ35+BA35+BB35</f>
        <v>63</v>
      </c>
      <c r="BC60" s="86">
        <f>AS35+AT35+AU35+AV35+AW35+AX35+AY35+AZ35+BA35+BB35+BC35</f>
        <v>69</v>
      </c>
      <c r="BD60" s="86">
        <f>AS35+AT35+AU35+AV35+AW35+AX35+AY35+AZ35+BA35+BB35+BC35+BD35</f>
        <v>70</v>
      </c>
    </row>
    <row r="61" spans="1:58">
      <c r="AC61" s="86">
        <f t="shared" ref="AC61:AC82" si="67">AC8</f>
        <v>0</v>
      </c>
      <c r="AD61" s="86">
        <f t="shared" ref="AD61:AD82" si="68">AC8+AD8</f>
        <v>0</v>
      </c>
      <c r="AE61" s="86">
        <f t="shared" ref="AE61:AE82" si="69">AC8+AD8+AE8</f>
        <v>4</v>
      </c>
      <c r="AF61" s="86">
        <f t="shared" ref="AF61:AF82" si="70">AC8+AD8+AE8+AF8</f>
        <v>5</v>
      </c>
      <c r="AG61" s="86">
        <f t="shared" ref="AG61:AG82" si="71">AC8+AD8+AE8+AF8+AG8</f>
        <v>5</v>
      </c>
      <c r="AH61" s="86">
        <f t="shared" ref="AH61:AH82" si="72">AC8+AD8+AE8+AF8+AG8+AH8</f>
        <v>10</v>
      </c>
      <c r="AI61" s="86">
        <f t="shared" ref="AI61:AI82" si="73">AC8+AD8+AE8+AF8+AG8+AH8+AI8</f>
        <v>20</v>
      </c>
      <c r="AJ61" s="86">
        <f t="shared" ref="AJ61:AJ82" si="74">AC8+AD8+AE8+AF8+AG8+AH8+AI8+AJ8</f>
        <v>20</v>
      </c>
      <c r="AK61" s="86">
        <f t="shared" ref="AK61:AK82" si="75">AC8+AD8+AE8+AF8+AG8+AH8+AI8+AJ8+AK8</f>
        <v>20</v>
      </c>
      <c r="AL61" s="86">
        <f t="shared" ref="AL61:AL82" si="76">AC8+AD8+AE8+AF8+AG8+AH8+AI8+AJ8+AK8+AL8</f>
        <v>20</v>
      </c>
      <c r="AM61" s="86">
        <f t="shared" ref="AM61:AM82" si="77">AC8+AD8+AE8+AF8+AG8+AH8+AI8+AJ8+AK8+AL8+AM8</f>
        <v>20</v>
      </c>
      <c r="AN61" s="86">
        <f t="shared" ref="AN61:AN82" si="78">AC8+AD8+AE8+AF8+AG8+AH8+AI8+AJ8+AK8+AL8+AM8+AN8</f>
        <v>20</v>
      </c>
      <c r="AQ61" s="86" t="s">
        <v>11</v>
      </c>
      <c r="AS61" s="86">
        <f t="shared" ref="AS61:AS81" si="79">AS36</f>
        <v>0</v>
      </c>
      <c r="AT61" s="86">
        <f t="shared" ref="AT61:AT81" si="80">AS36+AT36</f>
        <v>0</v>
      </c>
      <c r="AU61" s="86">
        <f t="shared" ref="AU61:AU81" si="81">AS36+AT36+AU36</f>
        <v>0</v>
      </c>
      <c r="AV61" s="86">
        <f t="shared" ref="AV61:AV81" si="82">AS36+AT36+AU36+AV36</f>
        <v>1</v>
      </c>
      <c r="AW61" s="86">
        <f t="shared" ref="AW61:AW81" si="83">AS36+AT36+AU36+AV36+AW36</f>
        <v>2</v>
      </c>
      <c r="AX61" s="86">
        <f t="shared" ref="AX61:AX81" si="84">AS36+AT36+AU36+AV36+AW36+AX36</f>
        <v>7</v>
      </c>
      <c r="AY61" s="86">
        <f t="shared" ref="AY61:AY81" si="85">AS36+AT36+AU36+AV36+AW36+AX36+AY36</f>
        <v>12</v>
      </c>
      <c r="AZ61" s="86">
        <f t="shared" ref="AZ61:AZ81" si="86">AS36+AT36+AU36+AV36+AW36+AX36+AY36+AZ36</f>
        <v>15</v>
      </c>
      <c r="BA61" s="86">
        <f t="shared" ref="BA61:BA81" si="87">AS36+AT36+AU36+AV36+AW36+AX36+AY36+AZ36+BA36</f>
        <v>17</v>
      </c>
      <c r="BB61" s="86">
        <f t="shared" ref="BB61:BB81" si="88">AS36+AT36+AU36+AV36+AW36+AX36+AY36+AZ36+BA36+BB36</f>
        <v>18</v>
      </c>
      <c r="BC61" s="86">
        <f t="shared" ref="BC61:BC81" si="89">AS36+AT36+AU36+AV36+AW36+AX36+AY36+AZ36+BA36+BB36+BC36</f>
        <v>19</v>
      </c>
      <c r="BD61" s="86">
        <f t="shared" ref="BD61:BD81" si="90">AS36+AT36+AU36+AV36+AW36+AX36+AY36+AZ36+BA36+BB36+BC36+BD36</f>
        <v>19</v>
      </c>
    </row>
    <row r="62" spans="1:58">
      <c r="AC62" s="86">
        <f t="shared" si="67"/>
        <v>7</v>
      </c>
      <c r="AD62" s="86">
        <f t="shared" si="68"/>
        <v>11</v>
      </c>
      <c r="AE62" s="86">
        <f t="shared" si="69"/>
        <v>20</v>
      </c>
      <c r="AF62" s="86">
        <f t="shared" si="70"/>
        <v>23</v>
      </c>
      <c r="AG62" s="86">
        <f t="shared" si="71"/>
        <v>40</v>
      </c>
      <c r="AH62" s="86">
        <f t="shared" si="72"/>
        <v>67</v>
      </c>
      <c r="AI62" s="86">
        <f t="shared" si="73"/>
        <v>75</v>
      </c>
      <c r="AJ62" s="86">
        <f t="shared" si="74"/>
        <v>75</v>
      </c>
      <c r="AK62" s="86">
        <f t="shared" si="75"/>
        <v>75</v>
      </c>
      <c r="AL62" s="86">
        <f t="shared" si="76"/>
        <v>75</v>
      </c>
      <c r="AM62" s="86">
        <f t="shared" si="77"/>
        <v>75</v>
      </c>
      <c r="AN62" s="86">
        <f t="shared" si="78"/>
        <v>75</v>
      </c>
      <c r="AQ62" s="86" t="s">
        <v>12</v>
      </c>
      <c r="AS62" s="86">
        <f t="shared" si="79"/>
        <v>1</v>
      </c>
      <c r="AT62" s="86">
        <f t="shared" si="80"/>
        <v>2</v>
      </c>
      <c r="AU62" s="86">
        <f t="shared" si="81"/>
        <v>3</v>
      </c>
      <c r="AV62" s="86">
        <f t="shared" si="82"/>
        <v>4</v>
      </c>
      <c r="AW62" s="86">
        <f t="shared" si="83"/>
        <v>8</v>
      </c>
      <c r="AX62" s="86">
        <f t="shared" si="84"/>
        <v>16</v>
      </c>
      <c r="AY62" s="86">
        <f t="shared" si="85"/>
        <v>30</v>
      </c>
      <c r="AZ62" s="86">
        <f t="shared" si="86"/>
        <v>38</v>
      </c>
      <c r="BA62" s="86">
        <f t="shared" si="87"/>
        <v>44</v>
      </c>
      <c r="BB62" s="86">
        <f t="shared" si="88"/>
        <v>47</v>
      </c>
      <c r="BC62" s="86">
        <f t="shared" si="89"/>
        <v>49</v>
      </c>
      <c r="BD62" s="86">
        <f t="shared" si="90"/>
        <v>51</v>
      </c>
    </row>
    <row r="63" spans="1:58">
      <c r="AC63" s="86">
        <f t="shared" si="67"/>
        <v>2</v>
      </c>
      <c r="AD63" s="86">
        <f t="shared" si="68"/>
        <v>2</v>
      </c>
      <c r="AE63" s="86">
        <f t="shared" si="69"/>
        <v>3</v>
      </c>
      <c r="AF63" s="86">
        <f t="shared" si="70"/>
        <v>6</v>
      </c>
      <c r="AG63" s="86">
        <f t="shared" si="71"/>
        <v>10</v>
      </c>
      <c r="AH63" s="86">
        <f t="shared" si="72"/>
        <v>27</v>
      </c>
      <c r="AI63" s="86">
        <f t="shared" si="73"/>
        <v>42</v>
      </c>
      <c r="AJ63" s="86">
        <f t="shared" si="74"/>
        <v>42</v>
      </c>
      <c r="AK63" s="86">
        <f t="shared" si="75"/>
        <v>42</v>
      </c>
      <c r="AL63" s="86">
        <f t="shared" si="76"/>
        <v>42</v>
      </c>
      <c r="AM63" s="86">
        <f t="shared" si="77"/>
        <v>42</v>
      </c>
      <c r="AN63" s="86">
        <f t="shared" si="78"/>
        <v>42</v>
      </c>
      <c r="AQ63" s="86" t="s">
        <v>13</v>
      </c>
      <c r="AS63" s="86">
        <f t="shared" si="79"/>
        <v>1</v>
      </c>
      <c r="AT63" s="86">
        <f t="shared" si="80"/>
        <v>3</v>
      </c>
      <c r="AU63" s="86">
        <f t="shared" si="81"/>
        <v>6</v>
      </c>
      <c r="AV63" s="86">
        <f t="shared" si="82"/>
        <v>10</v>
      </c>
      <c r="AW63" s="86">
        <f t="shared" si="83"/>
        <v>15</v>
      </c>
      <c r="AX63" s="86">
        <f t="shared" si="84"/>
        <v>26</v>
      </c>
      <c r="AY63" s="86">
        <f t="shared" si="85"/>
        <v>40</v>
      </c>
      <c r="AZ63" s="86">
        <f t="shared" si="86"/>
        <v>63</v>
      </c>
      <c r="BA63" s="86">
        <f t="shared" si="87"/>
        <v>76</v>
      </c>
      <c r="BB63" s="86">
        <f t="shared" si="88"/>
        <v>89</v>
      </c>
      <c r="BC63" s="86">
        <f t="shared" si="89"/>
        <v>97</v>
      </c>
      <c r="BD63" s="86">
        <f t="shared" si="90"/>
        <v>102</v>
      </c>
    </row>
    <row r="64" spans="1:58">
      <c r="AC64" s="86">
        <f t="shared" si="67"/>
        <v>1</v>
      </c>
      <c r="AD64" s="86">
        <f t="shared" si="68"/>
        <v>2</v>
      </c>
      <c r="AE64" s="86">
        <f t="shared" si="69"/>
        <v>19</v>
      </c>
      <c r="AF64" s="86">
        <f t="shared" si="70"/>
        <v>21</v>
      </c>
      <c r="AG64" s="86">
        <f t="shared" si="71"/>
        <v>21</v>
      </c>
      <c r="AH64" s="86">
        <f t="shared" si="72"/>
        <v>33</v>
      </c>
      <c r="AI64" s="86">
        <f t="shared" si="73"/>
        <v>62</v>
      </c>
      <c r="AJ64" s="86">
        <f t="shared" si="74"/>
        <v>62</v>
      </c>
      <c r="AK64" s="86">
        <f t="shared" si="75"/>
        <v>62</v>
      </c>
      <c r="AL64" s="86">
        <f t="shared" si="76"/>
        <v>62</v>
      </c>
      <c r="AM64" s="86">
        <f t="shared" si="77"/>
        <v>62</v>
      </c>
      <c r="AN64" s="86">
        <f t="shared" si="78"/>
        <v>62</v>
      </c>
      <c r="AQ64" s="86" t="s">
        <v>14</v>
      </c>
      <c r="AS64" s="86">
        <f t="shared" si="79"/>
        <v>1</v>
      </c>
      <c r="AT64" s="86">
        <f t="shared" si="80"/>
        <v>3</v>
      </c>
      <c r="AU64" s="86">
        <f t="shared" si="81"/>
        <v>7</v>
      </c>
      <c r="AV64" s="86">
        <f t="shared" si="82"/>
        <v>13</v>
      </c>
      <c r="AW64" s="86">
        <f t="shared" si="83"/>
        <v>19</v>
      </c>
      <c r="AX64" s="86">
        <f t="shared" si="84"/>
        <v>26</v>
      </c>
      <c r="AY64" s="86">
        <f t="shared" si="85"/>
        <v>36</v>
      </c>
      <c r="AZ64" s="86">
        <f t="shared" si="86"/>
        <v>48</v>
      </c>
      <c r="BA64" s="86">
        <f t="shared" si="87"/>
        <v>63</v>
      </c>
      <c r="BB64" s="86">
        <f t="shared" si="88"/>
        <v>71</v>
      </c>
      <c r="BC64" s="86">
        <f t="shared" si="89"/>
        <v>74</v>
      </c>
      <c r="BD64" s="86">
        <f t="shared" si="90"/>
        <v>76</v>
      </c>
    </row>
    <row r="65" spans="29:56">
      <c r="AC65" s="86">
        <f t="shared" si="67"/>
        <v>3</v>
      </c>
      <c r="AD65" s="86">
        <f t="shared" si="68"/>
        <v>5</v>
      </c>
      <c r="AE65" s="86">
        <f t="shared" si="69"/>
        <v>5</v>
      </c>
      <c r="AF65" s="86">
        <f t="shared" si="70"/>
        <v>6</v>
      </c>
      <c r="AG65" s="86">
        <f t="shared" si="71"/>
        <v>6</v>
      </c>
      <c r="AH65" s="86">
        <f t="shared" si="72"/>
        <v>8</v>
      </c>
      <c r="AI65" s="86">
        <f t="shared" si="73"/>
        <v>10</v>
      </c>
      <c r="AJ65" s="86">
        <f t="shared" si="74"/>
        <v>10</v>
      </c>
      <c r="AK65" s="86">
        <f t="shared" si="75"/>
        <v>10</v>
      </c>
      <c r="AL65" s="86">
        <f t="shared" si="76"/>
        <v>10</v>
      </c>
      <c r="AM65" s="86">
        <f t="shared" si="77"/>
        <v>10</v>
      </c>
      <c r="AN65" s="86">
        <f t="shared" si="78"/>
        <v>10</v>
      </c>
      <c r="AQ65" s="86" t="s">
        <v>15</v>
      </c>
      <c r="AS65" s="86">
        <f t="shared" si="79"/>
        <v>1</v>
      </c>
      <c r="AT65" s="86">
        <f t="shared" si="80"/>
        <v>2</v>
      </c>
      <c r="AU65" s="86">
        <f t="shared" si="81"/>
        <v>3</v>
      </c>
      <c r="AV65" s="86">
        <f t="shared" si="82"/>
        <v>4</v>
      </c>
      <c r="AW65" s="86">
        <f t="shared" si="83"/>
        <v>5</v>
      </c>
      <c r="AX65" s="86">
        <f t="shared" si="84"/>
        <v>8</v>
      </c>
      <c r="AY65" s="86">
        <f t="shared" si="85"/>
        <v>11</v>
      </c>
      <c r="AZ65" s="86">
        <f t="shared" si="86"/>
        <v>16</v>
      </c>
      <c r="BA65" s="86">
        <f t="shared" si="87"/>
        <v>19</v>
      </c>
      <c r="BB65" s="86">
        <f t="shared" si="88"/>
        <v>22</v>
      </c>
      <c r="BC65" s="86">
        <f t="shared" si="89"/>
        <v>24</v>
      </c>
      <c r="BD65" s="86">
        <f t="shared" si="90"/>
        <v>25</v>
      </c>
    </row>
    <row r="66" spans="29:56">
      <c r="AC66" s="86">
        <f t="shared" si="67"/>
        <v>0</v>
      </c>
      <c r="AD66" s="86">
        <f t="shared" si="68"/>
        <v>1</v>
      </c>
      <c r="AE66" s="86">
        <f t="shared" si="69"/>
        <v>2</v>
      </c>
      <c r="AF66" s="86">
        <f t="shared" si="70"/>
        <v>5</v>
      </c>
      <c r="AG66" s="86">
        <f t="shared" si="71"/>
        <v>8</v>
      </c>
      <c r="AH66" s="86">
        <f t="shared" si="72"/>
        <v>11</v>
      </c>
      <c r="AI66" s="86">
        <f t="shared" si="73"/>
        <v>23</v>
      </c>
      <c r="AJ66" s="86">
        <f t="shared" si="74"/>
        <v>23</v>
      </c>
      <c r="AK66" s="86">
        <f t="shared" si="75"/>
        <v>23</v>
      </c>
      <c r="AL66" s="86">
        <f t="shared" si="76"/>
        <v>23</v>
      </c>
      <c r="AM66" s="86">
        <f t="shared" si="77"/>
        <v>23</v>
      </c>
      <c r="AN66" s="86">
        <f t="shared" si="78"/>
        <v>23</v>
      </c>
      <c r="AQ66" s="86" t="s">
        <v>16</v>
      </c>
      <c r="AS66" s="86">
        <f t="shared" si="79"/>
        <v>0</v>
      </c>
      <c r="AT66" s="86">
        <f t="shared" si="80"/>
        <v>1</v>
      </c>
      <c r="AU66" s="86">
        <f t="shared" si="81"/>
        <v>2</v>
      </c>
      <c r="AV66" s="86">
        <f t="shared" si="82"/>
        <v>3</v>
      </c>
      <c r="AW66" s="86">
        <f t="shared" si="83"/>
        <v>5</v>
      </c>
      <c r="AX66" s="86">
        <f t="shared" si="84"/>
        <v>16</v>
      </c>
      <c r="AY66" s="86">
        <f t="shared" si="85"/>
        <v>24</v>
      </c>
      <c r="AZ66" s="86">
        <f t="shared" si="86"/>
        <v>30</v>
      </c>
      <c r="BA66" s="86">
        <f t="shared" si="87"/>
        <v>32</v>
      </c>
      <c r="BB66" s="86">
        <f t="shared" si="88"/>
        <v>33</v>
      </c>
      <c r="BC66" s="86">
        <f t="shared" si="89"/>
        <v>34</v>
      </c>
      <c r="BD66" s="86">
        <f t="shared" si="90"/>
        <v>35</v>
      </c>
    </row>
    <row r="67" spans="29:56">
      <c r="AC67" s="86">
        <f t="shared" si="67"/>
        <v>4</v>
      </c>
      <c r="AD67" s="86">
        <f t="shared" si="68"/>
        <v>5</v>
      </c>
      <c r="AE67" s="86">
        <f t="shared" si="69"/>
        <v>6</v>
      </c>
      <c r="AF67" s="86">
        <f t="shared" si="70"/>
        <v>7</v>
      </c>
      <c r="AG67" s="86">
        <f t="shared" si="71"/>
        <v>13</v>
      </c>
      <c r="AH67" s="86">
        <f t="shared" si="72"/>
        <v>29</v>
      </c>
      <c r="AI67" s="86">
        <f t="shared" si="73"/>
        <v>46</v>
      </c>
      <c r="AJ67" s="86">
        <f t="shared" si="74"/>
        <v>46</v>
      </c>
      <c r="AK67" s="86">
        <f t="shared" si="75"/>
        <v>46</v>
      </c>
      <c r="AL67" s="86">
        <f t="shared" si="76"/>
        <v>46</v>
      </c>
      <c r="AM67" s="86">
        <f t="shared" si="77"/>
        <v>46</v>
      </c>
      <c r="AN67" s="86">
        <f t="shared" si="78"/>
        <v>46</v>
      </c>
      <c r="AQ67" s="86" t="s">
        <v>17</v>
      </c>
      <c r="AS67" s="86">
        <f t="shared" si="79"/>
        <v>1</v>
      </c>
      <c r="AT67" s="86">
        <f t="shared" si="80"/>
        <v>2</v>
      </c>
      <c r="AU67" s="86">
        <f t="shared" si="81"/>
        <v>3</v>
      </c>
      <c r="AV67" s="86">
        <f t="shared" si="82"/>
        <v>4</v>
      </c>
      <c r="AW67" s="86">
        <f t="shared" si="83"/>
        <v>5</v>
      </c>
      <c r="AX67" s="86">
        <f t="shared" si="84"/>
        <v>9</v>
      </c>
      <c r="AY67" s="86">
        <f t="shared" si="85"/>
        <v>13</v>
      </c>
      <c r="AZ67" s="86">
        <f t="shared" si="86"/>
        <v>27</v>
      </c>
      <c r="BA67" s="86">
        <f t="shared" si="87"/>
        <v>41</v>
      </c>
      <c r="BB67" s="86">
        <f t="shared" si="88"/>
        <v>50</v>
      </c>
      <c r="BC67" s="86">
        <f t="shared" si="89"/>
        <v>53</v>
      </c>
      <c r="BD67" s="86">
        <f t="shared" si="90"/>
        <v>54</v>
      </c>
    </row>
    <row r="68" spans="29:56">
      <c r="AC68" s="86">
        <f t="shared" si="67"/>
        <v>3</v>
      </c>
      <c r="AD68" s="86">
        <f t="shared" si="68"/>
        <v>6</v>
      </c>
      <c r="AE68" s="86">
        <f t="shared" si="69"/>
        <v>10</v>
      </c>
      <c r="AF68" s="86">
        <f t="shared" si="70"/>
        <v>15</v>
      </c>
      <c r="AG68" s="86">
        <f t="shared" si="71"/>
        <v>28</v>
      </c>
      <c r="AH68" s="86">
        <f t="shared" si="72"/>
        <v>50</v>
      </c>
      <c r="AI68" s="86">
        <f t="shared" si="73"/>
        <v>69</v>
      </c>
      <c r="AJ68" s="86">
        <f t="shared" si="74"/>
        <v>69</v>
      </c>
      <c r="AK68" s="86">
        <f t="shared" si="75"/>
        <v>69</v>
      </c>
      <c r="AL68" s="86">
        <f t="shared" si="76"/>
        <v>69</v>
      </c>
      <c r="AM68" s="86">
        <f t="shared" si="77"/>
        <v>69</v>
      </c>
      <c r="AN68" s="86">
        <f t="shared" si="78"/>
        <v>69</v>
      </c>
      <c r="AQ68" s="86" t="s">
        <v>18</v>
      </c>
      <c r="AS68" s="86">
        <f t="shared" si="79"/>
        <v>1</v>
      </c>
      <c r="AT68" s="86">
        <f t="shared" si="80"/>
        <v>2</v>
      </c>
      <c r="AU68" s="86">
        <f t="shared" si="81"/>
        <v>3</v>
      </c>
      <c r="AV68" s="86">
        <f t="shared" si="82"/>
        <v>4</v>
      </c>
      <c r="AW68" s="86">
        <f t="shared" si="83"/>
        <v>7</v>
      </c>
      <c r="AX68" s="86">
        <f t="shared" si="84"/>
        <v>13</v>
      </c>
      <c r="AY68" s="86">
        <f t="shared" si="85"/>
        <v>22</v>
      </c>
      <c r="AZ68" s="86">
        <f t="shared" si="86"/>
        <v>30</v>
      </c>
      <c r="BA68" s="86">
        <f t="shared" si="87"/>
        <v>35</v>
      </c>
      <c r="BB68" s="86">
        <f t="shared" si="88"/>
        <v>38</v>
      </c>
      <c r="BC68" s="86">
        <f t="shared" si="89"/>
        <v>40</v>
      </c>
      <c r="BD68" s="86">
        <f t="shared" si="90"/>
        <v>41</v>
      </c>
    </row>
    <row r="69" spans="29:56">
      <c r="AC69" s="86">
        <f t="shared" si="67"/>
        <v>1</v>
      </c>
      <c r="AD69" s="86">
        <f t="shared" si="68"/>
        <v>1</v>
      </c>
      <c r="AE69" s="86">
        <f t="shared" si="69"/>
        <v>6</v>
      </c>
      <c r="AF69" s="86">
        <f t="shared" si="70"/>
        <v>8</v>
      </c>
      <c r="AG69" s="86">
        <f t="shared" si="71"/>
        <v>13</v>
      </c>
      <c r="AH69" s="86">
        <f t="shared" si="72"/>
        <v>20</v>
      </c>
      <c r="AI69" s="86">
        <f t="shared" si="73"/>
        <v>32</v>
      </c>
      <c r="AJ69" s="86">
        <f t="shared" si="74"/>
        <v>32</v>
      </c>
      <c r="AK69" s="86">
        <f t="shared" si="75"/>
        <v>32</v>
      </c>
      <c r="AL69" s="86">
        <f t="shared" si="76"/>
        <v>32</v>
      </c>
      <c r="AM69" s="86">
        <f t="shared" si="77"/>
        <v>32</v>
      </c>
      <c r="AN69" s="86">
        <f t="shared" si="78"/>
        <v>32</v>
      </c>
      <c r="AQ69" s="86" t="s">
        <v>81</v>
      </c>
      <c r="AS69" s="86">
        <f t="shared" si="79"/>
        <v>0</v>
      </c>
      <c r="AT69" s="86">
        <f t="shared" si="80"/>
        <v>1</v>
      </c>
      <c r="AU69" s="86">
        <f t="shared" si="81"/>
        <v>2</v>
      </c>
      <c r="AV69" s="86">
        <f t="shared" si="82"/>
        <v>3</v>
      </c>
      <c r="AW69" s="86">
        <f t="shared" si="83"/>
        <v>5</v>
      </c>
      <c r="AX69" s="86">
        <f t="shared" si="84"/>
        <v>17</v>
      </c>
      <c r="AY69" s="86">
        <f t="shared" si="85"/>
        <v>34</v>
      </c>
      <c r="AZ69" s="86">
        <f t="shared" si="86"/>
        <v>42</v>
      </c>
      <c r="BA69" s="86">
        <f t="shared" si="87"/>
        <v>50</v>
      </c>
      <c r="BB69" s="86">
        <f t="shared" si="88"/>
        <v>53</v>
      </c>
      <c r="BC69" s="86">
        <f t="shared" si="89"/>
        <v>54</v>
      </c>
      <c r="BD69" s="86">
        <f t="shared" si="90"/>
        <v>54</v>
      </c>
    </row>
    <row r="70" spans="29:56">
      <c r="AC70" s="86">
        <f t="shared" si="67"/>
        <v>0</v>
      </c>
      <c r="AD70" s="86">
        <f t="shared" si="68"/>
        <v>0</v>
      </c>
      <c r="AE70" s="86">
        <f t="shared" si="69"/>
        <v>0</v>
      </c>
      <c r="AF70" s="86">
        <f t="shared" si="70"/>
        <v>0</v>
      </c>
      <c r="AG70" s="86">
        <f t="shared" si="71"/>
        <v>0</v>
      </c>
      <c r="AH70" s="86">
        <f t="shared" si="72"/>
        <v>0</v>
      </c>
      <c r="AI70" s="86">
        <f t="shared" si="73"/>
        <v>0</v>
      </c>
      <c r="AJ70" s="86">
        <f t="shared" si="74"/>
        <v>0</v>
      </c>
      <c r="AK70" s="86">
        <f t="shared" si="75"/>
        <v>0</v>
      </c>
      <c r="AL70" s="86">
        <f t="shared" si="76"/>
        <v>0</v>
      </c>
      <c r="AM70" s="86">
        <f t="shared" si="77"/>
        <v>0</v>
      </c>
      <c r="AN70" s="86">
        <f t="shared" si="78"/>
        <v>0</v>
      </c>
      <c r="AQ70" s="86" t="s">
        <v>19</v>
      </c>
      <c r="AS70" s="86">
        <f t="shared" si="79"/>
        <v>0</v>
      </c>
      <c r="AT70" s="86">
        <f t="shared" si="80"/>
        <v>0</v>
      </c>
      <c r="AU70" s="86">
        <f t="shared" si="81"/>
        <v>0</v>
      </c>
      <c r="AV70" s="86">
        <f t="shared" si="82"/>
        <v>0</v>
      </c>
      <c r="AW70" s="86">
        <f t="shared" si="83"/>
        <v>0</v>
      </c>
      <c r="AX70" s="86">
        <f t="shared" si="84"/>
        <v>0</v>
      </c>
      <c r="AY70" s="86">
        <f t="shared" si="85"/>
        <v>1</v>
      </c>
      <c r="AZ70" s="86">
        <f t="shared" si="86"/>
        <v>3</v>
      </c>
      <c r="BA70" s="86">
        <f t="shared" si="87"/>
        <v>6</v>
      </c>
      <c r="BB70" s="86">
        <f t="shared" si="88"/>
        <v>6</v>
      </c>
      <c r="BC70" s="86">
        <f t="shared" si="89"/>
        <v>6</v>
      </c>
      <c r="BD70" s="86">
        <f t="shared" si="90"/>
        <v>6</v>
      </c>
    </row>
    <row r="71" spans="29:56">
      <c r="AC71" s="86">
        <f t="shared" si="67"/>
        <v>4</v>
      </c>
      <c r="AD71" s="86">
        <f t="shared" si="68"/>
        <v>4</v>
      </c>
      <c r="AE71" s="86">
        <f t="shared" si="69"/>
        <v>5</v>
      </c>
      <c r="AF71" s="86">
        <f t="shared" si="70"/>
        <v>5</v>
      </c>
      <c r="AG71" s="86">
        <f t="shared" si="71"/>
        <v>8</v>
      </c>
      <c r="AH71" s="86">
        <f t="shared" si="72"/>
        <v>14</v>
      </c>
      <c r="AI71" s="86">
        <f t="shared" si="73"/>
        <v>19</v>
      </c>
      <c r="AJ71" s="86">
        <f t="shared" si="74"/>
        <v>19</v>
      </c>
      <c r="AK71" s="86">
        <f t="shared" si="75"/>
        <v>19</v>
      </c>
      <c r="AL71" s="86">
        <f t="shared" si="76"/>
        <v>19</v>
      </c>
      <c r="AM71" s="86">
        <f t="shared" si="77"/>
        <v>19</v>
      </c>
      <c r="AN71" s="86">
        <f t="shared" si="78"/>
        <v>19</v>
      </c>
      <c r="AQ71" s="86" t="s">
        <v>20</v>
      </c>
      <c r="AS71" s="86">
        <f t="shared" si="79"/>
        <v>0</v>
      </c>
      <c r="AT71" s="86">
        <f t="shared" si="80"/>
        <v>0</v>
      </c>
      <c r="AU71" s="86">
        <f t="shared" si="81"/>
        <v>0</v>
      </c>
      <c r="AV71" s="86">
        <f t="shared" si="82"/>
        <v>1</v>
      </c>
      <c r="AW71" s="86">
        <f t="shared" si="83"/>
        <v>2</v>
      </c>
      <c r="AX71" s="86">
        <f t="shared" si="84"/>
        <v>9</v>
      </c>
      <c r="AY71" s="86">
        <f t="shared" si="85"/>
        <v>13</v>
      </c>
      <c r="AZ71" s="86">
        <f t="shared" si="86"/>
        <v>17</v>
      </c>
      <c r="BA71" s="86">
        <f t="shared" si="87"/>
        <v>20</v>
      </c>
      <c r="BB71" s="86">
        <f t="shared" si="88"/>
        <v>22</v>
      </c>
      <c r="BC71" s="86">
        <f t="shared" si="89"/>
        <v>22</v>
      </c>
      <c r="BD71" s="86">
        <f t="shared" si="90"/>
        <v>22</v>
      </c>
    </row>
    <row r="72" spans="29:56">
      <c r="AC72" s="86">
        <f t="shared" si="67"/>
        <v>0</v>
      </c>
      <c r="AD72" s="86">
        <f t="shared" si="68"/>
        <v>3</v>
      </c>
      <c r="AE72" s="86">
        <f t="shared" si="69"/>
        <v>4</v>
      </c>
      <c r="AF72" s="86">
        <f t="shared" si="70"/>
        <v>7</v>
      </c>
      <c r="AG72" s="86">
        <f t="shared" si="71"/>
        <v>20</v>
      </c>
      <c r="AH72" s="86">
        <f t="shared" si="72"/>
        <v>23</v>
      </c>
      <c r="AI72" s="86">
        <f t="shared" si="73"/>
        <v>29</v>
      </c>
      <c r="AJ72" s="86">
        <f t="shared" si="74"/>
        <v>29</v>
      </c>
      <c r="AK72" s="86">
        <f t="shared" si="75"/>
        <v>29</v>
      </c>
      <c r="AL72" s="86">
        <f t="shared" si="76"/>
        <v>29</v>
      </c>
      <c r="AM72" s="86">
        <f t="shared" si="77"/>
        <v>29</v>
      </c>
      <c r="AN72" s="86">
        <f t="shared" si="78"/>
        <v>29</v>
      </c>
      <c r="AQ72" s="86" t="s">
        <v>21</v>
      </c>
      <c r="AS72" s="86">
        <f t="shared" si="79"/>
        <v>0</v>
      </c>
      <c r="AT72" s="86">
        <f t="shared" si="80"/>
        <v>0</v>
      </c>
      <c r="AU72" s="86">
        <f t="shared" si="81"/>
        <v>1</v>
      </c>
      <c r="AV72" s="86">
        <f t="shared" si="82"/>
        <v>2</v>
      </c>
      <c r="AW72" s="86">
        <f t="shared" si="83"/>
        <v>4</v>
      </c>
      <c r="AX72" s="86">
        <f t="shared" si="84"/>
        <v>8</v>
      </c>
      <c r="AY72" s="86">
        <f t="shared" si="85"/>
        <v>13</v>
      </c>
      <c r="AZ72" s="86">
        <f t="shared" si="86"/>
        <v>16</v>
      </c>
      <c r="BA72" s="86">
        <f t="shared" si="87"/>
        <v>18</v>
      </c>
      <c r="BB72" s="86">
        <f t="shared" si="88"/>
        <v>20</v>
      </c>
      <c r="BC72" s="86">
        <f t="shared" si="89"/>
        <v>20</v>
      </c>
      <c r="BD72" s="86">
        <f t="shared" si="90"/>
        <v>20</v>
      </c>
    </row>
    <row r="73" spans="29:56">
      <c r="AC73" s="86">
        <f t="shared" si="67"/>
        <v>3</v>
      </c>
      <c r="AD73" s="86">
        <f t="shared" si="68"/>
        <v>10</v>
      </c>
      <c r="AE73" s="86">
        <f t="shared" si="69"/>
        <v>12</v>
      </c>
      <c r="AF73" s="86">
        <f t="shared" si="70"/>
        <v>12</v>
      </c>
      <c r="AG73" s="86">
        <f t="shared" si="71"/>
        <v>13</v>
      </c>
      <c r="AH73" s="86">
        <f t="shared" si="72"/>
        <v>17</v>
      </c>
      <c r="AI73" s="86">
        <f t="shared" si="73"/>
        <v>22</v>
      </c>
      <c r="AJ73" s="86">
        <f t="shared" si="74"/>
        <v>22</v>
      </c>
      <c r="AK73" s="86">
        <f t="shared" si="75"/>
        <v>22</v>
      </c>
      <c r="AL73" s="86">
        <f t="shared" si="76"/>
        <v>22</v>
      </c>
      <c r="AM73" s="86">
        <f t="shared" si="77"/>
        <v>22</v>
      </c>
      <c r="AN73" s="86">
        <f t="shared" si="78"/>
        <v>22</v>
      </c>
      <c r="AQ73" s="86" t="s">
        <v>22</v>
      </c>
      <c r="AS73" s="86">
        <f t="shared" si="79"/>
        <v>0</v>
      </c>
      <c r="AT73" s="86">
        <f t="shared" si="80"/>
        <v>1</v>
      </c>
      <c r="AU73" s="86">
        <f t="shared" si="81"/>
        <v>2</v>
      </c>
      <c r="AV73" s="86">
        <f t="shared" si="82"/>
        <v>3</v>
      </c>
      <c r="AW73" s="86">
        <f t="shared" si="83"/>
        <v>5</v>
      </c>
      <c r="AX73" s="86">
        <f t="shared" si="84"/>
        <v>12</v>
      </c>
      <c r="AY73" s="86">
        <f t="shared" si="85"/>
        <v>18</v>
      </c>
      <c r="AZ73" s="86">
        <f t="shared" si="86"/>
        <v>23</v>
      </c>
      <c r="BA73" s="86">
        <f t="shared" si="87"/>
        <v>25</v>
      </c>
      <c r="BB73" s="86">
        <f t="shared" si="88"/>
        <v>26</v>
      </c>
      <c r="BC73" s="86">
        <f t="shared" si="89"/>
        <v>27</v>
      </c>
      <c r="BD73" s="86">
        <f t="shared" si="90"/>
        <v>27</v>
      </c>
    </row>
    <row r="74" spans="29:56">
      <c r="AC74" s="86">
        <f t="shared" si="67"/>
        <v>2</v>
      </c>
      <c r="AD74" s="86">
        <f t="shared" si="68"/>
        <v>3</v>
      </c>
      <c r="AE74" s="86">
        <f t="shared" si="69"/>
        <v>3</v>
      </c>
      <c r="AF74" s="86">
        <f t="shared" si="70"/>
        <v>3</v>
      </c>
      <c r="AG74" s="86">
        <f t="shared" si="71"/>
        <v>6</v>
      </c>
      <c r="AH74" s="86">
        <f t="shared" si="72"/>
        <v>12</v>
      </c>
      <c r="AI74" s="86">
        <f t="shared" si="73"/>
        <v>16</v>
      </c>
      <c r="AJ74" s="86">
        <f t="shared" si="74"/>
        <v>16</v>
      </c>
      <c r="AK74" s="86">
        <f t="shared" si="75"/>
        <v>16</v>
      </c>
      <c r="AL74" s="86">
        <f t="shared" si="76"/>
        <v>16</v>
      </c>
      <c r="AM74" s="86">
        <f t="shared" si="77"/>
        <v>16</v>
      </c>
      <c r="AN74" s="86">
        <f t="shared" si="78"/>
        <v>16</v>
      </c>
      <c r="AQ74" s="86" t="s">
        <v>23</v>
      </c>
      <c r="AS74" s="86">
        <f t="shared" si="79"/>
        <v>0</v>
      </c>
      <c r="AT74" s="86">
        <f t="shared" si="80"/>
        <v>0</v>
      </c>
      <c r="AU74" s="86">
        <f t="shared" si="81"/>
        <v>1</v>
      </c>
      <c r="AV74" s="86">
        <f t="shared" si="82"/>
        <v>3</v>
      </c>
      <c r="AW74" s="86">
        <f t="shared" si="83"/>
        <v>5</v>
      </c>
      <c r="AX74" s="86">
        <f t="shared" si="84"/>
        <v>7</v>
      </c>
      <c r="AY74" s="86">
        <f t="shared" si="85"/>
        <v>13</v>
      </c>
      <c r="AZ74" s="86">
        <f t="shared" si="86"/>
        <v>17</v>
      </c>
      <c r="BA74" s="86">
        <f t="shared" si="87"/>
        <v>21</v>
      </c>
      <c r="BB74" s="86">
        <f t="shared" si="88"/>
        <v>22</v>
      </c>
      <c r="BC74" s="86">
        <f t="shared" si="89"/>
        <v>22</v>
      </c>
      <c r="BD74" s="86">
        <f t="shared" si="90"/>
        <v>22</v>
      </c>
    </row>
    <row r="75" spans="29:56">
      <c r="AC75" s="86">
        <f t="shared" si="67"/>
        <v>0</v>
      </c>
      <c r="AD75" s="86">
        <f t="shared" si="68"/>
        <v>0</v>
      </c>
      <c r="AE75" s="86">
        <f t="shared" si="69"/>
        <v>0</v>
      </c>
      <c r="AF75" s="86">
        <f t="shared" si="70"/>
        <v>0</v>
      </c>
      <c r="AG75" s="86">
        <f t="shared" si="71"/>
        <v>0</v>
      </c>
      <c r="AH75" s="86">
        <f t="shared" si="72"/>
        <v>0</v>
      </c>
      <c r="AI75" s="86">
        <f t="shared" si="73"/>
        <v>2</v>
      </c>
      <c r="AJ75" s="86">
        <f t="shared" si="74"/>
        <v>2</v>
      </c>
      <c r="AK75" s="86">
        <f t="shared" si="75"/>
        <v>2</v>
      </c>
      <c r="AL75" s="86">
        <f t="shared" si="76"/>
        <v>2</v>
      </c>
      <c r="AM75" s="86">
        <f t="shared" si="77"/>
        <v>2</v>
      </c>
      <c r="AN75" s="86">
        <f t="shared" si="78"/>
        <v>2</v>
      </c>
      <c r="AQ75" s="86" t="s">
        <v>24</v>
      </c>
      <c r="AS75" s="86">
        <f t="shared" si="79"/>
        <v>0</v>
      </c>
      <c r="AT75" s="86">
        <f t="shared" si="80"/>
        <v>0</v>
      </c>
      <c r="AU75" s="86">
        <f t="shared" si="81"/>
        <v>1</v>
      </c>
      <c r="AV75" s="86">
        <f t="shared" si="82"/>
        <v>2</v>
      </c>
      <c r="AW75" s="86">
        <f t="shared" si="83"/>
        <v>3</v>
      </c>
      <c r="AX75" s="86">
        <f t="shared" si="84"/>
        <v>5</v>
      </c>
      <c r="AY75" s="86">
        <f t="shared" si="85"/>
        <v>9</v>
      </c>
      <c r="AZ75" s="86">
        <f t="shared" si="86"/>
        <v>12</v>
      </c>
      <c r="BA75" s="86">
        <f t="shared" si="87"/>
        <v>17</v>
      </c>
      <c r="BB75" s="86">
        <f t="shared" si="88"/>
        <v>22</v>
      </c>
      <c r="BC75" s="86">
        <f t="shared" si="89"/>
        <v>24</v>
      </c>
      <c r="BD75" s="86">
        <f t="shared" si="90"/>
        <v>25</v>
      </c>
    </row>
    <row r="76" spans="29:56">
      <c r="AC76" s="86">
        <f t="shared" si="67"/>
        <v>0</v>
      </c>
      <c r="AD76" s="86">
        <f t="shared" si="68"/>
        <v>0</v>
      </c>
      <c r="AE76" s="86">
        <f t="shared" si="69"/>
        <v>0</v>
      </c>
      <c r="AF76" s="86">
        <f t="shared" si="70"/>
        <v>0</v>
      </c>
      <c r="AG76" s="86">
        <f t="shared" si="71"/>
        <v>0</v>
      </c>
      <c r="AH76" s="86">
        <f t="shared" si="72"/>
        <v>0</v>
      </c>
      <c r="AI76" s="86">
        <f t="shared" si="73"/>
        <v>5</v>
      </c>
      <c r="AJ76" s="86">
        <f t="shared" si="74"/>
        <v>5</v>
      </c>
      <c r="AK76" s="86">
        <f t="shared" si="75"/>
        <v>5</v>
      </c>
      <c r="AL76" s="86">
        <f t="shared" si="76"/>
        <v>5</v>
      </c>
      <c r="AM76" s="86">
        <f t="shared" si="77"/>
        <v>5</v>
      </c>
      <c r="AN76" s="86">
        <f t="shared" si="78"/>
        <v>5</v>
      </c>
      <c r="AQ76" s="86" t="s">
        <v>25</v>
      </c>
      <c r="AS76" s="86">
        <f t="shared" si="79"/>
        <v>0</v>
      </c>
      <c r="AT76" s="86">
        <f t="shared" si="80"/>
        <v>0</v>
      </c>
      <c r="AU76" s="86">
        <f t="shared" si="81"/>
        <v>1</v>
      </c>
      <c r="AV76" s="86">
        <f t="shared" si="82"/>
        <v>2</v>
      </c>
      <c r="AW76" s="86">
        <f t="shared" si="83"/>
        <v>3</v>
      </c>
      <c r="AX76" s="86">
        <f t="shared" si="84"/>
        <v>7</v>
      </c>
      <c r="AY76" s="86">
        <f t="shared" si="85"/>
        <v>11</v>
      </c>
      <c r="AZ76" s="86">
        <f t="shared" si="86"/>
        <v>17</v>
      </c>
      <c r="BA76" s="86">
        <f t="shared" si="87"/>
        <v>22</v>
      </c>
      <c r="BB76" s="86">
        <f t="shared" si="88"/>
        <v>24</v>
      </c>
      <c r="BC76" s="86">
        <f t="shared" si="89"/>
        <v>26</v>
      </c>
      <c r="BD76" s="86">
        <f t="shared" si="90"/>
        <v>27</v>
      </c>
    </row>
    <row r="77" spans="29:56">
      <c r="AC77" s="86">
        <f t="shared" si="67"/>
        <v>0</v>
      </c>
      <c r="AD77" s="86">
        <f t="shared" si="68"/>
        <v>0</v>
      </c>
      <c r="AE77" s="86">
        <f t="shared" si="69"/>
        <v>0</v>
      </c>
      <c r="AF77" s="86">
        <f t="shared" si="70"/>
        <v>0</v>
      </c>
      <c r="AG77" s="86">
        <f t="shared" si="71"/>
        <v>0</v>
      </c>
      <c r="AH77" s="86">
        <f t="shared" si="72"/>
        <v>0</v>
      </c>
      <c r="AI77" s="86">
        <f t="shared" si="73"/>
        <v>0</v>
      </c>
      <c r="AJ77" s="86">
        <f t="shared" si="74"/>
        <v>0</v>
      </c>
      <c r="AK77" s="86">
        <f t="shared" si="75"/>
        <v>0</v>
      </c>
      <c r="AL77" s="86">
        <f t="shared" si="76"/>
        <v>0</v>
      </c>
      <c r="AM77" s="86">
        <f t="shared" si="77"/>
        <v>0</v>
      </c>
      <c r="AN77" s="86">
        <f t="shared" si="78"/>
        <v>0</v>
      </c>
      <c r="AQ77" s="86" t="s">
        <v>26</v>
      </c>
      <c r="AS77" s="86">
        <f t="shared" si="79"/>
        <v>0</v>
      </c>
      <c r="AT77" s="86">
        <f t="shared" si="80"/>
        <v>0</v>
      </c>
      <c r="AU77" s="86">
        <f t="shared" si="81"/>
        <v>0</v>
      </c>
      <c r="AV77" s="86">
        <f t="shared" si="82"/>
        <v>0</v>
      </c>
      <c r="AW77" s="86">
        <f t="shared" si="83"/>
        <v>0</v>
      </c>
      <c r="AX77" s="86">
        <f t="shared" si="84"/>
        <v>1</v>
      </c>
      <c r="AY77" s="86">
        <f t="shared" si="85"/>
        <v>4</v>
      </c>
      <c r="AZ77" s="86">
        <f t="shared" si="86"/>
        <v>6</v>
      </c>
      <c r="BA77" s="86">
        <f t="shared" si="87"/>
        <v>8</v>
      </c>
      <c r="BB77" s="86">
        <f t="shared" si="88"/>
        <v>9</v>
      </c>
      <c r="BC77" s="86">
        <f t="shared" si="89"/>
        <v>9</v>
      </c>
      <c r="BD77" s="86">
        <f t="shared" si="90"/>
        <v>9</v>
      </c>
    </row>
    <row r="78" spans="29:56">
      <c r="AC78" s="86">
        <f t="shared" si="67"/>
        <v>1</v>
      </c>
      <c r="AD78" s="86">
        <f t="shared" si="68"/>
        <v>2</v>
      </c>
      <c r="AE78" s="86">
        <f t="shared" si="69"/>
        <v>3</v>
      </c>
      <c r="AF78" s="86">
        <f t="shared" si="70"/>
        <v>4</v>
      </c>
      <c r="AG78" s="86">
        <f t="shared" si="71"/>
        <v>4</v>
      </c>
      <c r="AH78" s="86">
        <f t="shared" si="72"/>
        <v>5</v>
      </c>
      <c r="AI78" s="86">
        <f t="shared" si="73"/>
        <v>10</v>
      </c>
      <c r="AJ78" s="86">
        <f t="shared" si="74"/>
        <v>10</v>
      </c>
      <c r="AK78" s="86">
        <f t="shared" si="75"/>
        <v>10</v>
      </c>
      <c r="AL78" s="86">
        <f t="shared" si="76"/>
        <v>10</v>
      </c>
      <c r="AM78" s="86">
        <f t="shared" si="77"/>
        <v>10</v>
      </c>
      <c r="AN78" s="86">
        <f t="shared" si="78"/>
        <v>10</v>
      </c>
      <c r="AQ78" s="86" t="s">
        <v>27</v>
      </c>
      <c r="AS78" s="86">
        <f t="shared" si="79"/>
        <v>0</v>
      </c>
      <c r="AT78" s="86">
        <f t="shared" si="80"/>
        <v>0</v>
      </c>
      <c r="AU78" s="86">
        <f t="shared" si="81"/>
        <v>1</v>
      </c>
      <c r="AV78" s="86">
        <f t="shared" si="82"/>
        <v>2</v>
      </c>
      <c r="AW78" s="86">
        <f t="shared" si="83"/>
        <v>3</v>
      </c>
      <c r="AX78" s="86">
        <f t="shared" si="84"/>
        <v>6</v>
      </c>
      <c r="AY78" s="86">
        <f t="shared" si="85"/>
        <v>9</v>
      </c>
      <c r="AZ78" s="86">
        <f t="shared" si="86"/>
        <v>14</v>
      </c>
      <c r="BA78" s="86">
        <f t="shared" si="87"/>
        <v>17</v>
      </c>
      <c r="BB78" s="86">
        <f t="shared" si="88"/>
        <v>18</v>
      </c>
      <c r="BC78" s="86">
        <f t="shared" si="89"/>
        <v>19</v>
      </c>
      <c r="BD78" s="86">
        <f t="shared" si="90"/>
        <v>19</v>
      </c>
    </row>
    <row r="79" spans="29:56">
      <c r="AC79" s="86">
        <f t="shared" si="67"/>
        <v>0</v>
      </c>
      <c r="AD79" s="86">
        <f t="shared" si="68"/>
        <v>1</v>
      </c>
      <c r="AE79" s="86">
        <f t="shared" si="69"/>
        <v>1</v>
      </c>
      <c r="AF79" s="86">
        <f t="shared" si="70"/>
        <v>1</v>
      </c>
      <c r="AG79" s="86">
        <f t="shared" si="71"/>
        <v>2</v>
      </c>
      <c r="AH79" s="86">
        <f t="shared" si="72"/>
        <v>8</v>
      </c>
      <c r="AI79" s="86">
        <f t="shared" si="73"/>
        <v>15</v>
      </c>
      <c r="AJ79" s="86">
        <f t="shared" si="74"/>
        <v>15</v>
      </c>
      <c r="AK79" s="86">
        <f t="shared" si="75"/>
        <v>15</v>
      </c>
      <c r="AL79" s="86">
        <f t="shared" si="76"/>
        <v>15</v>
      </c>
      <c r="AM79" s="86">
        <f t="shared" si="77"/>
        <v>15</v>
      </c>
      <c r="AN79" s="86">
        <f t="shared" si="78"/>
        <v>15</v>
      </c>
      <c r="AQ79" s="86" t="s">
        <v>28</v>
      </c>
      <c r="AS79" s="86">
        <f t="shared" si="79"/>
        <v>1</v>
      </c>
      <c r="AT79" s="86">
        <f t="shared" si="80"/>
        <v>1</v>
      </c>
      <c r="AU79" s="86">
        <f t="shared" si="81"/>
        <v>1</v>
      </c>
      <c r="AV79" s="86">
        <f t="shared" si="82"/>
        <v>1</v>
      </c>
      <c r="AW79" s="86">
        <f t="shared" si="83"/>
        <v>2</v>
      </c>
      <c r="AX79" s="86">
        <f t="shared" si="84"/>
        <v>4</v>
      </c>
      <c r="AY79" s="86">
        <f t="shared" si="85"/>
        <v>8</v>
      </c>
      <c r="AZ79" s="86">
        <f t="shared" si="86"/>
        <v>11</v>
      </c>
      <c r="BA79" s="86">
        <f t="shared" si="87"/>
        <v>14</v>
      </c>
      <c r="BB79" s="86">
        <f t="shared" si="88"/>
        <v>17</v>
      </c>
      <c r="BC79" s="86">
        <f t="shared" si="89"/>
        <v>18</v>
      </c>
      <c r="BD79" s="86">
        <f t="shared" si="90"/>
        <v>18</v>
      </c>
    </row>
    <row r="80" spans="29:56">
      <c r="AC80" s="86">
        <f t="shared" si="67"/>
        <v>0</v>
      </c>
      <c r="AD80" s="86">
        <f t="shared" si="68"/>
        <v>0</v>
      </c>
      <c r="AE80" s="86">
        <f t="shared" si="69"/>
        <v>0</v>
      </c>
      <c r="AF80" s="86">
        <f t="shared" si="70"/>
        <v>0</v>
      </c>
      <c r="AG80" s="86">
        <f t="shared" si="71"/>
        <v>0</v>
      </c>
      <c r="AH80" s="86">
        <f t="shared" si="72"/>
        <v>3</v>
      </c>
      <c r="AI80" s="86">
        <f t="shared" si="73"/>
        <v>13</v>
      </c>
      <c r="AJ80" s="86">
        <f t="shared" si="74"/>
        <v>13</v>
      </c>
      <c r="AK80" s="86">
        <f t="shared" si="75"/>
        <v>13</v>
      </c>
      <c r="AL80" s="86">
        <f t="shared" si="76"/>
        <v>13</v>
      </c>
      <c r="AM80" s="86">
        <f t="shared" si="77"/>
        <v>13</v>
      </c>
      <c r="AN80" s="86">
        <f t="shared" si="78"/>
        <v>13</v>
      </c>
      <c r="AQ80" s="86" t="s">
        <v>82</v>
      </c>
      <c r="AS80" s="86">
        <f t="shared" si="79"/>
        <v>0</v>
      </c>
      <c r="AT80" s="86">
        <f t="shared" si="80"/>
        <v>0</v>
      </c>
      <c r="AU80" s="86">
        <f t="shared" si="81"/>
        <v>0</v>
      </c>
      <c r="AV80" s="86">
        <f t="shared" si="82"/>
        <v>0</v>
      </c>
      <c r="AW80" s="86">
        <f t="shared" si="83"/>
        <v>0</v>
      </c>
      <c r="AX80" s="86">
        <f t="shared" si="84"/>
        <v>2</v>
      </c>
      <c r="AY80" s="86">
        <f t="shared" si="85"/>
        <v>9</v>
      </c>
      <c r="AZ80" s="86">
        <f t="shared" si="86"/>
        <v>11</v>
      </c>
      <c r="BA80" s="86">
        <f t="shared" si="87"/>
        <v>12</v>
      </c>
      <c r="BB80" s="86">
        <f t="shared" si="88"/>
        <v>12</v>
      </c>
      <c r="BC80" s="86">
        <f t="shared" si="89"/>
        <v>12</v>
      </c>
      <c r="BD80" s="86">
        <f t="shared" si="90"/>
        <v>12</v>
      </c>
    </row>
    <row r="81" spans="24:56">
      <c r="AC81" s="86">
        <f t="shared" si="67"/>
        <v>0</v>
      </c>
      <c r="AD81" s="86">
        <f t="shared" si="68"/>
        <v>0</v>
      </c>
      <c r="AE81" s="86">
        <f t="shared" si="69"/>
        <v>0</v>
      </c>
      <c r="AF81" s="86">
        <f t="shared" si="70"/>
        <v>0</v>
      </c>
      <c r="AG81" s="86">
        <f t="shared" si="71"/>
        <v>1</v>
      </c>
      <c r="AH81" s="86">
        <f t="shared" si="72"/>
        <v>4</v>
      </c>
      <c r="AI81" s="86">
        <f t="shared" si="73"/>
        <v>7</v>
      </c>
      <c r="AJ81" s="86">
        <f t="shared" si="74"/>
        <v>7</v>
      </c>
      <c r="AK81" s="86">
        <f t="shared" si="75"/>
        <v>7</v>
      </c>
      <c r="AL81" s="86">
        <f t="shared" si="76"/>
        <v>7</v>
      </c>
      <c r="AM81" s="86">
        <f t="shared" si="77"/>
        <v>7</v>
      </c>
      <c r="AN81" s="86">
        <f t="shared" si="78"/>
        <v>7</v>
      </c>
      <c r="AQ81" s="86" t="s">
        <v>29</v>
      </c>
      <c r="AS81" s="86">
        <f t="shared" si="79"/>
        <v>0</v>
      </c>
      <c r="AT81" s="86">
        <f t="shared" si="80"/>
        <v>0</v>
      </c>
      <c r="AU81" s="86">
        <f t="shared" si="81"/>
        <v>0</v>
      </c>
      <c r="AV81" s="86">
        <f t="shared" si="82"/>
        <v>0</v>
      </c>
      <c r="AW81" s="86">
        <f t="shared" si="83"/>
        <v>0</v>
      </c>
      <c r="AX81" s="86">
        <f t="shared" si="84"/>
        <v>2</v>
      </c>
      <c r="AY81" s="86">
        <f t="shared" si="85"/>
        <v>4</v>
      </c>
      <c r="AZ81" s="86">
        <f t="shared" si="86"/>
        <v>7</v>
      </c>
      <c r="BA81" s="86">
        <f t="shared" si="87"/>
        <v>8</v>
      </c>
      <c r="BB81" s="86">
        <f t="shared" si="88"/>
        <v>9</v>
      </c>
      <c r="BC81" s="86">
        <f t="shared" si="89"/>
        <v>10</v>
      </c>
      <c r="BD81" s="86">
        <f t="shared" si="90"/>
        <v>10</v>
      </c>
    </row>
    <row r="82" spans="24:56">
      <c r="AC82" s="86">
        <f t="shared" si="67"/>
        <v>36</v>
      </c>
      <c r="AD82" s="86">
        <f t="shared" si="68"/>
        <v>62</v>
      </c>
      <c r="AE82" s="86">
        <f t="shared" si="69"/>
        <v>109</v>
      </c>
      <c r="AF82" s="86">
        <f t="shared" si="70"/>
        <v>135</v>
      </c>
      <c r="AG82" s="86">
        <f t="shared" si="71"/>
        <v>206</v>
      </c>
      <c r="AH82" s="86">
        <f t="shared" si="72"/>
        <v>354</v>
      </c>
      <c r="AI82" s="86">
        <f t="shared" si="73"/>
        <v>546</v>
      </c>
      <c r="AJ82" s="86">
        <f t="shared" si="74"/>
        <v>546</v>
      </c>
      <c r="AK82" s="86">
        <f t="shared" si="75"/>
        <v>546</v>
      </c>
      <c r="AL82" s="86">
        <f t="shared" si="76"/>
        <v>546</v>
      </c>
      <c r="AM82" s="86">
        <f t="shared" si="77"/>
        <v>546</v>
      </c>
      <c r="AN82" s="86">
        <f t="shared" si="78"/>
        <v>546</v>
      </c>
      <c r="AQ82" s="86" t="s">
        <v>78</v>
      </c>
      <c r="AS82" s="47">
        <f>AS57</f>
        <v>8.4091403699673553</v>
      </c>
      <c r="AT82" s="47">
        <f>AS57+AT57</f>
        <v>12.813928182807398</v>
      </c>
      <c r="AU82" s="47">
        <f>AS57+AT57+AU57</f>
        <v>26.829162132752991</v>
      </c>
      <c r="AV82" s="47">
        <f>AS57+AT57+AU57+AV57</f>
        <v>45.249183895538629</v>
      </c>
      <c r="AW82" s="47">
        <f>AS57+AT57+AU57+AV57+AW57</f>
        <v>91.699673558215437</v>
      </c>
      <c r="AX82" s="47">
        <f>AS57+AT57+AU57+AV57+AW57+AX57</f>
        <v>219.43852013057671</v>
      </c>
      <c r="AY82" s="47">
        <f>AS57+AT57+AU57+AV57+AW57+AX57+AY57</f>
        <v>396.43090315560391</v>
      </c>
      <c r="AZ82" s="47">
        <f>AS57+AT57+AU57+AV57+AW57+AX57+AY57+AZ57</f>
        <v>526.57236126224154</v>
      </c>
      <c r="BA82" s="47">
        <f>AS57+AT57+AU57+AV57+AW57+AX57+AY57+AZ57+BA57</f>
        <v>623.87812840043523</v>
      </c>
      <c r="BB82" s="47">
        <f>AS57+AT57+AU57+AV57+AW57+AX57+AY57+AZ57+BA57+BB57</f>
        <v>686.74646354733409</v>
      </c>
      <c r="BC82" s="47">
        <f>AS57+AT57+AU57+AV57+AW57+AX57+AY57+AZ57+BA57+BB57+BC57</f>
        <v>724.38737758433081</v>
      </c>
      <c r="BD82" s="47">
        <f>AS57+AT57+AU57+AV57+AW57+AX57+AY57+AZ57+BA57+BB57+BC57+BD57</f>
        <v>736</v>
      </c>
    </row>
    <row r="84" spans="24:56">
      <c r="Y84" s="86" t="s">
        <v>890</v>
      </c>
      <c r="Z84" s="86" t="s">
        <v>891</v>
      </c>
      <c r="AA84" s="86" t="s">
        <v>889</v>
      </c>
      <c r="AC84" s="86" t="s">
        <v>803</v>
      </c>
    </row>
    <row r="85" spans="24:56">
      <c r="X85" s="107" t="s">
        <v>10</v>
      </c>
      <c r="Y85" s="107">
        <f>AO7</f>
        <v>29</v>
      </c>
      <c r="Z85" s="107">
        <f>AW60</f>
        <v>7</v>
      </c>
      <c r="AA85" s="107">
        <f>Y85-Z85</f>
        <v>22</v>
      </c>
      <c r="AB85" s="86" t="s">
        <v>10</v>
      </c>
      <c r="AC85" s="86">
        <f>IF(AC60&gt;0,AC60,)</f>
        <v>5</v>
      </c>
      <c r="AD85" s="86">
        <f>IF(AD60&gt;0,AD60,)</f>
        <v>6</v>
      </c>
      <c r="AE85" s="86">
        <f>IF(AE60&gt;0,AE60,)</f>
        <v>6</v>
      </c>
      <c r="AF85" s="86">
        <f>IF(AF60&gt;0,AF60,)</f>
        <v>7</v>
      </c>
      <c r="AG85" s="86">
        <f t="shared" ref="AG85:AN85" si="91">IF(AG60&gt;0,AG60,)</f>
        <v>8</v>
      </c>
      <c r="AH85" s="86">
        <f t="shared" si="91"/>
        <v>13</v>
      </c>
      <c r="AI85" s="86">
        <f t="shared" si="91"/>
        <v>29</v>
      </c>
      <c r="AJ85" s="86">
        <f t="shared" si="91"/>
        <v>29</v>
      </c>
      <c r="AK85" s="86">
        <f t="shared" si="91"/>
        <v>29</v>
      </c>
      <c r="AL85" s="86">
        <f t="shared" si="91"/>
        <v>29</v>
      </c>
      <c r="AM85" s="86">
        <f t="shared" si="91"/>
        <v>29</v>
      </c>
      <c r="AN85" s="86">
        <f t="shared" si="91"/>
        <v>29</v>
      </c>
      <c r="AS85" s="86" t="s">
        <v>804</v>
      </c>
    </row>
    <row r="86" spans="24:56">
      <c r="X86" s="107" t="s">
        <v>11</v>
      </c>
      <c r="Y86" s="107">
        <f t="shared" ref="Y86:Y107" si="92">AO8</f>
        <v>20</v>
      </c>
      <c r="Z86" s="107">
        <f t="shared" ref="Z86:Z106" si="93">AW61</f>
        <v>2</v>
      </c>
      <c r="AA86" s="107">
        <f t="shared" ref="AA86:AA107" si="94">Y86-Z86</f>
        <v>18</v>
      </c>
      <c r="AB86" s="86" t="s">
        <v>11</v>
      </c>
      <c r="AC86" s="86">
        <f t="shared" ref="AC86:AN107" si="95">IF(AC61&gt;0,AC61,)</f>
        <v>0</v>
      </c>
      <c r="AD86" s="86">
        <f t="shared" si="95"/>
        <v>0</v>
      </c>
      <c r="AE86" s="86">
        <f t="shared" si="95"/>
        <v>4</v>
      </c>
      <c r="AF86" s="86">
        <f t="shared" si="95"/>
        <v>5</v>
      </c>
      <c r="AG86" s="86">
        <f t="shared" si="95"/>
        <v>5</v>
      </c>
      <c r="AH86" s="86">
        <f t="shared" si="95"/>
        <v>10</v>
      </c>
      <c r="AI86" s="86">
        <f t="shared" si="95"/>
        <v>20</v>
      </c>
      <c r="AJ86" s="86">
        <f t="shared" si="95"/>
        <v>20</v>
      </c>
      <c r="AK86" s="86">
        <f t="shared" si="95"/>
        <v>20</v>
      </c>
      <c r="AL86" s="86">
        <f t="shared" si="95"/>
        <v>20</v>
      </c>
      <c r="AM86" s="86">
        <f t="shared" si="95"/>
        <v>20</v>
      </c>
      <c r="AN86" s="86">
        <f t="shared" si="95"/>
        <v>20</v>
      </c>
      <c r="AS86" s="95">
        <v>0</v>
      </c>
      <c r="AT86" s="95">
        <v>0</v>
      </c>
      <c r="AU86" s="95">
        <v>2</v>
      </c>
      <c r="AV86" s="95">
        <v>3</v>
      </c>
      <c r="AW86" s="95">
        <v>4</v>
      </c>
      <c r="AX86" s="95">
        <v>10</v>
      </c>
      <c r="AY86" s="95">
        <v>20</v>
      </c>
      <c r="AZ86" s="95">
        <v>8</v>
      </c>
      <c r="BA86" s="95">
        <v>7</v>
      </c>
      <c r="BB86" s="95">
        <v>9</v>
      </c>
      <c r="BC86" s="95">
        <v>6</v>
      </c>
      <c r="BD86" s="95">
        <v>1</v>
      </c>
    </row>
    <row r="87" spans="24:56">
      <c r="X87" s="107" t="s">
        <v>12</v>
      </c>
      <c r="Y87" s="107">
        <f t="shared" si="92"/>
        <v>75</v>
      </c>
      <c r="Z87" s="107">
        <f t="shared" si="93"/>
        <v>8</v>
      </c>
      <c r="AA87" s="107">
        <f t="shared" si="94"/>
        <v>67</v>
      </c>
      <c r="AB87" s="86" t="s">
        <v>12</v>
      </c>
      <c r="AC87" s="86">
        <f t="shared" si="95"/>
        <v>7</v>
      </c>
      <c r="AD87" s="86">
        <f t="shared" si="95"/>
        <v>11</v>
      </c>
      <c r="AE87" s="86">
        <f t="shared" si="95"/>
        <v>20</v>
      </c>
      <c r="AF87" s="86">
        <f t="shared" si="95"/>
        <v>23</v>
      </c>
      <c r="AG87" s="86">
        <f t="shared" si="95"/>
        <v>40</v>
      </c>
      <c r="AH87" s="86">
        <f t="shared" si="95"/>
        <v>67</v>
      </c>
      <c r="AI87" s="86">
        <f t="shared" si="95"/>
        <v>75</v>
      </c>
      <c r="AJ87" s="86">
        <f t="shared" si="95"/>
        <v>75</v>
      </c>
      <c r="AK87" s="86">
        <f t="shared" si="95"/>
        <v>75</v>
      </c>
      <c r="AL87" s="86">
        <f t="shared" si="95"/>
        <v>75</v>
      </c>
      <c r="AM87" s="86">
        <f t="shared" si="95"/>
        <v>75</v>
      </c>
      <c r="AN87" s="86">
        <f t="shared" si="95"/>
        <v>75</v>
      </c>
      <c r="AS87" s="95">
        <v>0</v>
      </c>
      <c r="AT87" s="95">
        <v>0</v>
      </c>
      <c r="AU87" s="95">
        <v>0</v>
      </c>
      <c r="AV87" s="95">
        <v>0</v>
      </c>
      <c r="AW87" s="95">
        <v>2</v>
      </c>
      <c r="AX87" s="95">
        <v>4</v>
      </c>
      <c r="AY87" s="95">
        <v>3</v>
      </c>
      <c r="AZ87" s="95">
        <v>5</v>
      </c>
      <c r="BA87" s="95">
        <v>1</v>
      </c>
      <c r="BB87" s="95">
        <v>1</v>
      </c>
      <c r="BC87" s="95">
        <v>1</v>
      </c>
      <c r="BD87" s="95">
        <v>0</v>
      </c>
    </row>
    <row r="88" spans="24:56">
      <c r="X88" s="86" t="s">
        <v>13</v>
      </c>
      <c r="Y88" s="86">
        <f t="shared" si="92"/>
        <v>42</v>
      </c>
      <c r="Z88" s="86">
        <f t="shared" si="93"/>
        <v>15</v>
      </c>
      <c r="AA88" s="86">
        <f t="shared" si="94"/>
        <v>27</v>
      </c>
      <c r="AB88" s="86" t="s">
        <v>13</v>
      </c>
      <c r="AC88" s="86">
        <f t="shared" si="95"/>
        <v>2</v>
      </c>
      <c r="AD88" s="86">
        <f t="shared" si="95"/>
        <v>2</v>
      </c>
      <c r="AE88" s="86">
        <f t="shared" si="95"/>
        <v>3</v>
      </c>
      <c r="AF88" s="86">
        <f t="shared" si="95"/>
        <v>6</v>
      </c>
      <c r="AG88" s="86">
        <f t="shared" si="95"/>
        <v>10</v>
      </c>
      <c r="AH88" s="86">
        <f t="shared" si="95"/>
        <v>27</v>
      </c>
      <c r="AI88" s="86">
        <f t="shared" si="95"/>
        <v>42</v>
      </c>
      <c r="AJ88" s="86">
        <f t="shared" si="95"/>
        <v>42</v>
      </c>
      <c r="AK88" s="86">
        <f t="shared" si="95"/>
        <v>42</v>
      </c>
      <c r="AL88" s="86">
        <f t="shared" si="95"/>
        <v>42</v>
      </c>
      <c r="AM88" s="86">
        <f t="shared" si="95"/>
        <v>42</v>
      </c>
      <c r="AN88" s="86">
        <f t="shared" si="95"/>
        <v>42</v>
      </c>
      <c r="AS88" s="95">
        <v>2</v>
      </c>
      <c r="AT88" s="95">
        <v>0</v>
      </c>
      <c r="AU88" s="95">
        <v>0</v>
      </c>
      <c r="AV88" s="95">
        <v>1</v>
      </c>
      <c r="AW88" s="95">
        <v>3</v>
      </c>
      <c r="AX88" s="95">
        <v>9</v>
      </c>
      <c r="AY88" s="95">
        <v>10</v>
      </c>
      <c r="AZ88" s="95">
        <v>10</v>
      </c>
      <c r="BA88" s="95">
        <v>9</v>
      </c>
      <c r="BB88" s="95">
        <v>4</v>
      </c>
      <c r="BC88" s="95">
        <v>2</v>
      </c>
      <c r="BD88" s="95">
        <v>1</v>
      </c>
    </row>
    <row r="89" spans="24:56">
      <c r="X89" s="107" t="s">
        <v>14</v>
      </c>
      <c r="Y89" s="107">
        <f t="shared" si="92"/>
        <v>62</v>
      </c>
      <c r="Z89" s="107">
        <f t="shared" si="93"/>
        <v>19</v>
      </c>
      <c r="AA89" s="107">
        <f t="shared" si="94"/>
        <v>43</v>
      </c>
      <c r="AB89" s="86" t="s">
        <v>14</v>
      </c>
      <c r="AC89" s="86">
        <f t="shared" si="95"/>
        <v>1</v>
      </c>
      <c r="AD89" s="86">
        <f t="shared" si="95"/>
        <v>2</v>
      </c>
      <c r="AE89" s="86">
        <f t="shared" si="95"/>
        <v>19</v>
      </c>
      <c r="AF89" s="86">
        <f t="shared" si="95"/>
        <v>21</v>
      </c>
      <c r="AG89" s="86">
        <f t="shared" si="95"/>
        <v>21</v>
      </c>
      <c r="AH89" s="86">
        <f t="shared" si="95"/>
        <v>33</v>
      </c>
      <c r="AI89" s="86">
        <f t="shared" si="95"/>
        <v>62</v>
      </c>
      <c r="AJ89" s="86">
        <f t="shared" si="95"/>
        <v>62</v>
      </c>
      <c r="AK89" s="86">
        <f t="shared" si="95"/>
        <v>62</v>
      </c>
      <c r="AL89" s="86">
        <f t="shared" si="95"/>
        <v>62</v>
      </c>
      <c r="AM89" s="86">
        <f t="shared" si="95"/>
        <v>62</v>
      </c>
      <c r="AN89" s="86">
        <f t="shared" si="95"/>
        <v>62</v>
      </c>
      <c r="AS89" s="95">
        <v>2</v>
      </c>
      <c r="AT89" s="95">
        <v>1</v>
      </c>
      <c r="AU89" s="95">
        <v>2</v>
      </c>
      <c r="AV89" s="95">
        <v>3</v>
      </c>
      <c r="AW89" s="95">
        <v>14</v>
      </c>
      <c r="AX89" s="95">
        <v>27</v>
      </c>
      <c r="AY89" s="95">
        <v>19</v>
      </c>
      <c r="AZ89" s="95">
        <v>17</v>
      </c>
      <c r="BA89" s="95">
        <v>6</v>
      </c>
      <c r="BB89" s="95">
        <v>8</v>
      </c>
      <c r="BC89" s="95">
        <v>4</v>
      </c>
      <c r="BD89" s="95">
        <v>0</v>
      </c>
    </row>
    <row r="90" spans="24:56">
      <c r="X90" s="107" t="s">
        <v>15</v>
      </c>
      <c r="Y90" s="107">
        <f t="shared" si="92"/>
        <v>10</v>
      </c>
      <c r="Z90" s="107">
        <f t="shared" si="93"/>
        <v>5</v>
      </c>
      <c r="AA90" s="107">
        <f t="shared" si="94"/>
        <v>5</v>
      </c>
      <c r="AB90" s="86" t="s">
        <v>15</v>
      </c>
      <c r="AC90" s="86">
        <f t="shared" si="95"/>
        <v>3</v>
      </c>
      <c r="AD90" s="86">
        <f t="shared" si="95"/>
        <v>5</v>
      </c>
      <c r="AE90" s="86">
        <f t="shared" si="95"/>
        <v>5</v>
      </c>
      <c r="AF90" s="86">
        <f t="shared" si="95"/>
        <v>6</v>
      </c>
      <c r="AG90" s="86">
        <f t="shared" si="95"/>
        <v>6</v>
      </c>
      <c r="AH90" s="86">
        <f t="shared" si="95"/>
        <v>8</v>
      </c>
      <c r="AI90" s="86">
        <f t="shared" si="95"/>
        <v>10</v>
      </c>
      <c r="AJ90" s="86">
        <f t="shared" si="95"/>
        <v>10</v>
      </c>
      <c r="AK90" s="86">
        <f t="shared" si="95"/>
        <v>10</v>
      </c>
      <c r="AL90" s="86">
        <f t="shared" si="95"/>
        <v>10</v>
      </c>
      <c r="AM90" s="86">
        <f t="shared" si="95"/>
        <v>10</v>
      </c>
      <c r="AN90" s="86">
        <f t="shared" si="95"/>
        <v>10</v>
      </c>
      <c r="AS90" s="95">
        <v>7</v>
      </c>
      <c r="AT90" s="95">
        <v>3</v>
      </c>
      <c r="AU90" s="95">
        <v>5</v>
      </c>
      <c r="AV90" s="95">
        <v>11</v>
      </c>
      <c r="AW90" s="95">
        <v>8</v>
      </c>
      <c r="AX90" s="95">
        <v>22</v>
      </c>
      <c r="AY90" s="95">
        <v>11</v>
      </c>
      <c r="AZ90" s="95">
        <v>4</v>
      </c>
      <c r="BA90" s="95">
        <v>2</v>
      </c>
      <c r="BB90" s="95">
        <v>3</v>
      </c>
      <c r="BC90" s="95">
        <v>0</v>
      </c>
      <c r="BD90" s="95">
        <v>0</v>
      </c>
    </row>
    <row r="91" spans="24:56">
      <c r="X91" s="107" t="s">
        <v>16</v>
      </c>
      <c r="Y91" s="107">
        <f t="shared" si="92"/>
        <v>23</v>
      </c>
      <c r="Z91" s="107">
        <f t="shared" si="93"/>
        <v>5</v>
      </c>
      <c r="AA91" s="107">
        <f t="shared" si="94"/>
        <v>18</v>
      </c>
      <c r="AB91" s="86" t="s">
        <v>16</v>
      </c>
      <c r="AC91" s="86">
        <f t="shared" si="95"/>
        <v>0</v>
      </c>
      <c r="AD91" s="86">
        <f t="shared" si="95"/>
        <v>1</v>
      </c>
      <c r="AE91" s="86">
        <f t="shared" si="95"/>
        <v>2</v>
      </c>
      <c r="AF91" s="86">
        <f t="shared" si="95"/>
        <v>5</v>
      </c>
      <c r="AG91" s="86">
        <f t="shared" si="95"/>
        <v>8</v>
      </c>
      <c r="AH91" s="86">
        <f t="shared" si="95"/>
        <v>11</v>
      </c>
      <c r="AI91" s="86">
        <f t="shared" si="95"/>
        <v>23</v>
      </c>
      <c r="AJ91" s="86">
        <f t="shared" si="95"/>
        <v>23</v>
      </c>
      <c r="AK91" s="86">
        <f t="shared" si="95"/>
        <v>23</v>
      </c>
      <c r="AL91" s="86">
        <f t="shared" si="95"/>
        <v>23</v>
      </c>
      <c r="AM91" s="86">
        <f t="shared" si="95"/>
        <v>23</v>
      </c>
      <c r="AN91" s="86">
        <f t="shared" si="95"/>
        <v>23</v>
      </c>
      <c r="AS91" s="95">
        <v>4</v>
      </c>
      <c r="AT91" s="95">
        <v>1</v>
      </c>
      <c r="AU91" s="95">
        <v>4</v>
      </c>
      <c r="AV91" s="95">
        <v>1</v>
      </c>
      <c r="AW91" s="95">
        <v>2</v>
      </c>
      <c r="AX91" s="95">
        <v>3</v>
      </c>
      <c r="AY91" s="95">
        <v>2</v>
      </c>
      <c r="AZ91" s="95">
        <v>5</v>
      </c>
      <c r="BA91" s="95">
        <v>1</v>
      </c>
      <c r="BB91" s="95">
        <v>0</v>
      </c>
      <c r="BC91" s="95">
        <v>1</v>
      </c>
      <c r="BD91" s="95">
        <v>1</v>
      </c>
    </row>
    <row r="92" spans="24:56">
      <c r="X92" s="107" t="s">
        <v>17</v>
      </c>
      <c r="Y92" s="107">
        <f t="shared" si="92"/>
        <v>46</v>
      </c>
      <c r="Z92" s="107">
        <f t="shared" si="93"/>
        <v>5</v>
      </c>
      <c r="AA92" s="107">
        <f t="shared" si="94"/>
        <v>41</v>
      </c>
      <c r="AB92" s="86" t="s">
        <v>17</v>
      </c>
      <c r="AC92" s="86">
        <f t="shared" si="95"/>
        <v>4</v>
      </c>
      <c r="AD92" s="86">
        <f t="shared" si="95"/>
        <v>5</v>
      </c>
      <c r="AE92" s="86">
        <f t="shared" si="95"/>
        <v>6</v>
      </c>
      <c r="AF92" s="86">
        <f t="shared" si="95"/>
        <v>7</v>
      </c>
      <c r="AG92" s="86">
        <f t="shared" si="95"/>
        <v>13</v>
      </c>
      <c r="AH92" s="86">
        <f t="shared" si="95"/>
        <v>29</v>
      </c>
      <c r="AI92" s="86">
        <f t="shared" si="95"/>
        <v>46</v>
      </c>
      <c r="AJ92" s="86">
        <f t="shared" si="95"/>
        <v>46</v>
      </c>
      <c r="AK92" s="86">
        <f t="shared" si="95"/>
        <v>46</v>
      </c>
      <c r="AL92" s="86">
        <f t="shared" si="95"/>
        <v>46</v>
      </c>
      <c r="AM92" s="86">
        <f t="shared" si="95"/>
        <v>46</v>
      </c>
      <c r="AN92" s="86">
        <f t="shared" si="95"/>
        <v>46</v>
      </c>
      <c r="AS92" s="95">
        <v>0</v>
      </c>
      <c r="AT92" s="95">
        <v>1</v>
      </c>
      <c r="AU92" s="95">
        <v>3</v>
      </c>
      <c r="AV92" s="95">
        <v>0</v>
      </c>
      <c r="AW92" s="95">
        <v>4</v>
      </c>
      <c r="AX92" s="95">
        <v>12</v>
      </c>
      <c r="AY92" s="95">
        <v>5</v>
      </c>
      <c r="AZ92" s="95">
        <v>4</v>
      </c>
      <c r="BA92" s="95">
        <v>2</v>
      </c>
      <c r="BB92" s="95">
        <v>1</v>
      </c>
      <c r="BC92" s="95">
        <v>0</v>
      </c>
      <c r="BD92" s="95">
        <v>0</v>
      </c>
    </row>
    <row r="93" spans="24:56">
      <c r="X93" s="107" t="s">
        <v>18</v>
      </c>
      <c r="Y93" s="107">
        <f t="shared" si="92"/>
        <v>69</v>
      </c>
      <c r="Z93" s="107">
        <f t="shared" si="93"/>
        <v>7</v>
      </c>
      <c r="AA93" s="107">
        <f t="shared" si="94"/>
        <v>62</v>
      </c>
      <c r="AB93" s="86" t="s">
        <v>18</v>
      </c>
      <c r="AC93" s="86">
        <f t="shared" si="95"/>
        <v>3</v>
      </c>
      <c r="AD93" s="86">
        <f t="shared" si="95"/>
        <v>6</v>
      </c>
      <c r="AE93" s="86">
        <f t="shared" si="95"/>
        <v>10</v>
      </c>
      <c r="AF93" s="86">
        <f t="shared" si="95"/>
        <v>15</v>
      </c>
      <c r="AG93" s="86">
        <f t="shared" si="95"/>
        <v>28</v>
      </c>
      <c r="AH93" s="86">
        <f t="shared" si="95"/>
        <v>50</v>
      </c>
      <c r="AI93" s="86">
        <f t="shared" si="95"/>
        <v>69</v>
      </c>
      <c r="AJ93" s="86">
        <f t="shared" si="95"/>
        <v>69</v>
      </c>
      <c r="AK93" s="86">
        <f t="shared" si="95"/>
        <v>69</v>
      </c>
      <c r="AL93" s="86">
        <f t="shared" si="95"/>
        <v>69</v>
      </c>
      <c r="AM93" s="86">
        <f t="shared" si="95"/>
        <v>69</v>
      </c>
      <c r="AN93" s="86">
        <f t="shared" si="95"/>
        <v>69</v>
      </c>
      <c r="AS93" s="95">
        <v>2</v>
      </c>
      <c r="AT93" s="95">
        <v>2</v>
      </c>
      <c r="AU93" s="95">
        <v>3</v>
      </c>
      <c r="AV93" s="95">
        <v>1</v>
      </c>
      <c r="AW93" s="95">
        <v>2</v>
      </c>
      <c r="AX93" s="95">
        <v>5</v>
      </c>
      <c r="AY93" s="95">
        <v>12</v>
      </c>
      <c r="AZ93" s="95">
        <v>9</v>
      </c>
      <c r="BA93" s="95">
        <v>10</v>
      </c>
      <c r="BB93" s="95">
        <v>5</v>
      </c>
      <c r="BC93" s="95">
        <v>2</v>
      </c>
      <c r="BD93" s="95">
        <v>1</v>
      </c>
    </row>
    <row r="94" spans="24:56">
      <c r="X94" s="107" t="s">
        <v>81</v>
      </c>
      <c r="Y94" s="107">
        <f t="shared" si="92"/>
        <v>32</v>
      </c>
      <c r="Z94" s="107">
        <f t="shared" si="93"/>
        <v>5</v>
      </c>
      <c r="AA94" s="107">
        <f t="shared" si="94"/>
        <v>27</v>
      </c>
      <c r="AB94" s="86" t="s">
        <v>81</v>
      </c>
      <c r="AC94" s="86">
        <f t="shared" si="95"/>
        <v>1</v>
      </c>
      <c r="AD94" s="86">
        <f t="shared" si="95"/>
        <v>1</v>
      </c>
      <c r="AE94" s="86">
        <f t="shared" si="95"/>
        <v>6</v>
      </c>
      <c r="AF94" s="86">
        <f t="shared" si="95"/>
        <v>8</v>
      </c>
      <c r="AG94" s="86">
        <f t="shared" si="95"/>
        <v>13</v>
      </c>
      <c r="AH94" s="86">
        <f t="shared" si="95"/>
        <v>20</v>
      </c>
      <c r="AI94" s="86">
        <f t="shared" si="95"/>
        <v>32</v>
      </c>
      <c r="AJ94" s="86">
        <f t="shared" si="95"/>
        <v>32</v>
      </c>
      <c r="AK94" s="86">
        <f t="shared" si="95"/>
        <v>32</v>
      </c>
      <c r="AL94" s="86">
        <f t="shared" si="95"/>
        <v>32</v>
      </c>
      <c r="AM94" s="86">
        <f t="shared" si="95"/>
        <v>32</v>
      </c>
      <c r="AN94" s="86">
        <f t="shared" si="95"/>
        <v>32</v>
      </c>
      <c r="AS94" s="95">
        <v>0</v>
      </c>
      <c r="AT94" s="95">
        <v>2</v>
      </c>
      <c r="AU94" s="95">
        <v>3</v>
      </c>
      <c r="AV94" s="95">
        <v>0</v>
      </c>
      <c r="AW94" s="95">
        <v>1</v>
      </c>
      <c r="AX94" s="95">
        <v>6</v>
      </c>
      <c r="AY94" s="95">
        <v>7</v>
      </c>
      <c r="AZ94" s="95">
        <v>6</v>
      </c>
      <c r="BA94" s="95">
        <v>8</v>
      </c>
      <c r="BB94" s="95">
        <v>5</v>
      </c>
      <c r="BC94" s="95">
        <v>2</v>
      </c>
      <c r="BD94" s="95">
        <v>1</v>
      </c>
    </row>
    <row r="95" spans="24:56">
      <c r="X95" s="86" t="s">
        <v>19</v>
      </c>
      <c r="Y95" s="86">
        <f t="shared" si="92"/>
        <v>0</v>
      </c>
      <c r="Z95" s="86">
        <f t="shared" si="93"/>
        <v>0</v>
      </c>
      <c r="AA95" s="86">
        <f t="shared" si="94"/>
        <v>0</v>
      </c>
      <c r="AB95" s="86" t="s">
        <v>19</v>
      </c>
      <c r="AC95" s="86">
        <f t="shared" si="95"/>
        <v>0</v>
      </c>
      <c r="AD95" s="86">
        <f t="shared" si="95"/>
        <v>0</v>
      </c>
      <c r="AE95" s="86">
        <f t="shared" si="95"/>
        <v>0</v>
      </c>
      <c r="AF95" s="86">
        <f t="shared" si="95"/>
        <v>0</v>
      </c>
      <c r="AG95" s="86">
        <f t="shared" si="95"/>
        <v>0</v>
      </c>
      <c r="AH95" s="86">
        <f t="shared" si="95"/>
        <v>0</v>
      </c>
      <c r="AI95" s="86">
        <f t="shared" si="95"/>
        <v>0</v>
      </c>
      <c r="AJ95" s="86">
        <f t="shared" si="95"/>
        <v>0</v>
      </c>
      <c r="AK95" s="86">
        <f t="shared" si="95"/>
        <v>0</v>
      </c>
      <c r="AL95" s="86">
        <f t="shared" si="95"/>
        <v>0</v>
      </c>
      <c r="AM95" s="86">
        <f t="shared" si="95"/>
        <v>0</v>
      </c>
      <c r="AN95" s="86">
        <f t="shared" si="95"/>
        <v>0</v>
      </c>
      <c r="AS95" s="95">
        <v>1</v>
      </c>
      <c r="AT95" s="95">
        <v>1</v>
      </c>
      <c r="AU95" s="95">
        <v>2</v>
      </c>
      <c r="AV95" s="95">
        <v>1</v>
      </c>
      <c r="AW95" s="95">
        <v>4</v>
      </c>
      <c r="AX95" s="95">
        <v>14</v>
      </c>
      <c r="AY95" s="95">
        <v>25</v>
      </c>
      <c r="AZ95" s="95">
        <v>2</v>
      </c>
      <c r="BA95" s="95">
        <v>1</v>
      </c>
      <c r="BB95" s="95">
        <v>2</v>
      </c>
      <c r="BC95" s="95">
        <v>0</v>
      </c>
      <c r="BD95" s="95">
        <v>0</v>
      </c>
    </row>
    <row r="96" spans="24:56">
      <c r="X96" s="107" t="s">
        <v>20</v>
      </c>
      <c r="Y96" s="107">
        <f t="shared" si="92"/>
        <v>19</v>
      </c>
      <c r="Z96" s="107">
        <f t="shared" si="93"/>
        <v>2</v>
      </c>
      <c r="AA96" s="107">
        <f t="shared" si="94"/>
        <v>17</v>
      </c>
      <c r="AB96" s="86" t="s">
        <v>20</v>
      </c>
      <c r="AC96" s="86">
        <f t="shared" si="95"/>
        <v>4</v>
      </c>
      <c r="AD96" s="86">
        <f t="shared" si="95"/>
        <v>4</v>
      </c>
      <c r="AE96" s="86">
        <f t="shared" si="95"/>
        <v>5</v>
      </c>
      <c r="AF96" s="86">
        <f t="shared" si="95"/>
        <v>5</v>
      </c>
      <c r="AG96" s="86">
        <f t="shared" si="95"/>
        <v>8</v>
      </c>
      <c r="AH96" s="86">
        <f t="shared" si="95"/>
        <v>14</v>
      </c>
      <c r="AI96" s="86">
        <f t="shared" si="95"/>
        <v>19</v>
      </c>
      <c r="AJ96" s="86">
        <f t="shared" si="95"/>
        <v>19</v>
      </c>
      <c r="AK96" s="86">
        <f t="shared" si="95"/>
        <v>19</v>
      </c>
      <c r="AL96" s="86">
        <f t="shared" si="95"/>
        <v>19</v>
      </c>
      <c r="AM96" s="86">
        <f t="shared" si="95"/>
        <v>19</v>
      </c>
      <c r="AN96" s="86">
        <f t="shared" si="95"/>
        <v>19</v>
      </c>
      <c r="AS96" s="95">
        <v>0</v>
      </c>
      <c r="AT96" s="95">
        <v>0</v>
      </c>
      <c r="AU96" s="95">
        <v>1</v>
      </c>
      <c r="AV96" s="95">
        <v>0</v>
      </c>
      <c r="AW96" s="95">
        <v>0</v>
      </c>
      <c r="AX96" s="95">
        <v>0</v>
      </c>
      <c r="AY96" s="95">
        <v>1</v>
      </c>
      <c r="AZ96" s="95">
        <v>1</v>
      </c>
      <c r="BA96" s="95">
        <v>1</v>
      </c>
      <c r="BB96" s="95">
        <v>0</v>
      </c>
      <c r="BC96" s="95">
        <v>0</v>
      </c>
      <c r="BD96" s="95">
        <v>0</v>
      </c>
    </row>
    <row r="97" spans="24:56">
      <c r="X97" s="107" t="s">
        <v>21</v>
      </c>
      <c r="Y97" s="107">
        <f t="shared" si="92"/>
        <v>29</v>
      </c>
      <c r="Z97" s="107">
        <f t="shared" si="93"/>
        <v>4</v>
      </c>
      <c r="AA97" s="107">
        <f t="shared" si="94"/>
        <v>25</v>
      </c>
      <c r="AB97" s="86" t="s">
        <v>21</v>
      </c>
      <c r="AC97" s="86">
        <f t="shared" si="95"/>
        <v>0</v>
      </c>
      <c r="AD97" s="86">
        <f t="shared" si="95"/>
        <v>3</v>
      </c>
      <c r="AE97" s="86">
        <f t="shared" si="95"/>
        <v>4</v>
      </c>
      <c r="AF97" s="86">
        <f t="shared" si="95"/>
        <v>7</v>
      </c>
      <c r="AG97" s="86">
        <f t="shared" si="95"/>
        <v>20</v>
      </c>
      <c r="AH97" s="86">
        <f t="shared" si="95"/>
        <v>23</v>
      </c>
      <c r="AI97" s="86">
        <f t="shared" si="95"/>
        <v>29</v>
      </c>
      <c r="AJ97" s="86">
        <f t="shared" si="95"/>
        <v>29</v>
      </c>
      <c r="AK97" s="86">
        <f t="shared" si="95"/>
        <v>29</v>
      </c>
      <c r="AL97" s="86">
        <f t="shared" si="95"/>
        <v>29</v>
      </c>
      <c r="AM97" s="86">
        <f t="shared" si="95"/>
        <v>29</v>
      </c>
      <c r="AN97" s="86">
        <f t="shared" si="95"/>
        <v>29</v>
      </c>
      <c r="AS97" s="95">
        <v>0</v>
      </c>
      <c r="AT97" s="95">
        <v>0</v>
      </c>
      <c r="AU97" s="95">
        <v>0</v>
      </c>
      <c r="AV97" s="95">
        <v>0</v>
      </c>
      <c r="AW97" s="95">
        <v>3</v>
      </c>
      <c r="AX97" s="95">
        <v>7</v>
      </c>
      <c r="AY97" s="95">
        <v>3</v>
      </c>
      <c r="AZ97" s="95">
        <v>3</v>
      </c>
      <c r="BA97" s="95">
        <v>3</v>
      </c>
      <c r="BB97" s="95">
        <v>0</v>
      </c>
      <c r="BC97" s="95">
        <v>1</v>
      </c>
      <c r="BD97" s="95">
        <v>0</v>
      </c>
    </row>
    <row r="98" spans="24:56">
      <c r="X98" s="107" t="s">
        <v>22</v>
      </c>
      <c r="Y98" s="107">
        <f t="shared" si="92"/>
        <v>22</v>
      </c>
      <c r="Z98" s="107">
        <f t="shared" si="93"/>
        <v>5</v>
      </c>
      <c r="AA98" s="107">
        <f t="shared" si="94"/>
        <v>17</v>
      </c>
      <c r="AB98" s="86" t="s">
        <v>22</v>
      </c>
      <c r="AC98" s="86">
        <f t="shared" si="95"/>
        <v>3</v>
      </c>
      <c r="AD98" s="86">
        <f t="shared" si="95"/>
        <v>10</v>
      </c>
      <c r="AE98" s="86">
        <f t="shared" si="95"/>
        <v>12</v>
      </c>
      <c r="AF98" s="86">
        <f t="shared" si="95"/>
        <v>12</v>
      </c>
      <c r="AG98" s="86">
        <f t="shared" si="95"/>
        <v>13</v>
      </c>
      <c r="AH98" s="86">
        <f t="shared" si="95"/>
        <v>17</v>
      </c>
      <c r="AI98" s="86">
        <f t="shared" si="95"/>
        <v>22</v>
      </c>
      <c r="AJ98" s="86">
        <f t="shared" si="95"/>
        <v>22</v>
      </c>
      <c r="AK98" s="86">
        <f t="shared" si="95"/>
        <v>22</v>
      </c>
      <c r="AL98" s="86">
        <f t="shared" si="95"/>
        <v>22</v>
      </c>
      <c r="AM98" s="86">
        <f t="shared" si="95"/>
        <v>22</v>
      </c>
      <c r="AN98" s="86">
        <f t="shared" si="95"/>
        <v>22</v>
      </c>
      <c r="AS98" s="95">
        <v>1</v>
      </c>
      <c r="AT98" s="95">
        <v>1</v>
      </c>
      <c r="AU98" s="95">
        <v>1</v>
      </c>
      <c r="AV98" s="95">
        <v>0</v>
      </c>
      <c r="AW98" s="95">
        <v>8</v>
      </c>
      <c r="AX98" s="95">
        <v>4</v>
      </c>
      <c r="AY98" s="95">
        <v>2</v>
      </c>
      <c r="AZ98" s="95">
        <v>1</v>
      </c>
      <c r="BA98" s="95">
        <v>1</v>
      </c>
      <c r="BB98" s="95">
        <v>1</v>
      </c>
      <c r="BC98" s="95">
        <v>1</v>
      </c>
      <c r="BD98" s="95">
        <v>0</v>
      </c>
    </row>
    <row r="99" spans="24:56">
      <c r="X99" s="86" t="s">
        <v>23</v>
      </c>
      <c r="Y99" s="86">
        <f>AO21</f>
        <v>16</v>
      </c>
      <c r="Z99" s="86">
        <f t="shared" si="93"/>
        <v>5</v>
      </c>
      <c r="AA99" s="86">
        <f t="shared" si="94"/>
        <v>11</v>
      </c>
      <c r="AB99" s="86" t="s">
        <v>23</v>
      </c>
      <c r="AC99" s="86">
        <f t="shared" si="95"/>
        <v>2</v>
      </c>
      <c r="AD99" s="86">
        <f t="shared" si="95"/>
        <v>3</v>
      </c>
      <c r="AE99" s="86">
        <f t="shared" si="95"/>
        <v>3</v>
      </c>
      <c r="AF99" s="86">
        <f t="shared" si="95"/>
        <v>3</v>
      </c>
      <c r="AG99" s="86">
        <f t="shared" si="95"/>
        <v>6</v>
      </c>
      <c r="AH99" s="86">
        <f t="shared" si="95"/>
        <v>12</v>
      </c>
      <c r="AI99" s="86">
        <f t="shared" si="95"/>
        <v>16</v>
      </c>
      <c r="AJ99" s="86">
        <f t="shared" si="95"/>
        <v>16</v>
      </c>
      <c r="AK99" s="86">
        <f t="shared" si="95"/>
        <v>16</v>
      </c>
      <c r="AL99" s="86">
        <f t="shared" si="95"/>
        <v>16</v>
      </c>
      <c r="AM99" s="86">
        <f t="shared" si="95"/>
        <v>16</v>
      </c>
      <c r="AN99" s="86">
        <f t="shared" si="95"/>
        <v>16</v>
      </c>
      <c r="AS99" s="95">
        <v>1</v>
      </c>
      <c r="AT99" s="95">
        <v>1</v>
      </c>
      <c r="AU99" s="95">
        <v>2</v>
      </c>
      <c r="AV99" s="95">
        <v>3</v>
      </c>
      <c r="AW99" s="95">
        <v>1</v>
      </c>
      <c r="AX99" s="95">
        <v>8</v>
      </c>
      <c r="AY99" s="95">
        <v>3</v>
      </c>
      <c r="AZ99" s="95">
        <v>5</v>
      </c>
      <c r="BA99" s="95">
        <v>1</v>
      </c>
      <c r="BB99" s="95">
        <v>0</v>
      </c>
      <c r="BC99" s="95">
        <v>1</v>
      </c>
      <c r="BD99" s="95">
        <v>0</v>
      </c>
    </row>
    <row r="100" spans="24:56">
      <c r="X100" s="86" t="s">
        <v>24</v>
      </c>
      <c r="Y100" s="86">
        <f t="shared" si="92"/>
        <v>2</v>
      </c>
      <c r="Z100" s="86">
        <f t="shared" si="93"/>
        <v>3</v>
      </c>
      <c r="AA100" s="86">
        <f t="shared" si="94"/>
        <v>-1</v>
      </c>
      <c r="AB100" s="86" t="s">
        <v>24</v>
      </c>
      <c r="AC100" s="86">
        <f t="shared" si="95"/>
        <v>0</v>
      </c>
      <c r="AD100" s="86">
        <f t="shared" si="95"/>
        <v>0</v>
      </c>
      <c r="AE100" s="86">
        <f t="shared" si="95"/>
        <v>0</v>
      </c>
      <c r="AF100" s="86">
        <f t="shared" si="95"/>
        <v>0</v>
      </c>
      <c r="AG100" s="86">
        <f t="shared" si="95"/>
        <v>0</v>
      </c>
      <c r="AH100" s="86">
        <f t="shared" si="95"/>
        <v>0</v>
      </c>
      <c r="AI100" s="86">
        <f t="shared" si="95"/>
        <v>2</v>
      </c>
      <c r="AJ100" s="86">
        <f t="shared" si="95"/>
        <v>2</v>
      </c>
      <c r="AK100" s="86">
        <f t="shared" si="95"/>
        <v>2</v>
      </c>
      <c r="AL100" s="86">
        <f t="shared" si="95"/>
        <v>2</v>
      </c>
      <c r="AM100" s="86">
        <f t="shared" si="95"/>
        <v>2</v>
      </c>
      <c r="AN100" s="86">
        <f t="shared" si="95"/>
        <v>2</v>
      </c>
      <c r="AS100" s="95">
        <v>1</v>
      </c>
      <c r="AT100" s="95">
        <v>2</v>
      </c>
      <c r="AU100" s="95">
        <v>2</v>
      </c>
      <c r="AV100" s="95">
        <v>0</v>
      </c>
      <c r="AW100" s="95">
        <v>0</v>
      </c>
      <c r="AX100" s="95">
        <v>5</v>
      </c>
      <c r="AY100" s="95">
        <v>4</v>
      </c>
      <c r="AZ100" s="95">
        <v>5</v>
      </c>
      <c r="BA100" s="95">
        <v>3</v>
      </c>
      <c r="BB100" s="95">
        <v>1</v>
      </c>
      <c r="BC100" s="95">
        <v>0</v>
      </c>
      <c r="BD100" s="95">
        <v>1</v>
      </c>
    </row>
    <row r="101" spans="24:56">
      <c r="X101" s="86" t="s">
        <v>25</v>
      </c>
      <c r="Y101" s="86">
        <f t="shared" si="92"/>
        <v>5</v>
      </c>
      <c r="Z101" s="86">
        <f t="shared" si="93"/>
        <v>3</v>
      </c>
      <c r="AA101" s="86">
        <f t="shared" si="94"/>
        <v>2</v>
      </c>
      <c r="AB101" s="86" t="s">
        <v>25</v>
      </c>
      <c r="AC101" s="86">
        <f t="shared" si="95"/>
        <v>0</v>
      </c>
      <c r="AD101" s="86">
        <f t="shared" si="95"/>
        <v>0</v>
      </c>
      <c r="AE101" s="86">
        <f t="shared" si="95"/>
        <v>0</v>
      </c>
      <c r="AF101" s="86">
        <f t="shared" si="95"/>
        <v>0</v>
      </c>
      <c r="AG101" s="86">
        <f t="shared" si="95"/>
        <v>0</v>
      </c>
      <c r="AH101" s="86">
        <f t="shared" si="95"/>
        <v>0</v>
      </c>
      <c r="AI101" s="86">
        <f t="shared" si="95"/>
        <v>5</v>
      </c>
      <c r="AJ101" s="86">
        <f t="shared" si="95"/>
        <v>5</v>
      </c>
      <c r="AK101" s="86">
        <f t="shared" si="95"/>
        <v>5</v>
      </c>
      <c r="AL101" s="86">
        <f t="shared" si="95"/>
        <v>5</v>
      </c>
      <c r="AM101" s="86">
        <f t="shared" si="95"/>
        <v>5</v>
      </c>
      <c r="AN101" s="86">
        <f t="shared" si="95"/>
        <v>5</v>
      </c>
      <c r="AS101" s="95">
        <v>1</v>
      </c>
      <c r="AT101" s="95">
        <v>1</v>
      </c>
      <c r="AU101" s="95">
        <v>3</v>
      </c>
      <c r="AV101" s="95">
        <v>2</v>
      </c>
      <c r="AW101" s="95">
        <v>3</v>
      </c>
      <c r="AX101" s="95">
        <v>6</v>
      </c>
      <c r="AY101" s="95">
        <v>4</v>
      </c>
      <c r="AZ101" s="95">
        <v>1</v>
      </c>
      <c r="BA101" s="95">
        <v>2</v>
      </c>
      <c r="BB101" s="95">
        <v>2</v>
      </c>
      <c r="BC101" s="95">
        <v>0</v>
      </c>
      <c r="BD101" s="95">
        <v>0</v>
      </c>
    </row>
    <row r="102" spans="24:56">
      <c r="X102" s="86" t="s">
        <v>26</v>
      </c>
      <c r="Y102" s="86">
        <f t="shared" si="92"/>
        <v>0</v>
      </c>
      <c r="Z102" s="86">
        <f t="shared" si="93"/>
        <v>0</v>
      </c>
      <c r="AA102" s="86">
        <f t="shared" si="94"/>
        <v>0</v>
      </c>
      <c r="AB102" s="86" t="s">
        <v>26</v>
      </c>
      <c r="AC102" s="86">
        <f>IF(AC77&gt;0,AC77,)</f>
        <v>0</v>
      </c>
      <c r="AD102" s="86">
        <f t="shared" ref="AD102:AN102" si="96">IF(AD77&gt;0,AD77,)</f>
        <v>0</v>
      </c>
      <c r="AE102" s="86">
        <f t="shared" si="96"/>
        <v>0</v>
      </c>
      <c r="AF102" s="86">
        <f t="shared" si="96"/>
        <v>0</v>
      </c>
      <c r="AG102" s="86">
        <f t="shared" si="96"/>
        <v>0</v>
      </c>
      <c r="AH102" s="86">
        <f t="shared" si="96"/>
        <v>0</v>
      </c>
      <c r="AI102" s="86">
        <f t="shared" si="96"/>
        <v>0</v>
      </c>
      <c r="AJ102" s="86">
        <f t="shared" si="96"/>
        <v>0</v>
      </c>
      <c r="AK102" s="86">
        <f t="shared" si="96"/>
        <v>0</v>
      </c>
      <c r="AL102" s="86">
        <f t="shared" si="96"/>
        <v>0</v>
      </c>
      <c r="AM102" s="86">
        <f t="shared" si="96"/>
        <v>0</v>
      </c>
      <c r="AN102" s="86">
        <f t="shared" si="96"/>
        <v>0</v>
      </c>
      <c r="AS102" s="95">
        <v>0</v>
      </c>
      <c r="AT102" s="95">
        <v>1</v>
      </c>
      <c r="AU102" s="95">
        <v>2</v>
      </c>
      <c r="AV102" s="95">
        <v>1</v>
      </c>
      <c r="AW102" s="95">
        <v>3</v>
      </c>
      <c r="AX102" s="95">
        <v>7</v>
      </c>
      <c r="AY102" s="95">
        <v>4</v>
      </c>
      <c r="AZ102" s="95">
        <v>2</v>
      </c>
      <c r="BA102" s="95">
        <v>1</v>
      </c>
      <c r="BB102" s="95">
        <v>2</v>
      </c>
      <c r="BC102" s="95">
        <v>2</v>
      </c>
      <c r="BD102" s="95">
        <v>1</v>
      </c>
    </row>
    <row r="103" spans="24:56">
      <c r="X103" s="86" t="s">
        <v>27</v>
      </c>
      <c r="Y103" s="86">
        <f t="shared" si="92"/>
        <v>10</v>
      </c>
      <c r="Z103" s="86">
        <f t="shared" si="93"/>
        <v>3</v>
      </c>
      <c r="AA103" s="86">
        <f t="shared" si="94"/>
        <v>7</v>
      </c>
      <c r="AB103" s="86" t="s">
        <v>27</v>
      </c>
      <c r="AC103" s="86">
        <f t="shared" si="95"/>
        <v>1</v>
      </c>
      <c r="AD103" s="86">
        <f t="shared" si="95"/>
        <v>2</v>
      </c>
      <c r="AE103" s="86">
        <f t="shared" si="95"/>
        <v>3</v>
      </c>
      <c r="AF103" s="86">
        <f t="shared" si="95"/>
        <v>4</v>
      </c>
      <c r="AG103" s="86">
        <f t="shared" si="95"/>
        <v>4</v>
      </c>
      <c r="AH103" s="86">
        <f t="shared" si="95"/>
        <v>5</v>
      </c>
      <c r="AI103" s="86">
        <f t="shared" si="95"/>
        <v>10</v>
      </c>
      <c r="AJ103" s="86">
        <f t="shared" si="95"/>
        <v>10</v>
      </c>
      <c r="AK103" s="86">
        <f t="shared" si="95"/>
        <v>10</v>
      </c>
      <c r="AL103" s="86">
        <f t="shared" si="95"/>
        <v>10</v>
      </c>
      <c r="AM103" s="86">
        <f t="shared" si="95"/>
        <v>10</v>
      </c>
      <c r="AN103" s="86">
        <f t="shared" si="95"/>
        <v>10</v>
      </c>
      <c r="AS103" s="95">
        <v>0</v>
      </c>
      <c r="AT103" s="95">
        <v>0</v>
      </c>
      <c r="AU103" s="95">
        <v>0</v>
      </c>
      <c r="AV103" s="95">
        <v>0</v>
      </c>
      <c r="AW103" s="95">
        <v>0</v>
      </c>
      <c r="AX103" s="95">
        <v>2</v>
      </c>
      <c r="AY103" s="95">
        <v>5</v>
      </c>
      <c r="AZ103" s="95">
        <v>0</v>
      </c>
      <c r="BA103" s="95">
        <v>3</v>
      </c>
      <c r="BB103" s="95">
        <v>2</v>
      </c>
      <c r="BC103" s="95">
        <v>0</v>
      </c>
      <c r="BD103" s="95">
        <v>0</v>
      </c>
    </row>
    <row r="104" spans="24:56">
      <c r="X104" s="107" t="s">
        <v>28</v>
      </c>
      <c r="Y104" s="107">
        <f t="shared" si="92"/>
        <v>15</v>
      </c>
      <c r="Z104" s="107">
        <f t="shared" si="93"/>
        <v>2</v>
      </c>
      <c r="AA104" s="107">
        <f t="shared" si="94"/>
        <v>13</v>
      </c>
      <c r="AB104" s="86" t="s">
        <v>28</v>
      </c>
      <c r="AC104" s="86">
        <f t="shared" si="95"/>
        <v>0</v>
      </c>
      <c r="AD104" s="86">
        <f t="shared" si="95"/>
        <v>1</v>
      </c>
      <c r="AE104" s="86">
        <f t="shared" si="95"/>
        <v>1</v>
      </c>
      <c r="AF104" s="86">
        <f t="shared" si="95"/>
        <v>1</v>
      </c>
      <c r="AG104" s="86">
        <f t="shared" si="95"/>
        <v>2</v>
      </c>
      <c r="AH104" s="86">
        <f t="shared" si="95"/>
        <v>8</v>
      </c>
      <c r="AI104" s="86">
        <f t="shared" si="95"/>
        <v>15</v>
      </c>
      <c r="AJ104" s="86">
        <f t="shared" si="95"/>
        <v>15</v>
      </c>
      <c r="AK104" s="86">
        <f t="shared" si="95"/>
        <v>15</v>
      </c>
      <c r="AL104" s="86">
        <f t="shared" si="95"/>
        <v>15</v>
      </c>
      <c r="AM104" s="86">
        <f t="shared" si="95"/>
        <v>15</v>
      </c>
      <c r="AN104" s="86">
        <f t="shared" si="95"/>
        <v>15</v>
      </c>
      <c r="AS104" s="95">
        <v>0</v>
      </c>
      <c r="AT104" s="95">
        <v>0</v>
      </c>
      <c r="AU104" s="95">
        <v>1</v>
      </c>
      <c r="AV104" s="95">
        <v>0</v>
      </c>
      <c r="AW104" s="95">
        <v>2</v>
      </c>
      <c r="AX104" s="95">
        <v>8</v>
      </c>
      <c r="AY104" s="95">
        <v>2</v>
      </c>
      <c r="AZ104" s="95">
        <v>1</v>
      </c>
      <c r="BA104" s="95">
        <v>2</v>
      </c>
      <c r="BB104" s="95">
        <v>1</v>
      </c>
      <c r="BC104" s="95">
        <v>0</v>
      </c>
      <c r="BD104" s="95">
        <v>0</v>
      </c>
    </row>
    <row r="105" spans="24:56">
      <c r="X105" s="86" t="s">
        <v>82</v>
      </c>
      <c r="Y105" s="86">
        <f t="shared" si="92"/>
        <v>13</v>
      </c>
      <c r="Z105" s="86">
        <f t="shared" si="93"/>
        <v>0</v>
      </c>
      <c r="AA105" s="86">
        <f t="shared" si="94"/>
        <v>13</v>
      </c>
      <c r="AB105" s="86" t="s">
        <v>82</v>
      </c>
      <c r="AC105" s="86">
        <f t="shared" si="95"/>
        <v>0</v>
      </c>
      <c r="AD105" s="86">
        <f t="shared" si="95"/>
        <v>0</v>
      </c>
      <c r="AE105" s="86">
        <f t="shared" si="95"/>
        <v>0</v>
      </c>
      <c r="AF105" s="86">
        <f t="shared" si="95"/>
        <v>0</v>
      </c>
      <c r="AG105" s="86">
        <f t="shared" si="95"/>
        <v>0</v>
      </c>
      <c r="AH105" s="86">
        <f t="shared" si="95"/>
        <v>3</v>
      </c>
      <c r="AI105" s="86">
        <f t="shared" si="95"/>
        <v>13</v>
      </c>
      <c r="AJ105" s="86">
        <f t="shared" si="95"/>
        <v>13</v>
      </c>
      <c r="AK105" s="86">
        <f t="shared" si="95"/>
        <v>13</v>
      </c>
      <c r="AL105" s="86">
        <f t="shared" si="95"/>
        <v>13</v>
      </c>
      <c r="AM105" s="86">
        <f t="shared" si="95"/>
        <v>13</v>
      </c>
      <c r="AN105" s="86">
        <f t="shared" si="95"/>
        <v>13</v>
      </c>
      <c r="AS105" s="95">
        <v>1</v>
      </c>
      <c r="AT105" s="95">
        <v>0</v>
      </c>
      <c r="AU105" s="95">
        <v>0</v>
      </c>
      <c r="AV105" s="95">
        <v>1</v>
      </c>
      <c r="AW105" s="95">
        <v>3</v>
      </c>
      <c r="AX105" s="95">
        <v>8</v>
      </c>
      <c r="AY105" s="95">
        <v>2</v>
      </c>
      <c r="AZ105" s="95">
        <v>2</v>
      </c>
      <c r="BA105" s="95">
        <v>1</v>
      </c>
      <c r="BB105" s="95">
        <v>1</v>
      </c>
      <c r="BC105" s="95">
        <v>1</v>
      </c>
      <c r="BD105" s="95">
        <v>0</v>
      </c>
    </row>
    <row r="106" spans="24:56">
      <c r="X106" s="107" t="s">
        <v>29</v>
      </c>
      <c r="Y106" s="107">
        <f t="shared" si="92"/>
        <v>7</v>
      </c>
      <c r="Z106" s="107">
        <f t="shared" si="93"/>
        <v>0</v>
      </c>
      <c r="AA106" s="107">
        <f t="shared" si="94"/>
        <v>7</v>
      </c>
      <c r="AB106" s="86" t="s">
        <v>29</v>
      </c>
      <c r="AC106" s="86">
        <f t="shared" si="95"/>
        <v>0</v>
      </c>
      <c r="AD106" s="86">
        <f t="shared" si="95"/>
        <v>0</v>
      </c>
      <c r="AE106" s="86">
        <f t="shared" si="95"/>
        <v>0</v>
      </c>
      <c r="AF106" s="86">
        <f t="shared" si="95"/>
        <v>0</v>
      </c>
      <c r="AG106" s="86">
        <f t="shared" si="95"/>
        <v>1</v>
      </c>
      <c r="AH106" s="86">
        <f t="shared" si="95"/>
        <v>4</v>
      </c>
      <c r="AI106" s="86">
        <f t="shared" si="95"/>
        <v>7</v>
      </c>
      <c r="AJ106" s="86">
        <f t="shared" si="95"/>
        <v>7</v>
      </c>
      <c r="AK106" s="86">
        <f t="shared" si="95"/>
        <v>7</v>
      </c>
      <c r="AL106" s="86">
        <f t="shared" si="95"/>
        <v>7</v>
      </c>
      <c r="AM106" s="86">
        <f t="shared" si="95"/>
        <v>7</v>
      </c>
      <c r="AN106" s="86">
        <f t="shared" si="95"/>
        <v>7</v>
      </c>
      <c r="AS106" s="95">
        <v>1</v>
      </c>
      <c r="AT106" s="95">
        <v>0</v>
      </c>
      <c r="AU106" s="95">
        <v>0</v>
      </c>
      <c r="AV106" s="95">
        <v>0</v>
      </c>
      <c r="AW106" s="95">
        <v>0</v>
      </c>
      <c r="AX106" s="95">
        <v>6</v>
      </c>
      <c r="AY106" s="95">
        <v>4</v>
      </c>
      <c r="AZ106" s="95">
        <v>0</v>
      </c>
      <c r="BA106" s="95">
        <v>1</v>
      </c>
      <c r="BB106" s="95">
        <v>0</v>
      </c>
      <c r="BC106" s="95">
        <v>0</v>
      </c>
      <c r="BD106" s="95">
        <v>0</v>
      </c>
    </row>
    <row r="107" spans="24:56">
      <c r="Y107" s="86">
        <f t="shared" si="92"/>
        <v>546</v>
      </c>
      <c r="Z107" s="47">
        <f>AW82</f>
        <v>91.699673558215437</v>
      </c>
      <c r="AA107" s="86">
        <f t="shared" si="94"/>
        <v>454.30032644178459</v>
      </c>
      <c r="AB107" s="86" t="s">
        <v>78</v>
      </c>
      <c r="AC107" s="86">
        <f t="shared" si="95"/>
        <v>36</v>
      </c>
      <c r="AD107" s="86">
        <f t="shared" si="95"/>
        <v>62</v>
      </c>
      <c r="AE107" s="86">
        <f t="shared" si="95"/>
        <v>109</v>
      </c>
      <c r="AF107" s="86">
        <f t="shared" si="95"/>
        <v>135</v>
      </c>
      <c r="AG107" s="86">
        <f t="shared" si="95"/>
        <v>206</v>
      </c>
      <c r="AH107" s="86">
        <f t="shared" si="95"/>
        <v>354</v>
      </c>
      <c r="AI107" s="86">
        <f t="shared" si="95"/>
        <v>546</v>
      </c>
      <c r="AJ107" s="86">
        <f t="shared" si="95"/>
        <v>546</v>
      </c>
      <c r="AK107" s="86">
        <f t="shared" si="95"/>
        <v>546</v>
      </c>
      <c r="AL107" s="86">
        <f t="shared" si="95"/>
        <v>546</v>
      </c>
      <c r="AM107" s="86">
        <f t="shared" si="95"/>
        <v>546</v>
      </c>
      <c r="AN107" s="86">
        <f t="shared" si="95"/>
        <v>546</v>
      </c>
      <c r="AS107" s="95">
        <v>1</v>
      </c>
      <c r="AT107" s="95">
        <v>1</v>
      </c>
      <c r="AU107" s="95">
        <v>0</v>
      </c>
      <c r="AV107" s="95">
        <v>0</v>
      </c>
      <c r="AW107" s="95">
        <v>0</v>
      </c>
      <c r="AX107" s="95">
        <v>1</v>
      </c>
      <c r="AY107" s="95">
        <v>1</v>
      </c>
      <c r="AZ107" s="95">
        <v>2</v>
      </c>
      <c r="BA107" s="95">
        <v>3</v>
      </c>
      <c r="BB107" s="95">
        <v>1</v>
      </c>
      <c r="BC107" s="95">
        <v>1</v>
      </c>
      <c r="BD107" s="95">
        <v>1</v>
      </c>
    </row>
    <row r="108" spans="24:56">
      <c r="AS108" s="95">
        <v>23</v>
      </c>
      <c r="AT108" s="95">
        <v>19</v>
      </c>
      <c r="AU108" s="95">
        <v>34</v>
      </c>
      <c r="AV108" s="95">
        <v>24</v>
      </c>
      <c r="AW108" s="95">
        <v>65</v>
      </c>
      <c r="AX108" s="95">
        <v>161</v>
      </c>
      <c r="AY108" s="95">
        <v>148</v>
      </c>
      <c r="AZ108" s="95">
        <v>99</v>
      </c>
      <c r="BA108" s="95">
        <v>74</v>
      </c>
      <c r="BB108" s="95">
        <v>55</v>
      </c>
      <c r="BC108" s="95">
        <v>29</v>
      </c>
      <c r="BD108" s="95">
        <v>9</v>
      </c>
    </row>
  </sheetData>
  <mergeCells count="18">
    <mergeCell ref="V5:W5"/>
    <mergeCell ref="X5:Y5"/>
    <mergeCell ref="Z5:AA5"/>
    <mergeCell ref="L5:M5"/>
    <mergeCell ref="N5:O5"/>
    <mergeCell ref="P5:Q5"/>
    <mergeCell ref="R5:S5"/>
    <mergeCell ref="T5:U5"/>
    <mergeCell ref="B5:C5"/>
    <mergeCell ref="D5:E5"/>
    <mergeCell ref="F5:G5"/>
    <mergeCell ref="H5:I5"/>
    <mergeCell ref="J5:K5"/>
    <mergeCell ref="AD4:BC4"/>
    <mergeCell ref="AC1:AP1"/>
    <mergeCell ref="AC2:AP2"/>
    <mergeCell ref="A2:AA2"/>
    <mergeCell ref="B4:AA4"/>
  </mergeCells>
  <pageMargins left="0.70866141732283472" right="0.70866141732283472" top="0.74803149606299213" bottom="0.74803149606299213" header="0.31496062992125984" footer="0.31496062992125984"/>
  <pageSetup paperSize="9" orientation="landscape" horizontalDpi="4294967293" r:id="rId1"/>
  <drawing r:id="rId2"/>
</worksheet>
</file>

<file path=xl/worksheets/sheet40.xml><?xml version="1.0" encoding="utf-8"?>
<worksheet xmlns="http://schemas.openxmlformats.org/spreadsheetml/2006/main" xmlns:r="http://schemas.openxmlformats.org/officeDocument/2006/relationships">
  <dimension ref="A1:B23"/>
  <sheetViews>
    <sheetView workbookViewId="0">
      <selection activeCell="S6" sqref="S6"/>
    </sheetView>
  </sheetViews>
  <sheetFormatPr defaultRowHeight="12.75"/>
  <cols>
    <col min="2" max="2" width="9.140625" customWidth="1"/>
  </cols>
  <sheetData>
    <row r="1" spans="1:2">
      <c r="A1" t="str">
        <f>'Attack rate'!B2</f>
        <v>ราษีไศล</v>
      </c>
      <c r="B1" s="68">
        <f>'Attack rate'!D2</f>
        <v>83.13</v>
      </c>
    </row>
    <row r="2" spans="1:2">
      <c r="A2" s="68" t="str">
        <f>'Attack rate'!B1</f>
        <v>กันทรารมย์</v>
      </c>
      <c r="B2" s="68">
        <f>'Attack rate'!D1</f>
        <v>73.91</v>
      </c>
    </row>
    <row r="3" spans="1:2">
      <c r="A3" s="68" t="str">
        <f>'Attack rate'!B3</f>
        <v>โนนคูณ</v>
      </c>
      <c r="B3" s="68">
        <f>'Attack rate'!D3</f>
        <v>65.72</v>
      </c>
    </row>
    <row r="4" spans="1:2">
      <c r="A4" s="68" t="str">
        <f>'Attack rate'!B5</f>
        <v>โพธิ์ศรีสุวรรณ</v>
      </c>
      <c r="B4" s="68">
        <f>'Attack rate'!D5</f>
        <v>54.56</v>
      </c>
    </row>
    <row r="5" spans="1:2">
      <c r="A5" s="68" t="str">
        <f>'Attack rate'!B4</f>
        <v>ศรีรัตนะ</v>
      </c>
      <c r="B5" s="68">
        <f>'Attack rate'!D4</f>
        <v>54.3</v>
      </c>
    </row>
    <row r="6" spans="1:2">
      <c r="A6" s="68" t="str">
        <f>'Attack rate'!B6</f>
        <v>ห้วยทับทัน</v>
      </c>
      <c r="B6" s="68">
        <f>'Attack rate'!D6</f>
        <v>47.1</v>
      </c>
    </row>
    <row r="7" spans="1:2">
      <c r="A7" s="68" t="str">
        <f>'Attack rate'!B7</f>
        <v>ยางชุมน้อย</v>
      </c>
      <c r="B7" s="68">
        <f>'Attack rate'!D7</f>
        <v>46.28</v>
      </c>
    </row>
    <row r="8" spans="1:2">
      <c r="A8" s="68" t="str">
        <f>'Attack rate'!B8</f>
        <v>ขุนหาญ</v>
      </c>
      <c r="B8" s="68">
        <f>'Attack rate'!D8</f>
        <v>35.17</v>
      </c>
    </row>
    <row r="9" spans="1:2">
      <c r="A9" s="68" t="str">
        <f>'Attack rate'!B12</f>
        <v>ขุขันธ์</v>
      </c>
      <c r="B9" s="68">
        <f>'Attack rate'!D12</f>
        <v>31.66</v>
      </c>
    </row>
    <row r="10" spans="1:2">
      <c r="A10" s="68" t="str">
        <f>'Attack rate'!B10</f>
        <v>น้ำเกลี้ยง</v>
      </c>
      <c r="B10" s="68">
        <f>'Attack rate'!D10</f>
        <v>31.43</v>
      </c>
    </row>
    <row r="11" spans="1:2">
      <c r="A11" s="68" t="str">
        <f>'Attack rate'!B9</f>
        <v>พยุห์</v>
      </c>
      <c r="B11" s="68">
        <f>'Attack rate'!D9</f>
        <v>30.47</v>
      </c>
    </row>
    <row r="12" spans="1:2">
      <c r="A12" s="68" t="str">
        <f>'Attack rate'!B13</f>
        <v>อุทุมพรพิสัย</v>
      </c>
      <c r="B12" s="68">
        <f>'Attack rate'!D13</f>
        <v>28.95</v>
      </c>
    </row>
    <row r="13" spans="1:2">
      <c r="A13" s="68" t="str">
        <f>'Attack rate'!B11</f>
        <v>ปรางค์กู่</v>
      </c>
      <c r="B13" s="68">
        <f>'Attack rate'!D11</f>
        <v>28.01</v>
      </c>
    </row>
    <row r="14" spans="1:2">
      <c r="A14" s="68" t="str">
        <f>'Attack rate'!B14</f>
        <v>กันทรลักษ์</v>
      </c>
      <c r="B14" s="68">
        <f>'Attack rate'!D14</f>
        <v>24.2</v>
      </c>
    </row>
    <row r="15" spans="1:2">
      <c r="A15" s="68" t="str">
        <f>'Attack rate'!B15</f>
        <v>ไพรบึง</v>
      </c>
      <c r="B15" s="68">
        <f>'Attack rate'!D15</f>
        <v>20.69</v>
      </c>
    </row>
    <row r="16" spans="1:2">
      <c r="A16" s="68" t="str">
        <f>'Attack rate'!B16</f>
        <v>เบญจลักษ์</v>
      </c>
      <c r="B16" s="68">
        <f>'Attack rate'!D16</f>
        <v>16.11</v>
      </c>
    </row>
    <row r="17" spans="1:2">
      <c r="A17" s="68" t="str">
        <f>'Attack rate'!B18</f>
        <v>เมือง</v>
      </c>
      <c r="B17" s="68">
        <f>'Attack rate'!D18</f>
        <v>15.75</v>
      </c>
    </row>
    <row r="18" spans="1:2">
      <c r="A18" s="68" t="str">
        <f>'Attack rate'!B17</f>
        <v>ศิลาลาด</v>
      </c>
      <c r="B18" s="68">
        <f>'Attack rate'!D17</f>
        <v>14.92</v>
      </c>
    </row>
    <row r="19" spans="1:2">
      <c r="A19" s="68" t="str">
        <f>'Attack rate'!B19</f>
        <v>ภูสิงห์</v>
      </c>
      <c r="B19" s="68">
        <f>'Attack rate'!D19</f>
        <v>11.03</v>
      </c>
    </row>
    <row r="20" spans="1:2">
      <c r="A20" s="68" t="str">
        <f>'Attack rate'!B20</f>
        <v>วังหิน</v>
      </c>
      <c r="B20" s="68">
        <f>'Attack rate'!D20</f>
        <v>1.99</v>
      </c>
    </row>
    <row r="21" spans="1:2">
      <c r="A21" s="68" t="str">
        <f>'Attack rate'!B21</f>
        <v>เมืองจันทร์</v>
      </c>
      <c r="B21" s="68">
        <f>'Attack rate'!D21</f>
        <v>0</v>
      </c>
    </row>
    <row r="22" spans="1:2">
      <c r="A22" s="68" t="str">
        <f>'Attack rate'!B22</f>
        <v>บึงบูรพ์</v>
      </c>
      <c r="B22" s="68">
        <f>'Attack rate'!D22</f>
        <v>0</v>
      </c>
    </row>
    <row r="23" spans="1:2">
      <c r="A23" s="68"/>
    </row>
  </sheetData>
  <autoFilter ref="B1:B23"/>
  <sortState ref="A1:B23">
    <sortCondition descending="1" ref="B1"/>
  </sortState>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B2:C35"/>
  <sheetViews>
    <sheetView workbookViewId="0">
      <selection activeCell="N20" sqref="N20"/>
    </sheetView>
  </sheetViews>
  <sheetFormatPr defaultRowHeight="24"/>
  <cols>
    <col min="1" max="1" width="2.5703125" style="59" customWidth="1"/>
    <col min="2" max="16384" width="9.140625" style="59"/>
  </cols>
  <sheetData>
    <row r="2" spans="2:2">
      <c r="B2" s="59" t="str">
        <f>"                           "&amp;"การเกิดโรคไข้เลือดออกประเทศไทย พบผู้ป่วย  "&amp;รอวางประเทศ!N5&amp;  "  ราย  อัตราป่วย  "&amp;รอวางประเทศ!P5&amp;"  ต่อแสนประชากร"</f>
        <v xml:space="preserve">                           การเกิดโรคไข้เลือดออกประเทศไทย พบผู้ป่วย  28300  ราย  อัตราป่วย  42.68  ต่อแสนประชากร</v>
      </c>
    </row>
    <row r="3" spans="2:2">
      <c r="B3" s="59" t="str">
        <f>"                ผู้ป่วยผู้เสียชีวิต  "&amp;รอวางประเทศ!O5&amp;"  ราย"&amp; "  อัตราตาย "&amp;รอวางประเทศ!Q5 &amp;" ต่อแสนประชากร"&amp;"  อัตราป่วยตาย ร้อยละ  "&amp;รอวางประเทศ!R5</f>
        <v xml:space="preserve">                ผู้ป่วยผู้เสียชีวิต  20  ราย  อัตราตาย 0.03 ต่อแสนประชากร  อัตราป่วยตาย ร้อยละ  0.07</v>
      </c>
    </row>
    <row r="4" spans="2:2">
      <c r="B4" s="59" t="str">
        <f>"                           "&amp;"จังหวัดศรีสะเกษ พบผู้ป่วย  "&amp;อัตราป่วย!B28&amp;  "  ราย  อัตราป่วย  "&amp;อัตราป่วย!C28&amp;"  ต่อแสนประชากร"&amp; "  ไม่พบผู้ป่วยเสียชีวิต"</f>
        <v xml:space="preserve">                           จังหวัดศรีสะเกษ พบผู้ป่วย  859  ราย  อัตราป่วย  58.32  ต่อแสนประชากร  ไม่พบผู้ป่วยเสียชีวิต</v>
      </c>
    </row>
    <row r="5" spans="2:2">
      <c r="B5" s="59" t="str">
        <f>"                ผู้ป่วยผู้เสียชีวิต  "&amp;รอวางประเทศ!O5&amp;"  ราย"&amp; "  อัตราตาย "&amp;รอวางประเทศ!Q5 &amp;" ต่อแสนประชากร"&amp;"  อัตราป่วยตาย ร้อยละ  "&amp;รอวางประเทศ!R5</f>
        <v xml:space="preserve">                ผู้ป่วยผู้เสียชีวิต  20  ราย  อัตราตาย 0.03 ต่อแสนประชากร  อัตราป่วยตาย ร้อยละ  0.07</v>
      </c>
    </row>
    <row r="6" spans="2:2">
      <c r="B6" s="59" t="str">
        <f>"                "&amp;RIGHT(รอวางสถานการณ์!A5,45)&amp;"  กลุ่มอายุที่ป่วยมากที่สุด  เรียงตามลำดับคือ"&amp;Age!A1&amp;"  ปี"</f>
        <v xml:space="preserve">                อัตราส่วนเพศชาย ต่อ เพศหญิง  เท่ากับ 1.20 : 1  กลุ่มอายุที่ป่วยมากที่สุด  เรียงตามลำดับคือ 10 - 14  ปี</v>
      </c>
    </row>
    <row r="7" spans="2:2">
      <c r="B7" s="59" t="str">
        <f>"                ("&amp;Age!C1&amp;" "&amp;Age!G1&amp;")"&amp;Age!A2&amp;"  ปี"&amp;"  ("&amp;Age!C2&amp;" "&amp;Age!G2&amp;")"&amp;Age!A3&amp;"  ปี"&amp;"  ("&amp;Age!C3&amp;" "&amp;Age!G3&amp;""</f>
        <v xml:space="preserve">                (168.47 ต่อแสนประชากร)  5 - 9  ปี  (99.91 ต่อแสนประชากร) 15 - 24  ปี  (143.46 ต่อแสนประชากร</v>
      </c>
    </row>
    <row r="8" spans="2:2">
      <c r="B8" s="59" t="str">
        <f xml:space="preserve"> "              " &amp;      Age!A4&amp;"  ปี"&amp;"  ("&amp;Age!C4&amp;" "&amp;Age!G4&amp;")"  &amp;  Age!A5&amp;"  ปี"&amp;"  ("&amp;Age!C5&amp;" "&amp;Age!G5&amp;")"</f>
        <v xml:space="preserve">                0 - 4  ปี  (32.51 ต่อแสนประชากร) 25 - 34  ปี  (21.67 ต่อแสนประชากร)</v>
      </c>
    </row>
    <row r="15" spans="2:2">
      <c r="B15" s="59" t="str">
        <f>"                           อาชีพที่ป่วยมากที่สุด เรียงตามลำดับคือ  "&amp;occupation!B1&amp;"  จำนวน  "&amp;occupation!C1&amp;" ราย "&amp;occupation!B2&amp;"  จำนวน  "&amp;occupation!C2&amp;" ราย "</f>
        <v xml:space="preserve">                           อาชีพที่ป่วยมากที่สุด เรียงตามลำดับคือ  นักเรียน  จำนวน  328 ราย เกษตร  จำนวน  87 ราย </v>
      </c>
    </row>
    <row r="16" spans="2:2">
      <c r="B16" s="59" t="str">
        <f>"                "&amp;occupation!B3&amp;"  จำนวน  "&amp;occupation!C3&amp;" ราย "&amp;occupation!B4&amp;"  จำนวน  "&amp;occupation!C4&amp;" ราย "&amp;occupation!B5&amp;"  จำนวน  "&amp;occupation!C5&amp;" ราย"</f>
        <v xml:space="preserve">                ไม่ทราบอาชีพ/ในปกครอง  จำนวน  33 ราย อื่นๆ  จำนวน  41 ราย รับจ้าง,กรรมกร  จำนวน  7 ราย</v>
      </c>
    </row>
    <row r="17" spans="2:2">
      <c r="B17" s="59" t="str">
        <f>"               "&amp;occupation!B6&amp;  "  จำนวน  "&amp;occupation!C6&amp;" ราย "&amp;occupation!B7&amp;  "  จำนวน  "&amp;occupation!C7&amp;" ราย "&amp;occupation!B8&amp;  "  จำนวน  "&amp;occupation!C8&amp;" ราย "</f>
        <v xml:space="preserve">               ข้าราชการ  จำนวน  4 ราย ทหาร,ตำรวจ  จำนวน  1 ราย นักบวช  จำนวน  1 ราย </v>
      </c>
    </row>
    <row r="24" spans="2:2">
      <c r="B24" s="59" t="str">
        <f>"                          อำเภอที่มีอัตราป่วยต่อแสนประชากรสูงสุด 5 อันดับแรก คือ"&amp;'Attack rate'!B1&amp;"  ("&amp;'Attack rate'!D1&amp;" ต่อแสนประชากร"&amp;""</f>
        <v xml:space="preserve">                          อำเภอที่มีอัตราป่วยต่อแสนประชากรสูงสุด 5 อันดับแรก คือกันทรารมย์  (73.91 ต่อแสนประชากร</v>
      </c>
    </row>
    <row r="25" spans="2:2">
      <c r="B25" s="59" t="str">
        <f>"           "&amp;'Attack rate'!B2&amp;"  ("&amp;'Attack rate'!D2&amp;" ต่อแสนประชากร"&amp;")  "&amp;'Attack rate'!B3&amp;"  ("&amp;'Attack rate'!D3&amp;" ต่อแสนประชากร"&amp;")  "&amp;'Attack rate'!B4&amp;"  ("&amp;'Attack rate'!D4&amp;" ต่อแสนประชากร"&amp;""</f>
        <v xml:space="preserve">           ราษีไศล  (83.13 ต่อแสนประชากร)  โนนคูณ  (65.72 ต่อแสนประชากร)  ศรีรัตนะ  (54.3 ต่อแสนประชากร</v>
      </c>
    </row>
    <row r="26" spans="2:2">
      <c r="B26" s="59" t="str">
        <f xml:space="preserve"> "            "&amp;'Attack rate'!B5&amp;"  ("&amp;'Attack rate'!D5&amp;" ต่อแสนประชากร"&amp;")"</f>
        <v xml:space="preserve">            โพธิ์ศรีสุวรรณ  (54.56 ต่อแสนประชากร)</v>
      </c>
    </row>
    <row r="34" spans="2:3">
      <c r="C34" s="59" t="s">
        <v>366</v>
      </c>
    </row>
    <row r="35" spans="2:3">
      <c r="B35" s="59" t="s">
        <v>365</v>
      </c>
    </row>
  </sheetData>
  <pageMargins left="0" right="0" top="0" bottom="0" header="0" footer="0"/>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dimension ref="A1:B22"/>
  <sheetViews>
    <sheetView workbookViewId="0">
      <selection activeCell="T9" sqref="T9:T10"/>
    </sheetView>
  </sheetViews>
  <sheetFormatPr defaultRowHeight="12.75"/>
  <cols>
    <col min="1" max="1" width="9.140625" style="85"/>
    <col min="2" max="2" width="9.140625" style="34" customWidth="1"/>
    <col min="3" max="16384" width="9.140625" style="85"/>
  </cols>
  <sheetData>
    <row r="1" spans="1:2">
      <c r="A1" s="85" t="s">
        <v>29</v>
      </c>
      <c r="B1" s="34">
        <f>รอวางอัตราป่วย_สัปดาห์!F4</f>
        <v>8.9894823057023281</v>
      </c>
    </row>
    <row r="2" spans="1:2">
      <c r="A2" s="85" t="s">
        <v>81</v>
      </c>
      <c r="B2" s="34">
        <f>รอวางอัตราป่วย_สัปดาห์!F13</f>
        <v>4.7102046583924073</v>
      </c>
    </row>
    <row r="3" spans="1:2">
      <c r="A3" s="85" t="s">
        <v>21</v>
      </c>
      <c r="B3" s="34">
        <f>รอวางอัตราป่วย_สัปดาห์!F16</f>
        <v>4.4898417330789089</v>
      </c>
    </row>
    <row r="4" spans="1:2">
      <c r="A4" s="85" t="s">
        <v>15</v>
      </c>
      <c r="B4" s="34">
        <f>รอวางอัตราป่วย_สัปดาห์!F8</f>
        <v>4.4230825936956331</v>
      </c>
    </row>
    <row r="5" spans="1:2">
      <c r="A5" s="85" t="s">
        <v>14</v>
      </c>
      <c r="B5" s="34">
        <f>รอวางอัตราป่วย_สัปดาห์!F11</f>
        <v>3.736117986606017</v>
      </c>
    </row>
    <row r="6" spans="1:2">
      <c r="A6" s="85" t="s">
        <v>13</v>
      </c>
      <c r="B6" s="34">
        <f>รอวางอัตราป่วย_สัปดาห์!F10</f>
        <v>3.7222690952404585</v>
      </c>
    </row>
    <row r="7" spans="1:2">
      <c r="A7" s="85" t="s">
        <v>27</v>
      </c>
      <c r="B7" s="34">
        <f>รอวางอัตราป่วย_สัปดาห์!F21</f>
        <v>2.769852920809905</v>
      </c>
    </row>
    <row r="8" spans="1:2">
      <c r="A8" s="85" t="s">
        <v>19</v>
      </c>
      <c r="B8" s="34">
        <f>รอวางอัตราป่วย_สัปดาห์!F14</f>
        <v>2.5276780749203782</v>
      </c>
    </row>
    <row r="9" spans="1:2">
      <c r="A9" s="85" t="s">
        <v>10</v>
      </c>
      <c r="B9" s="34">
        <f>รอวางอัตราป่วย_สัปดาห์!F9</f>
        <v>1.8510463039232927</v>
      </c>
    </row>
    <row r="10" spans="1:2">
      <c r="A10" s="85" t="s">
        <v>17</v>
      </c>
      <c r="B10" s="34">
        <f>รอวางอัตราป่วย_สัปดาห์!F5</f>
        <v>1.4818400501849831</v>
      </c>
    </row>
    <row r="11" spans="1:2">
      <c r="A11" s="85" t="str">
        <f>รอวางอัตราป่วย_สัปดาห์!C2</f>
        <v>เมือง</v>
      </c>
      <c r="B11" s="34">
        <f>รอวางอัตราป่วย_สัปดาห์!F2</f>
        <v>0</v>
      </c>
    </row>
    <row r="12" spans="1:2">
      <c r="A12" s="85" t="s">
        <v>11</v>
      </c>
      <c r="B12" s="34">
        <f>รอวางอัตราป่วย_สัปดาห์!F3</f>
        <v>0</v>
      </c>
    </row>
    <row r="13" spans="1:2">
      <c r="A13" s="85" t="s">
        <v>12</v>
      </c>
      <c r="B13" s="34">
        <f>รอวางอัตราป่วย_สัปดาห์!F6</f>
        <v>0</v>
      </c>
    </row>
    <row r="14" spans="1:2">
      <c r="A14" s="85" t="s">
        <v>18</v>
      </c>
      <c r="B14" s="34">
        <f>รอวางอัตราป่วย_สัปดาห์!F7</f>
        <v>0</v>
      </c>
    </row>
    <row r="15" spans="1:2">
      <c r="A15" s="85" t="s">
        <v>16</v>
      </c>
      <c r="B15" s="34">
        <f>รอวางอัตราป่วย_สัปดาห์!F12</f>
        <v>0</v>
      </c>
    </row>
    <row r="16" spans="1:2">
      <c r="A16" s="85" t="s">
        <v>20</v>
      </c>
      <c r="B16" s="34">
        <f>รอวางอัตราป่วย_สัปดาห์!F15</f>
        <v>0</v>
      </c>
    </row>
    <row r="17" spans="1:2">
      <c r="A17" s="85" t="s">
        <v>22</v>
      </c>
      <c r="B17" s="34">
        <f>รอวางอัตราป่วย_สัปดาห์!F17</f>
        <v>0</v>
      </c>
    </row>
    <row r="18" spans="1:2">
      <c r="A18" s="85" t="s">
        <v>23</v>
      </c>
      <c r="B18" s="34">
        <f>รอวางอัตราป่วย_สัปดาห์!F18</f>
        <v>0</v>
      </c>
    </row>
    <row r="19" spans="1:2">
      <c r="A19" s="85" t="s">
        <v>24</v>
      </c>
      <c r="B19" s="34">
        <f>รอวางอัตราป่วย_สัปดาห์!F19</f>
        <v>0</v>
      </c>
    </row>
    <row r="20" spans="1:2">
      <c r="A20" s="85" t="s">
        <v>26</v>
      </c>
      <c r="B20" s="34">
        <f>รอวางอัตราป่วย_สัปดาห์!F20</f>
        <v>0</v>
      </c>
    </row>
    <row r="21" spans="1:2">
      <c r="A21" s="85" t="s">
        <v>28</v>
      </c>
      <c r="B21" s="34">
        <f>รอวางอัตราป่วย_สัปดาห์!F22</f>
        <v>0</v>
      </c>
    </row>
    <row r="22" spans="1:2">
      <c r="A22" s="85" t="s">
        <v>82</v>
      </c>
      <c r="B22" s="34">
        <f>รอวางอัตราป่วย_สัปดาห์!F23</f>
        <v>0</v>
      </c>
    </row>
  </sheetData>
  <sortState ref="A1:B22">
    <sortCondition descending="1" ref="B1"/>
  </sortState>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C23"/>
  <sheetViews>
    <sheetView topLeftCell="A4" workbookViewId="0">
      <selection activeCell="I27" sqref="I27"/>
    </sheetView>
  </sheetViews>
  <sheetFormatPr defaultRowHeight="14.25"/>
  <cols>
    <col min="1" max="1" width="9.140625" style="106"/>
    <col min="2" max="2" width="9.140625" style="110" customWidth="1"/>
    <col min="3" max="16384" width="9.140625" style="106"/>
  </cols>
  <sheetData>
    <row r="1" spans="1:3">
      <c r="A1" s="106" t="str">
        <f>รอวางอัตราป่วย_สัปดาห์!C4</f>
        <v>กันทรารมย์</v>
      </c>
      <c r="B1" s="110">
        <f>รอวางอัตราป่วย_สัปดาห์!F4</f>
        <v>8.9894823057023281</v>
      </c>
      <c r="C1" s="47">
        <f>รอวางอัตราป่วย_สัปดาห์!E4</f>
        <v>9</v>
      </c>
    </row>
    <row r="2" spans="1:3">
      <c r="A2" s="106" t="str">
        <f>รอวางอัตราป่วย_สัปดาห์!C13</f>
        <v>ห้วยทับทัน</v>
      </c>
      <c r="B2" s="110">
        <f>รอวางอัตราป่วย_สัปดาห์!F13</f>
        <v>4.7102046583924073</v>
      </c>
      <c r="C2" s="47">
        <f>รอวางอัตราป่วย_สัปดาห์!E13</f>
        <v>2</v>
      </c>
    </row>
    <row r="3" spans="1:3">
      <c r="A3" s="106" t="str">
        <f>รอวางอัตราป่วย_สัปดาห์!C16</f>
        <v>น้ำเกลี้ยง</v>
      </c>
      <c r="B3" s="110">
        <f>รอวางอัตราป่วย_สัปดาห์!F16</f>
        <v>4.4898417330789089</v>
      </c>
      <c r="C3" s="47">
        <f>รอวางอัตราป่วย_สัปดาห์!E16</f>
        <v>2</v>
      </c>
    </row>
    <row r="4" spans="1:3">
      <c r="A4" s="106" t="str">
        <f>รอวางอัตราป่วย_สัปดาห์!C8</f>
        <v>ปรางค์กู่</v>
      </c>
      <c r="B4" s="110">
        <f>รอวางอัตราป่วย_สัปดาห์!F8</f>
        <v>4.4230825936956331</v>
      </c>
      <c r="C4" s="47">
        <f>รอวางอัตราป่วย_สัปดาห์!E8</f>
        <v>3</v>
      </c>
    </row>
    <row r="5" spans="1:3">
      <c r="A5" s="106" t="str">
        <f>รอวางอัตราป่วย_สัปดาห์!C11</f>
        <v>อุทุมพรพิสัย</v>
      </c>
      <c r="B5" s="110">
        <f>รอวางอัตราป่วย_สัปดาห์!F11</f>
        <v>3.736117986606017</v>
      </c>
      <c r="C5" s="47">
        <f>รอวางอัตราป่วย_สัปดาห์!E11</f>
        <v>4</v>
      </c>
    </row>
    <row r="6" spans="1:3">
      <c r="A6" s="106" t="str">
        <f>รอวางอัตราป่วย_สัปดาห์!C10</f>
        <v>ราษีไศล</v>
      </c>
      <c r="B6" s="110">
        <f>รอวางอัตราป่วย_สัปดาห์!F10</f>
        <v>3.7222690952404585</v>
      </c>
      <c r="C6" s="47">
        <f>รอวางอัตราป่วย_สัปดาห์!E10</f>
        <v>3</v>
      </c>
    </row>
    <row r="7" spans="1:3">
      <c r="A7" s="106" t="str">
        <f>รอวางอัตราป่วย_สัปดาห์!C21</f>
        <v>พยุห์</v>
      </c>
      <c r="B7" s="110">
        <f>รอวางอัตราป่วย_สัปดาห์!F21</f>
        <v>2.769852920809905</v>
      </c>
      <c r="C7" s="47">
        <f>รอวางอัตราป่วย_สัปดาห์!E21</f>
        <v>1</v>
      </c>
    </row>
    <row r="8" spans="1:3">
      <c r="A8" s="106" t="str">
        <f>รอวางอัตราป่วย_สัปดาห์!C14</f>
        <v>โนนคูณ</v>
      </c>
      <c r="B8" s="110">
        <f>รอวางอัตราป่วย_สัปดาห์!F14</f>
        <v>2.5276780749203782</v>
      </c>
      <c r="C8" s="47">
        <f>รอวางอัตราป่วย_สัปดาห์!E14</f>
        <v>1</v>
      </c>
    </row>
    <row r="9" spans="1:3">
      <c r="A9" s="106" t="str">
        <f>รอวางอัตราป่วย_สัปดาห์!C9</f>
        <v>ขุนหาญ</v>
      </c>
      <c r="B9" s="110">
        <f>รอวางอัตราป่วย_สัปดาห์!F9</f>
        <v>1.8510463039232927</v>
      </c>
      <c r="C9" s="47">
        <f>รอวางอัตราป่วย_สัปดาห์!E9</f>
        <v>2</v>
      </c>
    </row>
    <row r="10" spans="1:3">
      <c r="A10" s="106" t="str">
        <f>รอวางอัตราป่วย_สัปดาห์!C5</f>
        <v>กันทรลักษ์</v>
      </c>
      <c r="B10" s="110">
        <f>รอวางอัตราป่วย_สัปดาห์!F5</f>
        <v>1.4818400501849831</v>
      </c>
      <c r="C10" s="47">
        <f>รอวางอัตราป่วย_สัปดาห์!E5</f>
        <v>3</v>
      </c>
    </row>
    <row r="11" spans="1:3">
      <c r="A11" s="106" t="str">
        <f>รอวางอัตราป่วย_สัปดาห์!C2</f>
        <v>เมือง</v>
      </c>
      <c r="B11" s="110">
        <f>รอวางอัตราป่วย_สัปดาห์!F2</f>
        <v>0</v>
      </c>
      <c r="C11" s="47">
        <f>รอวางอัตราป่วย_สัปดาห์!E2</f>
        <v>0</v>
      </c>
    </row>
    <row r="12" spans="1:3">
      <c r="A12" s="106" t="str">
        <f>รอวางอัตราป่วย_สัปดาห์!C3</f>
        <v>ยางชุมน้อย</v>
      </c>
      <c r="B12" s="110">
        <f>รอวางอัตราป่วย_สัปดาห์!F3</f>
        <v>0</v>
      </c>
      <c r="C12" s="47">
        <f>รอวางอัตราป่วย_สัปดาห์!E3</f>
        <v>0</v>
      </c>
    </row>
    <row r="13" spans="1:3">
      <c r="A13" s="106" t="str">
        <f>รอวางอัตราป่วย_สัปดาห์!C6</f>
        <v>ขุขันธ์</v>
      </c>
      <c r="B13" s="110">
        <f>รอวางอัตราป่วย_สัปดาห์!F6</f>
        <v>0</v>
      </c>
      <c r="C13" s="47">
        <f>รอวางอัตราป่วย_สัปดาห์!E6</f>
        <v>0</v>
      </c>
    </row>
    <row r="14" spans="1:3">
      <c r="A14" s="106" t="str">
        <f>รอวางอัตราป่วย_สัปดาห์!C7</f>
        <v>ไพรบึง</v>
      </c>
      <c r="B14" s="110">
        <f>รอวางอัตราป่วย_สัปดาห์!F7</f>
        <v>0</v>
      </c>
      <c r="C14" s="47">
        <f>รอวางอัตราป่วย_สัปดาห์!E7</f>
        <v>0</v>
      </c>
    </row>
    <row r="15" spans="1:3">
      <c r="A15" s="106" t="str">
        <f>รอวางอัตราป่วย_สัปดาห์!C12</f>
        <v>บึงบูรพ์</v>
      </c>
      <c r="B15" s="110">
        <f>รอวางอัตราป่วย_สัปดาห์!F12</f>
        <v>0</v>
      </c>
      <c r="C15" s="47">
        <f>รอวางอัตราป่วย_สัปดาห์!E12</f>
        <v>0</v>
      </c>
    </row>
    <row r="16" spans="1:3">
      <c r="A16" s="106" t="str">
        <f>รอวางอัตราป่วย_สัปดาห์!C15</f>
        <v>ศรีรัตนะ</v>
      </c>
      <c r="B16" s="110">
        <f>รอวางอัตราป่วย_สัปดาห์!F15</f>
        <v>0</v>
      </c>
      <c r="C16" s="47">
        <f>รอวางอัตราป่วย_สัปดาห์!E15</f>
        <v>0</v>
      </c>
    </row>
    <row r="17" spans="1:3">
      <c r="A17" s="106" t="str">
        <f>รอวางอัตราป่วย_สัปดาห์!C17</f>
        <v>วังหิน</v>
      </c>
      <c r="B17" s="110">
        <f>รอวางอัตราป่วย_สัปดาห์!F17</f>
        <v>0</v>
      </c>
      <c r="C17" s="47">
        <f>รอวางอัตราป่วย_สัปดาห์!E17</f>
        <v>0</v>
      </c>
    </row>
    <row r="18" spans="1:3">
      <c r="A18" s="106" t="str">
        <f>รอวางอัตราป่วย_สัปดาห์!C18</f>
        <v>ภูสิงห์</v>
      </c>
      <c r="B18" s="110">
        <f>รอวางอัตราป่วย_สัปดาห์!F18</f>
        <v>0</v>
      </c>
      <c r="C18" s="47">
        <f>รอวางอัตราป่วย_สัปดาห์!E18</f>
        <v>0</v>
      </c>
    </row>
    <row r="19" spans="1:3">
      <c r="A19" s="106" t="str">
        <f>รอวางอัตราป่วย_สัปดาห์!C19</f>
        <v>เมืองจันทร์</v>
      </c>
      <c r="B19" s="110">
        <f>รอวางอัตราป่วย_สัปดาห์!F19</f>
        <v>0</v>
      </c>
      <c r="C19" s="47">
        <f>รอวางอัตราป่วย_สัปดาห์!E19</f>
        <v>0</v>
      </c>
    </row>
    <row r="20" spans="1:3">
      <c r="A20" s="106" t="str">
        <f>รอวางอัตราป่วย_สัปดาห์!C20</f>
        <v>เบญจลักษ์</v>
      </c>
      <c r="B20" s="110">
        <f>รอวางอัตราป่วย_สัปดาห์!F20</f>
        <v>0</v>
      </c>
      <c r="C20" s="47">
        <f>รอวางอัตราป่วย_สัปดาห์!E20</f>
        <v>0</v>
      </c>
    </row>
    <row r="21" spans="1:3">
      <c r="A21" s="106" t="str">
        <f>รอวางอัตราป่วย_สัปดาห์!C22</f>
        <v>โพธิ์ศรีสุวรรณ</v>
      </c>
      <c r="B21" s="110">
        <f>รอวางอัตราป่วย_สัปดาห์!F22</f>
        <v>0</v>
      </c>
      <c r="C21" s="47">
        <f>รอวางอัตราป่วย_สัปดาห์!E22</f>
        <v>0</v>
      </c>
    </row>
    <row r="22" spans="1:3">
      <c r="A22" s="106" t="str">
        <f>รอวางอัตราป่วย_สัปดาห์!C23</f>
        <v>ศิลาลาด</v>
      </c>
      <c r="B22" s="110">
        <f>รอวางอัตราป่วย_สัปดาห์!F23</f>
        <v>0</v>
      </c>
      <c r="C22" s="47">
        <f>รอวางอัตราป่วย_สัปดาห์!E23</f>
        <v>0</v>
      </c>
    </row>
    <row r="23" spans="1:3">
      <c r="C23" s="47"/>
    </row>
  </sheetData>
  <sortState ref="A1:C23">
    <sortCondition descending="1" ref="B1"/>
  </sortState>
  <pageMargins left="0.7" right="0.7" top="0.75" bottom="0.75"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dimension ref="A1:S117"/>
  <sheetViews>
    <sheetView topLeftCell="A82" workbookViewId="0">
      <selection activeCell="N89" sqref="N89:P89"/>
    </sheetView>
  </sheetViews>
  <sheetFormatPr defaultRowHeight="12.75"/>
  <sheetData>
    <row r="1" spans="1:19" ht="18">
      <c r="A1" s="49" t="s">
        <v>337</v>
      </c>
    </row>
    <row r="2" spans="1:19" ht="18">
      <c r="A2" s="49" t="s">
        <v>338</v>
      </c>
    </row>
    <row r="3" spans="1:19" ht="21">
      <c r="A3" s="137" t="s">
        <v>149</v>
      </c>
      <c r="B3" s="137" t="s">
        <v>231</v>
      </c>
      <c r="C3" s="137" t="s">
        <v>232</v>
      </c>
      <c r="D3" s="137" t="s">
        <v>233</v>
      </c>
      <c r="E3" s="137" t="s">
        <v>234</v>
      </c>
      <c r="F3" s="137" t="s">
        <v>235</v>
      </c>
      <c r="G3" s="137" t="s">
        <v>236</v>
      </c>
      <c r="H3" s="137" t="s">
        <v>237</v>
      </c>
      <c r="I3" s="137" t="s">
        <v>238</v>
      </c>
      <c r="J3" s="137" t="s">
        <v>239</v>
      </c>
      <c r="K3" s="137" t="s">
        <v>240</v>
      </c>
      <c r="L3" s="137" t="s">
        <v>241</v>
      </c>
      <c r="M3" s="137" t="s">
        <v>242</v>
      </c>
      <c r="N3" s="137" t="s">
        <v>150</v>
      </c>
      <c r="O3" s="137" t="s">
        <v>150</v>
      </c>
      <c r="P3" s="137" t="s">
        <v>151</v>
      </c>
      <c r="Q3" s="137" t="s">
        <v>153</v>
      </c>
      <c r="R3" s="137" t="s">
        <v>38</v>
      </c>
      <c r="S3" s="137" t="s">
        <v>100</v>
      </c>
    </row>
    <row r="4" spans="1:19" ht="21">
      <c r="A4" s="137" t="s">
        <v>339</v>
      </c>
      <c r="B4" s="137" t="s">
        <v>340</v>
      </c>
      <c r="C4" s="137" t="s">
        <v>340</v>
      </c>
      <c r="D4" s="137" t="s">
        <v>340</v>
      </c>
      <c r="E4" s="137" t="s">
        <v>340</v>
      </c>
      <c r="F4" s="137" t="s">
        <v>340</v>
      </c>
      <c r="G4" s="137" t="s">
        <v>340</v>
      </c>
      <c r="H4" s="137" t="s">
        <v>340</v>
      </c>
      <c r="I4" s="137" t="s">
        <v>340</v>
      </c>
      <c r="J4" s="137" t="s">
        <v>340</v>
      </c>
      <c r="K4" s="137" t="s">
        <v>340</v>
      </c>
      <c r="L4" s="137" t="s">
        <v>340</v>
      </c>
      <c r="M4" s="137" t="s">
        <v>340</v>
      </c>
      <c r="N4" s="137" t="s">
        <v>340</v>
      </c>
      <c r="O4" s="137" t="s">
        <v>341</v>
      </c>
      <c r="P4" s="137" t="s">
        <v>342</v>
      </c>
      <c r="Q4" s="137" t="s">
        <v>343</v>
      </c>
      <c r="R4" s="137" t="s">
        <v>344</v>
      </c>
      <c r="S4" s="137" t="s">
        <v>345</v>
      </c>
    </row>
    <row r="5" spans="1:19" ht="21">
      <c r="A5" s="137" t="s">
        <v>346</v>
      </c>
      <c r="B5" s="137">
        <v>3856</v>
      </c>
      <c r="C5" s="137">
        <v>2774</v>
      </c>
      <c r="D5" s="137">
        <v>2502</v>
      </c>
      <c r="E5" s="137">
        <v>3073</v>
      </c>
      <c r="F5" s="137">
        <v>5612</v>
      </c>
      <c r="G5" s="137">
        <v>8382</v>
      </c>
      <c r="H5" s="137">
        <v>2101</v>
      </c>
      <c r="I5" s="137">
        <v>0</v>
      </c>
      <c r="J5" s="137">
        <v>0</v>
      </c>
      <c r="K5" s="137">
        <v>0</v>
      </c>
      <c r="L5" s="137">
        <v>0</v>
      </c>
      <c r="M5" s="137">
        <v>0</v>
      </c>
      <c r="N5" s="137">
        <v>28300</v>
      </c>
      <c r="O5" s="137">
        <v>20</v>
      </c>
      <c r="P5" s="137">
        <v>42.68</v>
      </c>
      <c r="Q5" s="137">
        <v>0.03</v>
      </c>
      <c r="R5" s="137">
        <v>7.0000000000000007E-2</v>
      </c>
      <c r="S5" s="137">
        <v>66301242</v>
      </c>
    </row>
    <row r="6" spans="1:19" ht="21">
      <c r="A6" s="137" t="s">
        <v>347</v>
      </c>
      <c r="B6" s="137">
        <v>323</v>
      </c>
      <c r="C6" s="137">
        <v>252</v>
      </c>
      <c r="D6" s="137">
        <v>321</v>
      </c>
      <c r="E6" s="137">
        <v>389</v>
      </c>
      <c r="F6" s="137">
        <v>871</v>
      </c>
      <c r="G6" s="137">
        <v>1528</v>
      </c>
      <c r="H6" s="137">
        <v>542</v>
      </c>
      <c r="I6" s="137">
        <v>0</v>
      </c>
      <c r="J6" s="137">
        <v>0</v>
      </c>
      <c r="K6" s="137">
        <v>0</v>
      </c>
      <c r="L6" s="137">
        <v>0</v>
      </c>
      <c r="M6" s="137">
        <v>0</v>
      </c>
      <c r="N6" s="137">
        <v>4226</v>
      </c>
      <c r="O6" s="137">
        <v>6</v>
      </c>
      <c r="P6" s="137">
        <v>34.909999999999997</v>
      </c>
      <c r="Q6" s="137">
        <v>0.05</v>
      </c>
      <c r="R6" s="137">
        <v>0.14000000000000001</v>
      </c>
      <c r="S6" s="137">
        <v>12107035</v>
      </c>
    </row>
    <row r="7" spans="1:19" ht="21">
      <c r="A7" s="137" t="s">
        <v>348</v>
      </c>
      <c r="B7" s="137">
        <v>151</v>
      </c>
      <c r="C7" s="137">
        <v>69</v>
      </c>
      <c r="D7" s="137">
        <v>80</v>
      </c>
      <c r="E7" s="137">
        <v>174</v>
      </c>
      <c r="F7" s="137">
        <v>499</v>
      </c>
      <c r="G7" s="137">
        <v>1001</v>
      </c>
      <c r="H7" s="137">
        <v>361</v>
      </c>
      <c r="I7" s="137">
        <v>0</v>
      </c>
      <c r="J7" s="137">
        <v>0</v>
      </c>
      <c r="K7" s="137">
        <v>0</v>
      </c>
      <c r="L7" s="137">
        <v>0</v>
      </c>
      <c r="M7" s="137">
        <v>0</v>
      </c>
      <c r="N7" s="137">
        <v>2335</v>
      </c>
      <c r="O7" s="137">
        <v>3</v>
      </c>
      <c r="P7" s="137">
        <v>39.72</v>
      </c>
      <c r="Q7" s="137">
        <v>0.05</v>
      </c>
      <c r="R7" s="137">
        <v>0.13</v>
      </c>
      <c r="S7" s="137">
        <v>5878537</v>
      </c>
    </row>
    <row r="8" spans="1:19" ht="21">
      <c r="A8" s="137" t="s">
        <v>155</v>
      </c>
      <c r="B8" s="137">
        <v>75</v>
      </c>
      <c r="C8" s="137">
        <v>26</v>
      </c>
      <c r="D8" s="137">
        <v>23</v>
      </c>
      <c r="E8" s="137">
        <v>32</v>
      </c>
      <c r="F8" s="137">
        <v>119</v>
      </c>
      <c r="G8" s="137">
        <v>251</v>
      </c>
      <c r="H8" s="137">
        <v>77</v>
      </c>
      <c r="I8" s="137">
        <v>0</v>
      </c>
      <c r="J8" s="137">
        <v>0</v>
      </c>
      <c r="K8" s="137">
        <v>0</v>
      </c>
      <c r="L8" s="137">
        <v>0</v>
      </c>
      <c r="M8" s="137">
        <v>0</v>
      </c>
      <c r="N8" s="137">
        <v>603</v>
      </c>
      <c r="O8" s="137">
        <v>1</v>
      </c>
      <c r="P8" s="137">
        <v>34.35</v>
      </c>
      <c r="Q8" s="137">
        <v>0.06</v>
      </c>
      <c r="R8" s="137">
        <v>0.17</v>
      </c>
      <c r="S8" s="137">
        <v>1755291</v>
      </c>
    </row>
    <row r="9" spans="1:19" ht="21">
      <c r="A9" s="137" t="s">
        <v>162</v>
      </c>
      <c r="B9" s="137">
        <v>6</v>
      </c>
      <c r="C9" s="137">
        <v>5</v>
      </c>
      <c r="D9" s="137">
        <v>2</v>
      </c>
      <c r="E9" s="137">
        <v>6</v>
      </c>
      <c r="F9" s="137">
        <v>6</v>
      </c>
      <c r="G9" s="137">
        <v>16</v>
      </c>
      <c r="H9" s="137">
        <v>13</v>
      </c>
      <c r="I9" s="137">
        <v>0</v>
      </c>
      <c r="J9" s="137">
        <v>0</v>
      </c>
      <c r="K9" s="137">
        <v>0</v>
      </c>
      <c r="L9" s="137">
        <v>0</v>
      </c>
      <c r="M9" s="137">
        <v>0</v>
      </c>
      <c r="N9" s="137">
        <v>54</v>
      </c>
      <c r="O9" s="137">
        <v>0</v>
      </c>
      <c r="P9" s="137">
        <v>13.3</v>
      </c>
      <c r="Q9" s="137">
        <v>0</v>
      </c>
      <c r="R9" s="137">
        <v>0</v>
      </c>
      <c r="S9" s="137">
        <v>405936</v>
      </c>
    </row>
    <row r="10" spans="1:19" ht="21">
      <c r="A10" s="137" t="s">
        <v>176</v>
      </c>
      <c r="B10" s="137">
        <v>6</v>
      </c>
      <c r="C10" s="137">
        <v>2</v>
      </c>
      <c r="D10" s="137">
        <v>0</v>
      </c>
      <c r="E10" s="137">
        <v>4</v>
      </c>
      <c r="F10" s="137">
        <v>74</v>
      </c>
      <c r="G10" s="137">
        <v>128</v>
      </c>
      <c r="H10" s="137">
        <v>53</v>
      </c>
      <c r="I10" s="137">
        <v>0</v>
      </c>
      <c r="J10" s="137">
        <v>0</v>
      </c>
      <c r="K10" s="137">
        <v>0</v>
      </c>
      <c r="L10" s="137">
        <v>0</v>
      </c>
      <c r="M10" s="137">
        <v>0</v>
      </c>
      <c r="N10" s="137">
        <v>267</v>
      </c>
      <c r="O10" s="137">
        <v>1</v>
      </c>
      <c r="P10" s="137">
        <v>35.85</v>
      </c>
      <c r="Q10" s="137">
        <v>0.13</v>
      </c>
      <c r="R10" s="137">
        <v>0.37</v>
      </c>
      <c r="S10" s="137">
        <v>744714</v>
      </c>
    </row>
    <row r="11" spans="1:19" ht="21">
      <c r="A11" s="137" t="s">
        <v>227</v>
      </c>
      <c r="B11" s="137">
        <v>4</v>
      </c>
      <c r="C11" s="137">
        <v>4</v>
      </c>
      <c r="D11" s="137">
        <v>1</v>
      </c>
      <c r="E11" s="137">
        <v>5</v>
      </c>
      <c r="F11" s="137">
        <v>4</v>
      </c>
      <c r="G11" s="137">
        <v>15</v>
      </c>
      <c r="H11" s="137">
        <v>13</v>
      </c>
      <c r="I11" s="137">
        <v>0</v>
      </c>
      <c r="J11" s="137">
        <v>0</v>
      </c>
      <c r="K11" s="137">
        <v>0</v>
      </c>
      <c r="L11" s="137">
        <v>0</v>
      </c>
      <c r="M11" s="137">
        <v>0</v>
      </c>
      <c r="N11" s="137">
        <v>46</v>
      </c>
      <c r="O11" s="137">
        <v>0</v>
      </c>
      <c r="P11" s="137">
        <v>10.31</v>
      </c>
      <c r="Q11" s="137">
        <v>0</v>
      </c>
      <c r="R11" s="137">
        <v>0</v>
      </c>
      <c r="S11" s="137">
        <v>446326</v>
      </c>
    </row>
    <row r="12" spans="1:19" ht="21">
      <c r="A12" s="137" t="s">
        <v>217</v>
      </c>
      <c r="B12" s="137">
        <v>5</v>
      </c>
      <c r="C12" s="137">
        <v>3</v>
      </c>
      <c r="D12" s="137">
        <v>7</v>
      </c>
      <c r="E12" s="137">
        <v>46</v>
      </c>
      <c r="F12" s="137">
        <v>29</v>
      </c>
      <c r="G12" s="137">
        <v>47</v>
      </c>
      <c r="H12" s="137">
        <v>12</v>
      </c>
      <c r="I12" s="137">
        <v>0</v>
      </c>
      <c r="J12" s="137">
        <v>0</v>
      </c>
      <c r="K12" s="137">
        <v>0</v>
      </c>
      <c r="L12" s="137">
        <v>0</v>
      </c>
      <c r="M12" s="137">
        <v>0</v>
      </c>
      <c r="N12" s="137">
        <v>149</v>
      </c>
      <c r="O12" s="137">
        <v>0</v>
      </c>
      <c r="P12" s="137">
        <v>31.08</v>
      </c>
      <c r="Q12" s="137">
        <v>0</v>
      </c>
      <c r="R12" s="137">
        <v>0</v>
      </c>
      <c r="S12" s="137">
        <v>479414</v>
      </c>
    </row>
    <row r="13" spans="1:19" ht="21">
      <c r="A13" s="137" t="s">
        <v>211</v>
      </c>
      <c r="B13" s="137">
        <v>1</v>
      </c>
      <c r="C13" s="137">
        <v>1</v>
      </c>
      <c r="D13" s="137">
        <v>12</v>
      </c>
      <c r="E13" s="137">
        <v>12</v>
      </c>
      <c r="F13" s="137">
        <v>7</v>
      </c>
      <c r="G13" s="137">
        <v>48</v>
      </c>
      <c r="H13" s="137">
        <v>10</v>
      </c>
      <c r="I13" s="137">
        <v>0</v>
      </c>
      <c r="J13" s="137">
        <v>0</v>
      </c>
      <c r="K13" s="137">
        <v>0</v>
      </c>
      <c r="L13" s="137">
        <v>0</v>
      </c>
      <c r="M13" s="137">
        <v>0</v>
      </c>
      <c r="N13" s="137">
        <v>91</v>
      </c>
      <c r="O13" s="137">
        <v>1</v>
      </c>
      <c r="P13" s="137">
        <v>19.11</v>
      </c>
      <c r="Q13" s="137">
        <v>0.21</v>
      </c>
      <c r="R13" s="137">
        <v>1.1000000000000001</v>
      </c>
      <c r="S13" s="137">
        <v>476157</v>
      </c>
    </row>
    <row r="14" spans="1:19" ht="21">
      <c r="A14" s="137" t="s">
        <v>179</v>
      </c>
      <c r="B14" s="137">
        <v>49</v>
      </c>
      <c r="C14" s="137">
        <v>25</v>
      </c>
      <c r="D14" s="137">
        <v>24</v>
      </c>
      <c r="E14" s="137">
        <v>29</v>
      </c>
      <c r="F14" s="137">
        <v>182</v>
      </c>
      <c r="G14" s="137">
        <v>319</v>
      </c>
      <c r="H14" s="137">
        <v>95</v>
      </c>
      <c r="I14" s="137">
        <v>0</v>
      </c>
      <c r="J14" s="137">
        <v>0</v>
      </c>
      <c r="K14" s="137">
        <v>0</v>
      </c>
      <c r="L14" s="137">
        <v>0</v>
      </c>
      <c r="M14" s="137">
        <v>0</v>
      </c>
      <c r="N14" s="137">
        <v>723</v>
      </c>
      <c r="O14" s="137">
        <v>0</v>
      </c>
      <c r="P14" s="137">
        <v>56.05</v>
      </c>
      <c r="Q14" s="137">
        <v>0</v>
      </c>
      <c r="R14" s="137">
        <v>0</v>
      </c>
      <c r="S14" s="137">
        <v>1289873</v>
      </c>
    </row>
    <row r="15" spans="1:19" ht="21">
      <c r="A15" s="137" t="s">
        <v>154</v>
      </c>
      <c r="B15" s="137">
        <v>5</v>
      </c>
      <c r="C15" s="137">
        <v>3</v>
      </c>
      <c r="D15" s="137">
        <v>11</v>
      </c>
      <c r="E15" s="137">
        <v>40</v>
      </c>
      <c r="F15" s="137">
        <v>78</v>
      </c>
      <c r="G15" s="137">
        <v>177</v>
      </c>
      <c r="H15" s="137">
        <v>88</v>
      </c>
      <c r="I15" s="137">
        <v>0</v>
      </c>
      <c r="J15" s="137">
        <v>0</v>
      </c>
      <c r="K15" s="137">
        <v>0</v>
      </c>
      <c r="L15" s="137">
        <v>0</v>
      </c>
      <c r="M15" s="137">
        <v>0</v>
      </c>
      <c r="N15" s="137">
        <v>402</v>
      </c>
      <c r="O15" s="137">
        <v>0</v>
      </c>
      <c r="P15" s="137">
        <v>143.15</v>
      </c>
      <c r="Q15" s="137">
        <v>0</v>
      </c>
      <c r="R15" s="137">
        <v>0</v>
      </c>
      <c r="S15" s="137">
        <v>280826</v>
      </c>
    </row>
    <row r="16" spans="1:19" ht="21">
      <c r="A16" s="137" t="s">
        <v>349</v>
      </c>
      <c r="B16" s="137">
        <v>81</v>
      </c>
      <c r="C16" s="137">
        <v>107</v>
      </c>
      <c r="D16" s="137">
        <v>119</v>
      </c>
      <c r="E16" s="137">
        <v>151</v>
      </c>
      <c r="F16" s="137">
        <v>330</v>
      </c>
      <c r="G16" s="137">
        <v>442</v>
      </c>
      <c r="H16" s="137">
        <v>140</v>
      </c>
      <c r="I16" s="137">
        <v>0</v>
      </c>
      <c r="J16" s="137">
        <v>0</v>
      </c>
      <c r="K16" s="137">
        <v>0</v>
      </c>
      <c r="L16" s="137">
        <v>0</v>
      </c>
      <c r="M16" s="137">
        <v>0</v>
      </c>
      <c r="N16" s="137">
        <v>1370</v>
      </c>
      <c r="O16" s="137">
        <v>3</v>
      </c>
      <c r="P16" s="137">
        <v>38.43</v>
      </c>
      <c r="Q16" s="137">
        <v>0.08</v>
      </c>
      <c r="R16" s="137">
        <v>0.22</v>
      </c>
      <c r="S16" s="137">
        <v>3565071</v>
      </c>
    </row>
    <row r="17" spans="1:19" ht="21">
      <c r="A17" s="137" t="s">
        <v>202</v>
      </c>
      <c r="B17" s="137">
        <v>8</v>
      </c>
      <c r="C17" s="137">
        <v>8</v>
      </c>
      <c r="D17" s="137">
        <v>17</v>
      </c>
      <c r="E17" s="137">
        <v>23</v>
      </c>
      <c r="F17" s="137">
        <v>50</v>
      </c>
      <c r="G17" s="137">
        <v>62</v>
      </c>
      <c r="H17" s="137">
        <v>8</v>
      </c>
      <c r="I17" s="137">
        <v>0</v>
      </c>
      <c r="J17" s="137">
        <v>0</v>
      </c>
      <c r="K17" s="137">
        <v>0</v>
      </c>
      <c r="L17" s="137">
        <v>0</v>
      </c>
      <c r="M17" s="137">
        <v>0</v>
      </c>
      <c r="N17" s="137">
        <v>176</v>
      </c>
      <c r="O17" s="137">
        <v>0</v>
      </c>
      <c r="P17" s="137">
        <v>38.58</v>
      </c>
      <c r="Q17" s="137">
        <v>0</v>
      </c>
      <c r="R17" s="137">
        <v>0</v>
      </c>
      <c r="S17" s="137">
        <v>456247</v>
      </c>
    </row>
    <row r="18" spans="1:19" ht="21">
      <c r="A18" s="137" t="s">
        <v>166</v>
      </c>
      <c r="B18" s="137">
        <v>23</v>
      </c>
      <c r="C18" s="137">
        <v>16</v>
      </c>
      <c r="D18" s="137">
        <v>12</v>
      </c>
      <c r="E18" s="137">
        <v>18</v>
      </c>
      <c r="F18" s="137">
        <v>54</v>
      </c>
      <c r="G18" s="137">
        <v>58</v>
      </c>
      <c r="H18" s="137">
        <v>0</v>
      </c>
      <c r="I18" s="137">
        <v>0</v>
      </c>
      <c r="J18" s="137">
        <v>0</v>
      </c>
      <c r="K18" s="137">
        <v>0</v>
      </c>
      <c r="L18" s="137">
        <v>0</v>
      </c>
      <c r="M18" s="137">
        <v>0</v>
      </c>
      <c r="N18" s="137">
        <v>181</v>
      </c>
      <c r="O18" s="137">
        <v>0</v>
      </c>
      <c r="P18" s="137">
        <v>27.87</v>
      </c>
      <c r="Q18" s="137">
        <v>0</v>
      </c>
      <c r="R18" s="137">
        <v>0</v>
      </c>
      <c r="S18" s="137">
        <v>649472</v>
      </c>
    </row>
    <row r="19" spans="1:19" ht="21">
      <c r="A19" s="137" t="s">
        <v>199</v>
      </c>
      <c r="B19" s="137">
        <v>9</v>
      </c>
      <c r="C19" s="137">
        <v>11</v>
      </c>
      <c r="D19" s="137">
        <v>16</v>
      </c>
      <c r="E19" s="137">
        <v>5</v>
      </c>
      <c r="F19" s="137">
        <v>40</v>
      </c>
      <c r="G19" s="137">
        <v>52</v>
      </c>
      <c r="H19" s="137">
        <v>24</v>
      </c>
      <c r="I19" s="137">
        <v>0</v>
      </c>
      <c r="J19" s="137">
        <v>0</v>
      </c>
      <c r="K19" s="137">
        <v>0</v>
      </c>
      <c r="L19" s="137">
        <v>0</v>
      </c>
      <c r="M19" s="137">
        <v>0</v>
      </c>
      <c r="N19" s="137">
        <v>157</v>
      </c>
      <c r="O19" s="137">
        <v>2</v>
      </c>
      <c r="P19" s="137">
        <v>26.24</v>
      </c>
      <c r="Q19" s="137">
        <v>0.33</v>
      </c>
      <c r="R19" s="137">
        <v>1.27</v>
      </c>
      <c r="S19" s="137">
        <v>598287</v>
      </c>
    </row>
    <row r="20" spans="1:19" ht="21">
      <c r="A20" s="137" t="s">
        <v>189</v>
      </c>
      <c r="B20" s="137">
        <v>17</v>
      </c>
      <c r="C20" s="137">
        <v>31</v>
      </c>
      <c r="D20" s="137">
        <v>31</v>
      </c>
      <c r="E20" s="137">
        <v>50</v>
      </c>
      <c r="F20" s="137">
        <v>80</v>
      </c>
      <c r="G20" s="137">
        <v>88</v>
      </c>
      <c r="H20" s="137">
        <v>30</v>
      </c>
      <c r="I20" s="137">
        <v>0</v>
      </c>
      <c r="J20" s="137">
        <v>0</v>
      </c>
      <c r="K20" s="137">
        <v>0</v>
      </c>
      <c r="L20" s="137">
        <v>0</v>
      </c>
      <c r="M20" s="137">
        <v>0</v>
      </c>
      <c r="N20" s="137">
        <v>327</v>
      </c>
      <c r="O20" s="137">
        <v>0</v>
      </c>
      <c r="P20" s="137">
        <v>37.75</v>
      </c>
      <c r="Q20" s="137">
        <v>0</v>
      </c>
      <c r="R20" s="137">
        <v>0</v>
      </c>
      <c r="S20" s="137">
        <v>866129</v>
      </c>
    </row>
    <row r="21" spans="1:19" ht="21">
      <c r="A21" s="137" t="s">
        <v>181</v>
      </c>
      <c r="B21" s="137">
        <v>24</v>
      </c>
      <c r="C21" s="137">
        <v>41</v>
      </c>
      <c r="D21" s="137">
        <v>43</v>
      </c>
      <c r="E21" s="137">
        <v>55</v>
      </c>
      <c r="F21" s="137">
        <v>106</v>
      </c>
      <c r="G21" s="137">
        <v>182</v>
      </c>
      <c r="H21" s="137">
        <v>78</v>
      </c>
      <c r="I21" s="137">
        <v>0</v>
      </c>
      <c r="J21" s="137">
        <v>0</v>
      </c>
      <c r="K21" s="137">
        <v>0</v>
      </c>
      <c r="L21" s="137">
        <v>0</v>
      </c>
      <c r="M21" s="137">
        <v>0</v>
      </c>
      <c r="N21" s="137">
        <v>529</v>
      </c>
      <c r="O21" s="137">
        <v>1</v>
      </c>
      <c r="P21" s="137">
        <v>53.17</v>
      </c>
      <c r="Q21" s="137">
        <v>0.1</v>
      </c>
      <c r="R21" s="137">
        <v>0.19</v>
      </c>
      <c r="S21" s="137">
        <v>994936</v>
      </c>
    </row>
    <row r="22" spans="1:19" ht="21">
      <c r="A22" s="137" t="s">
        <v>350</v>
      </c>
      <c r="B22" s="137">
        <v>116</v>
      </c>
      <c r="C22" s="137">
        <v>101</v>
      </c>
      <c r="D22" s="137">
        <v>146</v>
      </c>
      <c r="E22" s="137">
        <v>87</v>
      </c>
      <c r="F22" s="137">
        <v>61</v>
      </c>
      <c r="G22" s="137">
        <v>134</v>
      </c>
      <c r="H22" s="137">
        <v>50</v>
      </c>
      <c r="I22" s="137">
        <v>0</v>
      </c>
      <c r="J22" s="137">
        <v>0</v>
      </c>
      <c r="K22" s="137">
        <v>0</v>
      </c>
      <c r="L22" s="137">
        <v>0</v>
      </c>
      <c r="M22" s="137">
        <v>0</v>
      </c>
      <c r="N22" s="137">
        <v>695</v>
      </c>
      <c r="O22" s="137">
        <v>0</v>
      </c>
      <c r="P22" s="137">
        <v>23.23</v>
      </c>
      <c r="Q22" s="137">
        <v>0.1</v>
      </c>
      <c r="R22" s="137">
        <v>0</v>
      </c>
      <c r="S22" s="137">
        <v>2992420</v>
      </c>
    </row>
    <row r="23" spans="1:19" ht="21">
      <c r="A23" s="137" t="s">
        <v>215</v>
      </c>
      <c r="B23" s="137">
        <v>25</v>
      </c>
      <c r="C23" s="137">
        <v>25</v>
      </c>
      <c r="D23" s="137">
        <v>24</v>
      </c>
      <c r="E23" s="137">
        <v>23</v>
      </c>
      <c r="F23" s="137">
        <v>19</v>
      </c>
      <c r="G23" s="137">
        <v>49</v>
      </c>
      <c r="H23" s="137">
        <v>9</v>
      </c>
      <c r="I23" s="137">
        <v>0</v>
      </c>
      <c r="J23" s="137">
        <v>0</v>
      </c>
      <c r="K23" s="137">
        <v>0</v>
      </c>
      <c r="L23" s="137">
        <v>0</v>
      </c>
      <c r="M23" s="137">
        <v>0</v>
      </c>
      <c r="N23" s="137">
        <v>174</v>
      </c>
      <c r="O23" s="137">
        <v>0</v>
      </c>
      <c r="P23" s="137">
        <v>52.89</v>
      </c>
      <c r="Q23" s="137">
        <v>0</v>
      </c>
      <c r="R23" s="137">
        <v>0</v>
      </c>
      <c r="S23" s="137">
        <v>328993</v>
      </c>
    </row>
    <row r="24" spans="1:19" ht="21">
      <c r="A24" s="137" t="s">
        <v>197</v>
      </c>
      <c r="B24" s="137">
        <v>45</v>
      </c>
      <c r="C24" s="137">
        <v>36</v>
      </c>
      <c r="D24" s="137">
        <v>42</v>
      </c>
      <c r="E24" s="137">
        <v>12</v>
      </c>
      <c r="F24" s="137">
        <v>14</v>
      </c>
      <c r="G24" s="137">
        <v>50</v>
      </c>
      <c r="H24" s="137">
        <v>29</v>
      </c>
      <c r="I24" s="137">
        <v>0</v>
      </c>
      <c r="J24" s="137">
        <v>0</v>
      </c>
      <c r="K24" s="137">
        <v>0</v>
      </c>
      <c r="L24" s="137">
        <v>0</v>
      </c>
      <c r="M24" s="137">
        <v>0</v>
      </c>
      <c r="N24" s="137">
        <v>228</v>
      </c>
      <c r="O24" s="137">
        <v>0</v>
      </c>
      <c r="P24" s="137">
        <v>21.42</v>
      </c>
      <c r="Q24" s="137">
        <v>0</v>
      </c>
      <c r="R24" s="137">
        <v>0</v>
      </c>
      <c r="S24" s="137">
        <v>1064649</v>
      </c>
    </row>
    <row r="25" spans="1:19" ht="21">
      <c r="A25" s="137" t="s">
        <v>205</v>
      </c>
      <c r="B25" s="137">
        <v>22</v>
      </c>
      <c r="C25" s="137">
        <v>16</v>
      </c>
      <c r="D25" s="137">
        <v>15</v>
      </c>
      <c r="E25" s="137">
        <v>1</v>
      </c>
      <c r="F25" s="137">
        <v>2</v>
      </c>
      <c r="G25" s="137">
        <v>17</v>
      </c>
      <c r="H25" s="137">
        <v>9</v>
      </c>
      <c r="I25" s="137">
        <v>0</v>
      </c>
      <c r="J25" s="137">
        <v>0</v>
      </c>
      <c r="K25" s="137">
        <v>0</v>
      </c>
      <c r="L25" s="137">
        <v>0</v>
      </c>
      <c r="M25" s="137">
        <v>0</v>
      </c>
      <c r="N25" s="137">
        <v>82</v>
      </c>
      <c r="O25" s="137">
        <v>0</v>
      </c>
      <c r="P25" s="137">
        <v>24.87</v>
      </c>
      <c r="Q25" s="137">
        <v>0</v>
      </c>
      <c r="R25" s="137">
        <v>0</v>
      </c>
      <c r="S25" s="137">
        <v>329688</v>
      </c>
    </row>
    <row r="26" spans="1:19" ht="21">
      <c r="A26" s="137" t="s">
        <v>226</v>
      </c>
      <c r="B26" s="137">
        <v>12</v>
      </c>
      <c r="C26" s="137">
        <v>8</v>
      </c>
      <c r="D26" s="137">
        <v>28</v>
      </c>
      <c r="E26" s="137">
        <v>6</v>
      </c>
      <c r="F26" s="137">
        <v>12</v>
      </c>
      <c r="G26" s="137">
        <v>8</v>
      </c>
      <c r="H26" s="137">
        <v>0</v>
      </c>
      <c r="I26" s="137">
        <v>0</v>
      </c>
      <c r="J26" s="137">
        <v>0</v>
      </c>
      <c r="K26" s="137">
        <v>0</v>
      </c>
      <c r="L26" s="137">
        <v>0</v>
      </c>
      <c r="M26" s="137">
        <v>0</v>
      </c>
      <c r="N26" s="137">
        <v>74</v>
      </c>
      <c r="O26" s="137">
        <v>0</v>
      </c>
      <c r="P26" s="137">
        <v>10.16</v>
      </c>
      <c r="Q26" s="137">
        <v>0</v>
      </c>
      <c r="R26" s="137">
        <v>0</v>
      </c>
      <c r="S26" s="137">
        <v>728470</v>
      </c>
    </row>
    <row r="27" spans="1:19" ht="21">
      <c r="A27" s="137" t="s">
        <v>194</v>
      </c>
      <c r="B27" s="137">
        <v>12</v>
      </c>
      <c r="C27" s="137">
        <v>16</v>
      </c>
      <c r="D27" s="137">
        <v>37</v>
      </c>
      <c r="E27" s="137">
        <v>45</v>
      </c>
      <c r="F27" s="137">
        <v>14</v>
      </c>
      <c r="G27" s="137">
        <v>10</v>
      </c>
      <c r="H27" s="137">
        <v>3</v>
      </c>
      <c r="I27" s="137">
        <v>0</v>
      </c>
      <c r="J27" s="137">
        <v>0</v>
      </c>
      <c r="K27" s="137">
        <v>0</v>
      </c>
      <c r="L27" s="137">
        <v>0</v>
      </c>
      <c r="M27" s="137">
        <v>0</v>
      </c>
      <c r="N27" s="137">
        <v>137</v>
      </c>
      <c r="O27" s="137">
        <v>0</v>
      </c>
      <c r="P27" s="137">
        <v>25.34</v>
      </c>
      <c r="Q27" s="137">
        <v>0</v>
      </c>
      <c r="R27" s="137">
        <v>0</v>
      </c>
      <c r="S27" s="137">
        <v>540620</v>
      </c>
    </row>
    <row r="28" spans="1:19" ht="21">
      <c r="A28" s="137" t="s">
        <v>351</v>
      </c>
      <c r="B28" s="137">
        <v>1861</v>
      </c>
      <c r="C28" s="137">
        <v>1259</v>
      </c>
      <c r="D28" s="137">
        <v>895</v>
      </c>
      <c r="E28" s="137">
        <v>761</v>
      </c>
      <c r="F28" s="137">
        <v>1095</v>
      </c>
      <c r="G28" s="137">
        <v>1491</v>
      </c>
      <c r="H28" s="137">
        <v>267</v>
      </c>
      <c r="I28" s="137">
        <v>0</v>
      </c>
      <c r="J28" s="137">
        <v>0</v>
      </c>
      <c r="K28" s="137">
        <v>0</v>
      </c>
      <c r="L28" s="137">
        <v>0</v>
      </c>
      <c r="M28" s="137">
        <v>0</v>
      </c>
      <c r="N28" s="137">
        <v>7629</v>
      </c>
      <c r="O28" s="137">
        <v>7</v>
      </c>
      <c r="P28" s="137">
        <v>33.51</v>
      </c>
      <c r="Q28" s="137">
        <v>0.03</v>
      </c>
      <c r="R28" s="137">
        <v>0.09</v>
      </c>
      <c r="S28" s="137">
        <v>22764960</v>
      </c>
    </row>
    <row r="29" spans="1:19" ht="21">
      <c r="A29" s="137" t="s">
        <v>174</v>
      </c>
      <c r="B29" s="137">
        <v>653</v>
      </c>
      <c r="C29" s="137">
        <v>347</v>
      </c>
      <c r="D29" s="137">
        <v>231</v>
      </c>
      <c r="E29" s="137">
        <v>121</v>
      </c>
      <c r="F29" s="137">
        <v>147</v>
      </c>
      <c r="G29" s="137">
        <v>254</v>
      </c>
      <c r="H29" s="137">
        <v>25</v>
      </c>
      <c r="I29" s="137">
        <v>0</v>
      </c>
      <c r="J29" s="137">
        <v>0</v>
      </c>
      <c r="K29" s="137">
        <v>0</v>
      </c>
      <c r="L29" s="137">
        <v>0</v>
      </c>
      <c r="M29" s="137">
        <v>0</v>
      </c>
      <c r="N29" s="137">
        <v>1778</v>
      </c>
      <c r="O29" s="137">
        <v>0</v>
      </c>
      <c r="P29" s="137">
        <v>31.31</v>
      </c>
      <c r="Q29" s="137">
        <v>0</v>
      </c>
      <c r="R29" s="137">
        <v>0</v>
      </c>
      <c r="S29" s="137">
        <v>5679532</v>
      </c>
    </row>
    <row r="30" spans="1:19" ht="21">
      <c r="A30" s="137" t="s">
        <v>352</v>
      </c>
      <c r="B30" s="137">
        <v>226</v>
      </c>
      <c r="C30" s="137">
        <v>162</v>
      </c>
      <c r="D30" s="137">
        <v>113</v>
      </c>
      <c r="E30" s="137">
        <v>127</v>
      </c>
      <c r="F30" s="137">
        <v>145</v>
      </c>
      <c r="G30" s="137">
        <v>212</v>
      </c>
      <c r="H30" s="137">
        <v>44</v>
      </c>
      <c r="I30" s="137">
        <v>0</v>
      </c>
      <c r="J30" s="137">
        <v>0</v>
      </c>
      <c r="K30" s="137">
        <v>0</v>
      </c>
      <c r="L30" s="137">
        <v>0</v>
      </c>
      <c r="M30" s="137">
        <v>0</v>
      </c>
      <c r="N30" s="137">
        <v>1029</v>
      </c>
      <c r="O30" s="137">
        <v>2</v>
      </c>
      <c r="P30" s="137">
        <v>19.260000000000002</v>
      </c>
      <c r="Q30" s="137">
        <v>0.04</v>
      </c>
      <c r="R30" s="137">
        <v>0.19</v>
      </c>
      <c r="S30" s="137">
        <v>5343264</v>
      </c>
    </row>
    <row r="31" spans="1:19" ht="17.25">
      <c r="A31" s="138" t="s">
        <v>905</v>
      </c>
      <c r="B31" s="139">
        <v>242352</v>
      </c>
    </row>
    <row r="33" spans="1:19" ht="18">
      <c r="A33" s="49" t="s">
        <v>337</v>
      </c>
    </row>
    <row r="34" spans="1:19" ht="18">
      <c r="A34" s="49" t="s">
        <v>338</v>
      </c>
    </row>
    <row r="35" spans="1:19" ht="21">
      <c r="A35" s="137" t="s">
        <v>149</v>
      </c>
      <c r="B35" s="137" t="s">
        <v>231</v>
      </c>
      <c r="C35" s="137" t="s">
        <v>232</v>
      </c>
      <c r="D35" s="137" t="s">
        <v>233</v>
      </c>
      <c r="E35" s="137" t="s">
        <v>234</v>
      </c>
      <c r="F35" s="137" t="s">
        <v>235</v>
      </c>
      <c r="G35" s="137" t="s">
        <v>236</v>
      </c>
      <c r="H35" s="137" t="s">
        <v>237</v>
      </c>
      <c r="I35" s="137" t="s">
        <v>238</v>
      </c>
      <c r="J35" s="137" t="s">
        <v>239</v>
      </c>
      <c r="K35" s="137" t="s">
        <v>240</v>
      </c>
      <c r="L35" s="137" t="s">
        <v>241</v>
      </c>
      <c r="M35" s="137" t="s">
        <v>242</v>
      </c>
      <c r="N35" s="137" t="s">
        <v>150</v>
      </c>
      <c r="O35" s="137" t="s">
        <v>150</v>
      </c>
      <c r="P35" s="137" t="s">
        <v>151</v>
      </c>
      <c r="Q35" s="137" t="s">
        <v>153</v>
      </c>
      <c r="R35" s="137" t="s">
        <v>38</v>
      </c>
      <c r="S35" s="137" t="s">
        <v>100</v>
      </c>
    </row>
    <row r="36" spans="1:19" ht="21">
      <c r="A36" s="137" t="s">
        <v>339</v>
      </c>
      <c r="B36" s="137" t="s">
        <v>340</v>
      </c>
      <c r="C36" s="137" t="s">
        <v>340</v>
      </c>
      <c r="D36" s="137" t="s">
        <v>340</v>
      </c>
      <c r="E36" s="137" t="s">
        <v>340</v>
      </c>
      <c r="F36" s="137" t="s">
        <v>340</v>
      </c>
      <c r="G36" s="137" t="s">
        <v>340</v>
      </c>
      <c r="H36" s="137" t="s">
        <v>340</v>
      </c>
      <c r="I36" s="137" t="s">
        <v>340</v>
      </c>
      <c r="J36" s="137" t="s">
        <v>340</v>
      </c>
      <c r="K36" s="137" t="s">
        <v>340</v>
      </c>
      <c r="L36" s="137" t="s">
        <v>340</v>
      </c>
      <c r="M36" s="137" t="s">
        <v>340</v>
      </c>
      <c r="N36" s="137" t="s">
        <v>340</v>
      </c>
      <c r="O36" s="137" t="s">
        <v>341</v>
      </c>
      <c r="P36" s="137" t="s">
        <v>342</v>
      </c>
      <c r="Q36" s="137" t="s">
        <v>343</v>
      </c>
      <c r="R36" s="137" t="s">
        <v>344</v>
      </c>
      <c r="S36" s="137" t="s">
        <v>345</v>
      </c>
    </row>
    <row r="37" spans="1:19" ht="21">
      <c r="A37" s="137" t="s">
        <v>213</v>
      </c>
      <c r="B37" s="137">
        <v>48</v>
      </c>
      <c r="C37" s="137">
        <v>32</v>
      </c>
      <c r="D37" s="137">
        <v>14</v>
      </c>
      <c r="E37" s="137">
        <v>14</v>
      </c>
      <c r="F37" s="137">
        <v>13</v>
      </c>
      <c r="G37" s="137">
        <v>33</v>
      </c>
      <c r="H37" s="137">
        <v>0</v>
      </c>
      <c r="I37" s="137">
        <v>0</v>
      </c>
      <c r="J37" s="137">
        <v>0</v>
      </c>
      <c r="K37" s="137">
        <v>0</v>
      </c>
      <c r="L37" s="137">
        <v>0</v>
      </c>
      <c r="M37" s="137">
        <v>0</v>
      </c>
      <c r="N37" s="137">
        <v>154</v>
      </c>
      <c r="O37" s="137">
        <v>0</v>
      </c>
      <c r="P37" s="137">
        <v>12.44</v>
      </c>
      <c r="Q37" s="137">
        <v>0</v>
      </c>
      <c r="R37" s="137">
        <v>0</v>
      </c>
      <c r="S37" s="137">
        <v>1238015</v>
      </c>
    </row>
    <row r="38" spans="1:19" ht="21">
      <c r="A38" s="137" t="s">
        <v>219</v>
      </c>
      <c r="B38" s="137">
        <v>26</v>
      </c>
      <c r="C38" s="137">
        <v>15</v>
      </c>
      <c r="D38" s="137">
        <v>17</v>
      </c>
      <c r="E38" s="137">
        <v>9</v>
      </c>
      <c r="F38" s="137">
        <v>13</v>
      </c>
      <c r="G38" s="137">
        <v>22</v>
      </c>
      <c r="H38" s="137">
        <v>11</v>
      </c>
      <c r="I38" s="137">
        <v>0</v>
      </c>
      <c r="J38" s="137">
        <v>0</v>
      </c>
      <c r="K38" s="137">
        <v>0</v>
      </c>
      <c r="L38" s="137">
        <v>0</v>
      </c>
      <c r="M38" s="137">
        <v>0</v>
      </c>
      <c r="N38" s="137">
        <v>113</v>
      </c>
      <c r="O38" s="137">
        <v>0</v>
      </c>
      <c r="P38" s="137">
        <v>9.93</v>
      </c>
      <c r="Q38" s="137">
        <v>0</v>
      </c>
      <c r="R38" s="137">
        <v>0</v>
      </c>
      <c r="S38" s="137">
        <v>1137603</v>
      </c>
    </row>
    <row r="39" spans="1:19" ht="21">
      <c r="A39" s="137" t="s">
        <v>191</v>
      </c>
      <c r="B39" s="137">
        <v>42</v>
      </c>
      <c r="C39" s="137">
        <v>30</v>
      </c>
      <c r="D39" s="137">
        <v>10</v>
      </c>
      <c r="E39" s="137">
        <v>15</v>
      </c>
      <c r="F39" s="137">
        <v>17</v>
      </c>
      <c r="G39" s="137">
        <v>39</v>
      </c>
      <c r="H39" s="137">
        <v>11</v>
      </c>
      <c r="I39" s="137">
        <v>0</v>
      </c>
      <c r="J39" s="137">
        <v>0</v>
      </c>
      <c r="K39" s="137">
        <v>0</v>
      </c>
      <c r="L39" s="137">
        <v>0</v>
      </c>
      <c r="M39" s="137">
        <v>0</v>
      </c>
      <c r="N39" s="137">
        <v>164</v>
      </c>
      <c r="O39" s="137">
        <v>1</v>
      </c>
      <c r="P39" s="137">
        <v>20.11</v>
      </c>
      <c r="Q39" s="137">
        <v>0.12</v>
      </c>
      <c r="R39" s="137">
        <v>0.61</v>
      </c>
      <c r="S39" s="137">
        <v>815647</v>
      </c>
    </row>
    <row r="40" spans="1:19" ht="21">
      <c r="A40" s="137" t="s">
        <v>200</v>
      </c>
      <c r="B40" s="137">
        <v>28</v>
      </c>
      <c r="C40" s="137">
        <v>22</v>
      </c>
      <c r="D40" s="137">
        <v>28</v>
      </c>
      <c r="E40" s="137">
        <v>22</v>
      </c>
      <c r="F40" s="137">
        <v>14</v>
      </c>
      <c r="G40" s="137">
        <v>10</v>
      </c>
      <c r="H40" s="137">
        <v>5</v>
      </c>
      <c r="I40" s="137">
        <v>0</v>
      </c>
      <c r="J40" s="137">
        <v>0</v>
      </c>
      <c r="K40" s="137">
        <v>0</v>
      </c>
      <c r="L40" s="137">
        <v>0</v>
      </c>
      <c r="M40" s="137">
        <v>0</v>
      </c>
      <c r="N40" s="137">
        <v>129</v>
      </c>
      <c r="O40" s="137">
        <v>0</v>
      </c>
      <c r="P40" s="137">
        <v>45.91</v>
      </c>
      <c r="Q40" s="137">
        <v>0</v>
      </c>
      <c r="R40" s="137">
        <v>0</v>
      </c>
      <c r="S40" s="137">
        <v>281014</v>
      </c>
    </row>
    <row r="41" spans="1:19" ht="21">
      <c r="A41" s="137" t="s">
        <v>198</v>
      </c>
      <c r="B41" s="137">
        <v>46</v>
      </c>
      <c r="C41" s="137">
        <v>28</v>
      </c>
      <c r="D41" s="137">
        <v>23</v>
      </c>
      <c r="E41" s="137">
        <v>26</v>
      </c>
      <c r="F41" s="137">
        <v>26</v>
      </c>
      <c r="G41" s="137">
        <v>51</v>
      </c>
      <c r="H41" s="137">
        <v>5</v>
      </c>
      <c r="I41" s="137">
        <v>0</v>
      </c>
      <c r="J41" s="137">
        <v>0</v>
      </c>
      <c r="K41" s="137">
        <v>0</v>
      </c>
      <c r="L41" s="137">
        <v>0</v>
      </c>
      <c r="M41" s="137">
        <v>0</v>
      </c>
      <c r="N41" s="137">
        <v>205</v>
      </c>
      <c r="O41" s="137">
        <v>0</v>
      </c>
      <c r="P41" s="137">
        <v>27.04</v>
      </c>
      <c r="Q41" s="137">
        <v>0</v>
      </c>
      <c r="R41" s="137">
        <v>0</v>
      </c>
      <c r="S41" s="137">
        <v>758003</v>
      </c>
    </row>
    <row r="42" spans="1:19" ht="21">
      <c r="A42" s="137" t="s">
        <v>230</v>
      </c>
      <c r="B42" s="137">
        <v>10</v>
      </c>
      <c r="C42" s="137">
        <v>13</v>
      </c>
      <c r="D42" s="137">
        <v>12</v>
      </c>
      <c r="E42" s="137">
        <v>11</v>
      </c>
      <c r="F42" s="137">
        <v>14</v>
      </c>
      <c r="G42" s="137">
        <v>1</v>
      </c>
      <c r="H42" s="137">
        <v>0</v>
      </c>
      <c r="I42" s="137">
        <v>0</v>
      </c>
      <c r="J42" s="137">
        <v>0</v>
      </c>
      <c r="K42" s="137">
        <v>0</v>
      </c>
      <c r="L42" s="137">
        <v>0</v>
      </c>
      <c r="M42" s="137">
        <v>0</v>
      </c>
      <c r="N42" s="137">
        <v>61</v>
      </c>
      <c r="O42" s="137">
        <v>0</v>
      </c>
      <c r="P42" s="137">
        <v>29.08</v>
      </c>
      <c r="Q42" s="137">
        <v>0</v>
      </c>
      <c r="R42" s="137">
        <v>0</v>
      </c>
      <c r="S42" s="137">
        <v>209733</v>
      </c>
    </row>
    <row r="43" spans="1:19" ht="21">
      <c r="A43" s="137" t="s">
        <v>220</v>
      </c>
      <c r="B43" s="137">
        <v>25</v>
      </c>
      <c r="C43" s="137">
        <v>17</v>
      </c>
      <c r="D43" s="137">
        <v>7</v>
      </c>
      <c r="E43" s="137">
        <v>25</v>
      </c>
      <c r="F43" s="137">
        <v>40</v>
      </c>
      <c r="G43" s="137">
        <v>49</v>
      </c>
      <c r="H43" s="137">
        <v>12</v>
      </c>
      <c r="I43" s="137">
        <v>0</v>
      </c>
      <c r="J43" s="137">
        <v>0</v>
      </c>
      <c r="K43" s="137">
        <v>0</v>
      </c>
      <c r="L43" s="137">
        <v>0</v>
      </c>
      <c r="M43" s="137">
        <v>0</v>
      </c>
      <c r="N43" s="137">
        <v>175</v>
      </c>
      <c r="O43" s="137">
        <v>1</v>
      </c>
      <c r="P43" s="137">
        <v>27.19</v>
      </c>
      <c r="Q43" s="137">
        <v>0.16</v>
      </c>
      <c r="R43" s="137">
        <v>0.56999999999999995</v>
      </c>
      <c r="S43" s="137">
        <v>643531</v>
      </c>
    </row>
    <row r="44" spans="1:19" ht="21">
      <c r="A44" s="137" t="s">
        <v>225</v>
      </c>
      <c r="B44" s="137">
        <v>1</v>
      </c>
      <c r="C44" s="137">
        <v>5</v>
      </c>
      <c r="D44" s="137">
        <v>2</v>
      </c>
      <c r="E44" s="137">
        <v>5</v>
      </c>
      <c r="F44" s="137">
        <v>8</v>
      </c>
      <c r="G44" s="137">
        <v>7</v>
      </c>
      <c r="H44" s="137">
        <v>0</v>
      </c>
      <c r="I44" s="137">
        <v>0</v>
      </c>
      <c r="J44" s="137">
        <v>0</v>
      </c>
      <c r="K44" s="137">
        <v>0</v>
      </c>
      <c r="L44" s="137">
        <v>0</v>
      </c>
      <c r="M44" s="137">
        <v>0</v>
      </c>
      <c r="N44" s="137">
        <v>28</v>
      </c>
      <c r="O44" s="137">
        <v>0</v>
      </c>
      <c r="P44" s="137">
        <v>10.78</v>
      </c>
      <c r="Q44" s="137">
        <v>0</v>
      </c>
      <c r="R44" s="137">
        <v>0</v>
      </c>
      <c r="S44" s="137">
        <v>259718</v>
      </c>
    </row>
    <row r="45" spans="1:19" ht="21">
      <c r="A45" s="137" t="s">
        <v>353</v>
      </c>
      <c r="B45" s="137">
        <v>467</v>
      </c>
      <c r="C45" s="137">
        <v>362</v>
      </c>
      <c r="D45" s="137">
        <v>241</v>
      </c>
      <c r="E45" s="137">
        <v>186</v>
      </c>
      <c r="F45" s="137">
        <v>216</v>
      </c>
      <c r="G45" s="137">
        <v>186</v>
      </c>
      <c r="H45" s="137">
        <v>47</v>
      </c>
      <c r="I45" s="137">
        <v>0</v>
      </c>
      <c r="J45" s="137">
        <v>0</v>
      </c>
      <c r="K45" s="137">
        <v>0</v>
      </c>
      <c r="L45" s="137">
        <v>0</v>
      </c>
      <c r="M45" s="137">
        <v>0</v>
      </c>
      <c r="N45" s="137">
        <v>1705</v>
      </c>
      <c r="O45" s="137">
        <v>1</v>
      </c>
      <c r="P45" s="137">
        <v>32.020000000000003</v>
      </c>
      <c r="Q45" s="137">
        <v>0.02</v>
      </c>
      <c r="R45" s="137">
        <v>0.06</v>
      </c>
      <c r="S45" s="137">
        <v>5324608</v>
      </c>
    </row>
    <row r="46" spans="1:19" ht="21">
      <c r="A46" s="137" t="s">
        <v>212</v>
      </c>
      <c r="B46" s="137">
        <v>145</v>
      </c>
      <c r="C46" s="137">
        <v>78</v>
      </c>
      <c r="D46" s="137">
        <v>39</v>
      </c>
      <c r="E46" s="137">
        <v>49</v>
      </c>
      <c r="F46" s="137">
        <v>74</v>
      </c>
      <c r="G46" s="137">
        <v>61</v>
      </c>
      <c r="H46" s="137">
        <v>0</v>
      </c>
      <c r="I46" s="137">
        <v>0</v>
      </c>
      <c r="J46" s="137">
        <v>0</v>
      </c>
      <c r="K46" s="137">
        <v>0</v>
      </c>
      <c r="L46" s="137">
        <v>0</v>
      </c>
      <c r="M46" s="137">
        <v>0</v>
      </c>
      <c r="N46" s="137">
        <v>446</v>
      </c>
      <c r="O46" s="137">
        <v>0</v>
      </c>
      <c r="P46" s="137">
        <v>51.11</v>
      </c>
      <c r="Q46" s="137">
        <v>0</v>
      </c>
      <c r="R46" s="137">
        <v>0</v>
      </c>
      <c r="S46" s="137">
        <v>872615</v>
      </c>
    </row>
    <row r="47" spans="1:19" ht="21">
      <c r="A47" s="137" t="s">
        <v>228</v>
      </c>
      <c r="B47" s="137">
        <v>25</v>
      </c>
      <c r="C47" s="137">
        <v>26</v>
      </c>
      <c r="D47" s="137">
        <v>11</v>
      </c>
      <c r="E47" s="137">
        <v>24</v>
      </c>
      <c r="F47" s="137">
        <v>32</v>
      </c>
      <c r="G47" s="137">
        <v>34</v>
      </c>
      <c r="H47" s="137">
        <v>2</v>
      </c>
      <c r="I47" s="137">
        <v>0</v>
      </c>
      <c r="J47" s="137">
        <v>0</v>
      </c>
      <c r="K47" s="137">
        <v>0</v>
      </c>
      <c r="L47" s="137">
        <v>0</v>
      </c>
      <c r="M47" s="137">
        <v>0</v>
      </c>
      <c r="N47" s="137">
        <v>154</v>
      </c>
      <c r="O47" s="137">
        <v>0</v>
      </c>
      <c r="P47" s="137">
        <v>17.29</v>
      </c>
      <c r="Q47" s="137">
        <v>0</v>
      </c>
      <c r="R47" s="137">
        <v>0</v>
      </c>
      <c r="S47" s="137">
        <v>890565</v>
      </c>
    </row>
    <row r="48" spans="1:19" ht="21">
      <c r="A48" s="137" t="s">
        <v>223</v>
      </c>
      <c r="B48" s="137">
        <v>58</v>
      </c>
      <c r="C48" s="137">
        <v>70</v>
      </c>
      <c r="D48" s="137">
        <v>47</v>
      </c>
      <c r="E48" s="137">
        <v>36</v>
      </c>
      <c r="F48" s="137">
        <v>20</v>
      </c>
      <c r="G48" s="137">
        <v>15</v>
      </c>
      <c r="H48" s="137">
        <v>11</v>
      </c>
      <c r="I48" s="137">
        <v>0</v>
      </c>
      <c r="J48" s="137">
        <v>0</v>
      </c>
      <c r="K48" s="137">
        <v>0</v>
      </c>
      <c r="L48" s="137">
        <v>0</v>
      </c>
      <c r="M48" s="137">
        <v>0</v>
      </c>
      <c r="N48" s="137">
        <v>257</v>
      </c>
      <c r="O48" s="137">
        <v>0</v>
      </c>
      <c r="P48" s="137">
        <v>30.22</v>
      </c>
      <c r="Q48" s="137">
        <v>0</v>
      </c>
      <c r="R48" s="137">
        <v>0</v>
      </c>
      <c r="S48" s="137">
        <v>850362</v>
      </c>
    </row>
    <row r="49" spans="1:19" ht="21">
      <c r="A49" s="137" t="s">
        <v>185</v>
      </c>
      <c r="B49" s="137">
        <v>125</v>
      </c>
      <c r="C49" s="137">
        <v>85</v>
      </c>
      <c r="D49" s="137">
        <v>45</v>
      </c>
      <c r="E49" s="137">
        <v>22</v>
      </c>
      <c r="F49" s="137">
        <v>29</v>
      </c>
      <c r="G49" s="137">
        <v>42</v>
      </c>
      <c r="H49" s="137">
        <v>18</v>
      </c>
      <c r="I49" s="137">
        <v>0</v>
      </c>
      <c r="J49" s="137">
        <v>0</v>
      </c>
      <c r="K49" s="137">
        <v>0</v>
      </c>
      <c r="L49" s="137">
        <v>0</v>
      </c>
      <c r="M49" s="137">
        <v>0</v>
      </c>
      <c r="N49" s="137">
        <v>366</v>
      </c>
      <c r="O49" s="137">
        <v>1</v>
      </c>
      <c r="P49" s="137">
        <v>40.03</v>
      </c>
      <c r="Q49" s="137">
        <v>0.11</v>
      </c>
      <c r="R49" s="137">
        <v>0.27</v>
      </c>
      <c r="S49" s="137">
        <v>914273</v>
      </c>
    </row>
    <row r="50" spans="1:19" ht="21">
      <c r="A50" s="137" t="s">
        <v>187</v>
      </c>
      <c r="B50" s="137">
        <v>55</v>
      </c>
      <c r="C50" s="137">
        <v>54</v>
      </c>
      <c r="D50" s="137">
        <v>37</v>
      </c>
      <c r="E50" s="137">
        <v>25</v>
      </c>
      <c r="F50" s="137">
        <v>36</v>
      </c>
      <c r="G50" s="137">
        <v>2</v>
      </c>
      <c r="H50" s="137">
        <v>0</v>
      </c>
      <c r="I50" s="137">
        <v>0</v>
      </c>
      <c r="J50" s="137">
        <v>0</v>
      </c>
      <c r="K50" s="137">
        <v>0</v>
      </c>
      <c r="L50" s="137">
        <v>0</v>
      </c>
      <c r="M50" s="137">
        <v>0</v>
      </c>
      <c r="N50" s="137">
        <v>209</v>
      </c>
      <c r="O50" s="137">
        <v>0</v>
      </c>
      <c r="P50" s="137">
        <v>36.46</v>
      </c>
      <c r="Q50" s="137">
        <v>0</v>
      </c>
      <c r="R50" s="137">
        <v>0</v>
      </c>
      <c r="S50" s="137">
        <v>573215</v>
      </c>
    </row>
    <row r="51" spans="1:19" ht="21">
      <c r="A51" s="137" t="s">
        <v>221</v>
      </c>
      <c r="B51" s="137">
        <v>5</v>
      </c>
      <c r="C51" s="137">
        <v>7</v>
      </c>
      <c r="D51" s="137">
        <v>15</v>
      </c>
      <c r="E51" s="137">
        <v>6</v>
      </c>
      <c r="F51" s="137">
        <v>6</v>
      </c>
      <c r="G51" s="137">
        <v>0</v>
      </c>
      <c r="H51" s="137">
        <v>0</v>
      </c>
      <c r="I51" s="137">
        <v>0</v>
      </c>
      <c r="J51" s="137">
        <v>0</v>
      </c>
      <c r="K51" s="137">
        <v>0</v>
      </c>
      <c r="L51" s="137">
        <v>0</v>
      </c>
      <c r="M51" s="137">
        <v>0</v>
      </c>
      <c r="N51" s="137">
        <v>39</v>
      </c>
      <c r="O51" s="137">
        <v>0</v>
      </c>
      <c r="P51" s="137">
        <v>20.12</v>
      </c>
      <c r="Q51" s="137">
        <v>0</v>
      </c>
      <c r="R51" s="137">
        <v>0</v>
      </c>
      <c r="S51" s="137">
        <v>193847</v>
      </c>
    </row>
    <row r="52" spans="1:19" ht="21">
      <c r="A52" s="137" t="s">
        <v>178</v>
      </c>
      <c r="B52" s="137">
        <v>47</v>
      </c>
      <c r="C52" s="137">
        <v>33</v>
      </c>
      <c r="D52" s="137">
        <v>19</v>
      </c>
      <c r="E52" s="137">
        <v>16</v>
      </c>
      <c r="F52" s="137">
        <v>11</v>
      </c>
      <c r="G52" s="137">
        <v>25</v>
      </c>
      <c r="H52" s="137">
        <v>16</v>
      </c>
      <c r="I52" s="137">
        <v>0</v>
      </c>
      <c r="J52" s="137">
        <v>0</v>
      </c>
      <c r="K52" s="137">
        <v>0</v>
      </c>
      <c r="L52" s="137">
        <v>0</v>
      </c>
      <c r="M52" s="137">
        <v>0</v>
      </c>
      <c r="N52" s="137">
        <v>167</v>
      </c>
      <c r="O52" s="137">
        <v>0</v>
      </c>
      <c r="P52" s="137">
        <v>34.549999999999997</v>
      </c>
      <c r="Q52" s="137">
        <v>0</v>
      </c>
      <c r="R52" s="137">
        <v>0</v>
      </c>
      <c r="S52" s="137">
        <v>483335</v>
      </c>
    </row>
    <row r="53" spans="1:19" ht="21">
      <c r="A53" s="137" t="s">
        <v>207</v>
      </c>
      <c r="B53" s="137">
        <v>7</v>
      </c>
      <c r="C53" s="137">
        <v>9</v>
      </c>
      <c r="D53" s="137">
        <v>28</v>
      </c>
      <c r="E53" s="137">
        <v>8</v>
      </c>
      <c r="F53" s="137">
        <v>8</v>
      </c>
      <c r="G53" s="137">
        <v>7</v>
      </c>
      <c r="H53" s="137">
        <v>0</v>
      </c>
      <c r="I53" s="137">
        <v>0</v>
      </c>
      <c r="J53" s="137">
        <v>0</v>
      </c>
      <c r="K53" s="137">
        <v>0</v>
      </c>
      <c r="L53" s="137">
        <v>0</v>
      </c>
      <c r="M53" s="137">
        <v>0</v>
      </c>
      <c r="N53" s="137">
        <v>67</v>
      </c>
      <c r="O53" s="137">
        <v>0</v>
      </c>
      <c r="P53" s="137">
        <v>12.26</v>
      </c>
      <c r="Q53" s="137">
        <v>0</v>
      </c>
      <c r="R53" s="137">
        <v>0</v>
      </c>
      <c r="S53" s="137">
        <v>546396</v>
      </c>
    </row>
    <row r="54" spans="1:19" ht="21">
      <c r="A54" s="137" t="s">
        <v>354</v>
      </c>
      <c r="B54" s="137">
        <v>490</v>
      </c>
      <c r="C54" s="137">
        <v>363</v>
      </c>
      <c r="D54" s="137">
        <v>286</v>
      </c>
      <c r="E54" s="137">
        <v>304</v>
      </c>
      <c r="F54" s="137">
        <v>568</v>
      </c>
      <c r="G54" s="137">
        <v>790</v>
      </c>
      <c r="H54" s="137">
        <v>142</v>
      </c>
      <c r="I54" s="137">
        <v>0</v>
      </c>
      <c r="J54" s="137">
        <v>0</v>
      </c>
      <c r="K54" s="137">
        <v>0</v>
      </c>
      <c r="L54" s="137">
        <v>0</v>
      </c>
      <c r="M54" s="137">
        <v>0</v>
      </c>
      <c r="N54" s="137">
        <v>2943</v>
      </c>
      <c r="O54" s="137">
        <v>4</v>
      </c>
      <c r="P54" s="137">
        <v>48.34</v>
      </c>
      <c r="Q54" s="137">
        <v>7.0000000000000007E-2</v>
      </c>
      <c r="R54" s="137">
        <v>0.14000000000000001</v>
      </c>
      <c r="S54" s="137">
        <v>6088563</v>
      </c>
    </row>
    <row r="55" spans="1:19" ht="21">
      <c r="A55" s="137" t="s">
        <v>188</v>
      </c>
      <c r="B55" s="137">
        <v>81</v>
      </c>
      <c r="C55" s="137">
        <v>62</v>
      </c>
      <c r="D55" s="137">
        <v>34</v>
      </c>
      <c r="E55" s="137">
        <v>19</v>
      </c>
      <c r="F55" s="137">
        <v>24</v>
      </c>
      <c r="G55" s="137">
        <v>18</v>
      </c>
      <c r="H55" s="137">
        <v>1</v>
      </c>
      <c r="I55" s="137">
        <v>0</v>
      </c>
      <c r="J55" s="137">
        <v>0</v>
      </c>
      <c r="K55" s="137">
        <v>0</v>
      </c>
      <c r="L55" s="137">
        <v>0</v>
      </c>
      <c r="M55" s="137">
        <v>0</v>
      </c>
      <c r="N55" s="137">
        <v>239</v>
      </c>
      <c r="O55" s="137">
        <v>0</v>
      </c>
      <c r="P55" s="137">
        <v>18.12</v>
      </c>
      <c r="Q55" s="137">
        <v>0</v>
      </c>
      <c r="R55" s="137">
        <v>0</v>
      </c>
      <c r="S55" s="137">
        <v>1318687</v>
      </c>
    </row>
    <row r="56" spans="1:19" ht="21">
      <c r="A56" s="137" t="s">
        <v>201</v>
      </c>
      <c r="B56" s="137">
        <v>136</v>
      </c>
      <c r="C56" s="137">
        <v>97</v>
      </c>
      <c r="D56" s="137">
        <v>71</v>
      </c>
      <c r="E56" s="137">
        <v>65</v>
      </c>
      <c r="F56" s="137">
        <v>123</v>
      </c>
      <c r="G56" s="137">
        <v>172</v>
      </c>
      <c r="H56" s="137">
        <v>87</v>
      </c>
      <c r="I56" s="137">
        <v>0</v>
      </c>
      <c r="J56" s="137">
        <v>0</v>
      </c>
      <c r="K56" s="137">
        <v>0</v>
      </c>
      <c r="L56" s="137">
        <v>0</v>
      </c>
      <c r="M56" s="137">
        <v>0</v>
      </c>
      <c r="N56" s="137">
        <v>751</v>
      </c>
      <c r="O56" s="137">
        <v>1</v>
      </c>
      <c r="P56" s="137">
        <v>49.33</v>
      </c>
      <c r="Q56" s="137">
        <v>7.0000000000000007E-2</v>
      </c>
      <c r="R56" s="137">
        <v>0.13</v>
      </c>
      <c r="S56" s="137">
        <v>1522285</v>
      </c>
    </row>
    <row r="57" spans="1:19" ht="21">
      <c r="A57" s="137" t="s">
        <v>164</v>
      </c>
      <c r="B57" s="137">
        <v>159</v>
      </c>
      <c r="C57" s="137">
        <v>120</v>
      </c>
      <c r="D57" s="137">
        <v>102</v>
      </c>
      <c r="E57" s="137">
        <v>106</v>
      </c>
      <c r="F57" s="137">
        <v>209</v>
      </c>
      <c r="G57" s="137">
        <v>239</v>
      </c>
      <c r="H57" s="137">
        <v>24</v>
      </c>
      <c r="I57" s="137">
        <v>0</v>
      </c>
      <c r="J57" s="137">
        <v>0</v>
      </c>
      <c r="K57" s="137">
        <v>0</v>
      </c>
      <c r="L57" s="137">
        <v>0</v>
      </c>
      <c r="M57" s="137">
        <v>0</v>
      </c>
      <c r="N57" s="137">
        <v>959</v>
      </c>
      <c r="O57" s="137">
        <v>1</v>
      </c>
      <c r="P57" s="137">
        <v>133.69999999999999</v>
      </c>
      <c r="Q57" s="137">
        <v>0.14000000000000001</v>
      </c>
      <c r="R57" s="137">
        <v>0.1</v>
      </c>
      <c r="S57" s="137">
        <v>717276</v>
      </c>
    </row>
    <row r="58" spans="1:19" ht="21">
      <c r="A58" s="137" t="s">
        <v>163</v>
      </c>
      <c r="B58" s="137">
        <v>26</v>
      </c>
      <c r="C58" s="137">
        <v>20</v>
      </c>
      <c r="D58" s="137">
        <v>30</v>
      </c>
      <c r="E58" s="137">
        <v>55</v>
      </c>
      <c r="F58" s="137">
        <v>99</v>
      </c>
      <c r="G58" s="137">
        <v>181</v>
      </c>
      <c r="H58" s="137">
        <v>9</v>
      </c>
      <c r="I58" s="137">
        <v>0</v>
      </c>
      <c r="J58" s="137">
        <v>0</v>
      </c>
      <c r="K58" s="137">
        <v>0</v>
      </c>
      <c r="L58" s="137">
        <v>0</v>
      </c>
      <c r="M58" s="137">
        <v>0</v>
      </c>
      <c r="N58" s="137">
        <v>420</v>
      </c>
      <c r="O58" s="137">
        <v>0</v>
      </c>
      <c r="P58" s="137">
        <v>78.430000000000007</v>
      </c>
      <c r="Q58" s="137">
        <v>0</v>
      </c>
      <c r="R58" s="137">
        <v>0</v>
      </c>
      <c r="S58" s="137">
        <v>535478</v>
      </c>
    </row>
    <row r="59" spans="1:19" ht="21">
      <c r="A59" s="137" t="s">
        <v>177</v>
      </c>
      <c r="B59" s="137">
        <v>21</v>
      </c>
      <c r="C59" s="137">
        <v>14</v>
      </c>
      <c r="D59" s="137">
        <v>5</v>
      </c>
      <c r="E59" s="137">
        <v>9</v>
      </c>
      <c r="F59" s="137">
        <v>23</v>
      </c>
      <c r="G59" s="137">
        <v>39</v>
      </c>
      <c r="H59" s="137">
        <v>1</v>
      </c>
      <c r="I59" s="137">
        <v>0</v>
      </c>
      <c r="J59" s="137">
        <v>0</v>
      </c>
      <c r="K59" s="137">
        <v>0</v>
      </c>
      <c r="L59" s="137">
        <v>0</v>
      </c>
      <c r="M59" s="137">
        <v>0</v>
      </c>
      <c r="N59" s="137">
        <v>112</v>
      </c>
      <c r="O59" s="137">
        <v>0</v>
      </c>
      <c r="P59" s="137">
        <v>48.74</v>
      </c>
      <c r="Q59" s="137">
        <v>0</v>
      </c>
      <c r="R59" s="137">
        <v>0</v>
      </c>
      <c r="S59" s="137">
        <v>229782</v>
      </c>
    </row>
    <row r="60" spans="1:19" ht="21">
      <c r="A60" s="137" t="s">
        <v>204</v>
      </c>
      <c r="B60" s="137">
        <v>12</v>
      </c>
      <c r="C60" s="137">
        <v>10</v>
      </c>
      <c r="D60" s="137">
        <v>4</v>
      </c>
      <c r="E60" s="137">
        <v>12</v>
      </c>
      <c r="F60" s="137">
        <v>18</v>
      </c>
      <c r="G60" s="137">
        <v>40</v>
      </c>
      <c r="H60" s="137">
        <v>11</v>
      </c>
      <c r="I60" s="137">
        <v>0</v>
      </c>
      <c r="J60" s="137">
        <v>0</v>
      </c>
      <c r="K60" s="137">
        <v>0</v>
      </c>
      <c r="L60" s="137">
        <v>0</v>
      </c>
      <c r="M60" s="137">
        <v>0</v>
      </c>
      <c r="N60" s="137">
        <v>107</v>
      </c>
      <c r="O60" s="137">
        <v>0</v>
      </c>
      <c r="P60" s="137">
        <v>15.02</v>
      </c>
      <c r="Q60" s="137">
        <v>0</v>
      </c>
      <c r="R60" s="137">
        <v>0</v>
      </c>
      <c r="S60" s="137">
        <v>712449</v>
      </c>
    </row>
    <row r="61" spans="1:19" ht="21">
      <c r="A61" s="137" t="s">
        <v>206</v>
      </c>
      <c r="B61" s="137">
        <v>16</v>
      </c>
      <c r="C61" s="137">
        <v>13</v>
      </c>
      <c r="D61" s="137">
        <v>23</v>
      </c>
      <c r="E61" s="137">
        <v>13</v>
      </c>
      <c r="F61" s="137">
        <v>31</v>
      </c>
      <c r="G61" s="137">
        <v>32</v>
      </c>
      <c r="H61" s="137">
        <v>0</v>
      </c>
      <c r="I61" s="137">
        <v>0</v>
      </c>
      <c r="J61" s="137">
        <v>0</v>
      </c>
      <c r="K61" s="137">
        <v>0</v>
      </c>
      <c r="L61" s="137">
        <v>0</v>
      </c>
      <c r="M61" s="137">
        <v>0</v>
      </c>
      <c r="N61" s="137">
        <v>128</v>
      </c>
      <c r="O61" s="137">
        <v>0</v>
      </c>
      <c r="P61" s="137">
        <v>26.14</v>
      </c>
      <c r="Q61" s="137">
        <v>0</v>
      </c>
      <c r="R61" s="137">
        <v>0</v>
      </c>
      <c r="S61" s="137">
        <v>489592</v>
      </c>
    </row>
    <row r="62" spans="1:19" ht="21">
      <c r="A62" s="137" t="s">
        <v>214</v>
      </c>
      <c r="B62" s="137">
        <v>39</v>
      </c>
      <c r="C62" s="137">
        <v>27</v>
      </c>
      <c r="D62" s="137">
        <v>17</v>
      </c>
      <c r="E62" s="137">
        <v>25</v>
      </c>
      <c r="F62" s="137">
        <v>41</v>
      </c>
      <c r="G62" s="137">
        <v>69</v>
      </c>
      <c r="H62" s="137">
        <v>9</v>
      </c>
      <c r="I62" s="137">
        <v>0</v>
      </c>
      <c r="J62" s="137">
        <v>0</v>
      </c>
      <c r="K62" s="137">
        <v>0</v>
      </c>
      <c r="L62" s="137">
        <v>0</v>
      </c>
      <c r="M62" s="137">
        <v>0</v>
      </c>
      <c r="N62" s="137">
        <v>227</v>
      </c>
      <c r="O62" s="137">
        <v>2</v>
      </c>
      <c r="P62" s="137">
        <v>40.32</v>
      </c>
      <c r="Q62" s="137">
        <v>0.36</v>
      </c>
      <c r="R62" s="137">
        <v>0.88</v>
      </c>
      <c r="S62" s="137">
        <v>563014</v>
      </c>
    </row>
    <row r="63" spans="1:19" ht="17.25">
      <c r="A63" s="138" t="s">
        <v>905</v>
      </c>
      <c r="B63" s="139">
        <v>242352</v>
      </c>
    </row>
    <row r="65" spans="1:19" ht="18">
      <c r="A65" s="49" t="s">
        <v>337</v>
      </c>
    </row>
    <row r="66" spans="1:19" ht="18">
      <c r="A66" s="49" t="s">
        <v>338</v>
      </c>
    </row>
    <row r="67" spans="1:19" ht="21">
      <c r="A67" s="137" t="s">
        <v>149</v>
      </c>
      <c r="B67" s="137" t="s">
        <v>231</v>
      </c>
      <c r="C67" s="137" t="s">
        <v>232</v>
      </c>
      <c r="D67" s="137" t="s">
        <v>233</v>
      </c>
      <c r="E67" s="137" t="s">
        <v>234</v>
      </c>
      <c r="F67" s="137" t="s">
        <v>235</v>
      </c>
      <c r="G67" s="137" t="s">
        <v>236</v>
      </c>
      <c r="H67" s="137" t="s">
        <v>237</v>
      </c>
      <c r="I67" s="137" t="s">
        <v>238</v>
      </c>
      <c r="J67" s="137" t="s">
        <v>239</v>
      </c>
      <c r="K67" s="137" t="s">
        <v>240</v>
      </c>
      <c r="L67" s="137" t="s">
        <v>241</v>
      </c>
      <c r="M67" s="137" t="s">
        <v>242</v>
      </c>
      <c r="N67" s="137" t="s">
        <v>150</v>
      </c>
      <c r="O67" s="137" t="s">
        <v>150</v>
      </c>
      <c r="P67" s="137" t="s">
        <v>151</v>
      </c>
      <c r="Q67" s="137" t="s">
        <v>153</v>
      </c>
      <c r="R67" s="137" t="s">
        <v>38</v>
      </c>
      <c r="S67" s="137" t="s">
        <v>100</v>
      </c>
    </row>
    <row r="68" spans="1:19" ht="21">
      <c r="A68" s="137" t="s">
        <v>339</v>
      </c>
      <c r="B68" s="137" t="s">
        <v>340</v>
      </c>
      <c r="C68" s="137" t="s">
        <v>340</v>
      </c>
      <c r="D68" s="137" t="s">
        <v>340</v>
      </c>
      <c r="E68" s="137" t="s">
        <v>340</v>
      </c>
      <c r="F68" s="137" t="s">
        <v>340</v>
      </c>
      <c r="G68" s="137" t="s">
        <v>340</v>
      </c>
      <c r="H68" s="137" t="s">
        <v>340</v>
      </c>
      <c r="I68" s="137" t="s">
        <v>340</v>
      </c>
      <c r="J68" s="137" t="s">
        <v>340</v>
      </c>
      <c r="K68" s="137" t="s">
        <v>340</v>
      </c>
      <c r="L68" s="137" t="s">
        <v>340</v>
      </c>
      <c r="M68" s="137" t="s">
        <v>340</v>
      </c>
      <c r="N68" s="137" t="s">
        <v>340</v>
      </c>
      <c r="O68" s="137" t="s">
        <v>341</v>
      </c>
      <c r="P68" s="137" t="s">
        <v>342</v>
      </c>
      <c r="Q68" s="137" t="s">
        <v>343</v>
      </c>
      <c r="R68" s="137" t="s">
        <v>344</v>
      </c>
      <c r="S68" s="137" t="s">
        <v>345</v>
      </c>
    </row>
    <row r="69" spans="1:19" ht="21">
      <c r="A69" s="137" t="s">
        <v>355</v>
      </c>
      <c r="B69" s="137">
        <v>970</v>
      </c>
      <c r="C69" s="137">
        <v>852</v>
      </c>
      <c r="D69" s="137">
        <v>1025</v>
      </c>
      <c r="E69" s="137">
        <v>1708</v>
      </c>
      <c r="F69" s="137">
        <v>3246</v>
      </c>
      <c r="G69" s="137">
        <v>4620</v>
      </c>
      <c r="H69" s="137">
        <v>1121</v>
      </c>
      <c r="I69" s="137">
        <v>0</v>
      </c>
      <c r="J69" s="137">
        <v>0</v>
      </c>
      <c r="K69" s="137">
        <v>0</v>
      </c>
      <c r="L69" s="137">
        <v>0</v>
      </c>
      <c r="M69" s="137">
        <v>0</v>
      </c>
      <c r="N69" s="137">
        <v>13542</v>
      </c>
      <c r="O69" s="137">
        <v>6</v>
      </c>
      <c r="P69" s="137">
        <v>61.55</v>
      </c>
      <c r="Q69" s="137">
        <v>0.03</v>
      </c>
      <c r="R69" s="137">
        <v>0.04</v>
      </c>
      <c r="S69" s="137">
        <v>22002359</v>
      </c>
    </row>
    <row r="70" spans="1:19" ht="21">
      <c r="A70" s="137" t="s">
        <v>356</v>
      </c>
      <c r="B70" s="137">
        <v>245</v>
      </c>
      <c r="C70" s="137">
        <v>225</v>
      </c>
      <c r="D70" s="137">
        <v>311</v>
      </c>
      <c r="E70" s="137">
        <v>620</v>
      </c>
      <c r="F70" s="137">
        <v>1068</v>
      </c>
      <c r="G70" s="137">
        <v>1001</v>
      </c>
      <c r="H70" s="137">
        <v>231</v>
      </c>
      <c r="I70" s="137">
        <v>0</v>
      </c>
      <c r="J70" s="137">
        <v>0</v>
      </c>
      <c r="K70" s="137">
        <v>0</v>
      </c>
      <c r="L70" s="137">
        <v>0</v>
      </c>
      <c r="M70" s="137">
        <v>0</v>
      </c>
      <c r="N70" s="137">
        <v>3701</v>
      </c>
      <c r="O70" s="137">
        <v>2</v>
      </c>
      <c r="P70" s="137">
        <v>73.11</v>
      </c>
      <c r="Q70" s="137">
        <v>0.04</v>
      </c>
      <c r="R70" s="137">
        <v>0.05</v>
      </c>
      <c r="S70" s="137">
        <v>5062199</v>
      </c>
    </row>
    <row r="71" spans="1:19" ht="21">
      <c r="A71" s="137" t="s">
        <v>209</v>
      </c>
      <c r="B71" s="137">
        <v>109</v>
      </c>
      <c r="C71" s="137">
        <v>117</v>
      </c>
      <c r="D71" s="137">
        <v>167</v>
      </c>
      <c r="E71" s="137">
        <v>312</v>
      </c>
      <c r="F71" s="137">
        <v>586</v>
      </c>
      <c r="G71" s="137">
        <v>489</v>
      </c>
      <c r="H71" s="137">
        <v>116</v>
      </c>
      <c r="I71" s="137">
        <v>0</v>
      </c>
      <c r="J71" s="137">
        <v>0</v>
      </c>
      <c r="K71" s="137">
        <v>0</v>
      </c>
      <c r="L71" s="137">
        <v>0</v>
      </c>
      <c r="M71" s="137">
        <v>0</v>
      </c>
      <c r="N71" s="137">
        <v>1896</v>
      </c>
      <c r="O71" s="137">
        <v>2</v>
      </c>
      <c r="P71" s="137">
        <v>104.99</v>
      </c>
      <c r="Q71" s="137">
        <v>0.11</v>
      </c>
      <c r="R71" s="137">
        <v>0.11</v>
      </c>
      <c r="S71" s="137">
        <v>1805903</v>
      </c>
    </row>
    <row r="72" spans="1:19" ht="21">
      <c r="A72" s="137" t="s">
        <v>193</v>
      </c>
      <c r="B72" s="137">
        <v>41</v>
      </c>
      <c r="C72" s="137">
        <v>33</v>
      </c>
      <c r="D72" s="137">
        <v>36</v>
      </c>
      <c r="E72" s="137">
        <v>83</v>
      </c>
      <c r="F72" s="137">
        <v>190</v>
      </c>
      <c r="G72" s="137">
        <v>206</v>
      </c>
      <c r="H72" s="137">
        <v>24</v>
      </c>
      <c r="I72" s="137">
        <v>0</v>
      </c>
      <c r="J72" s="137">
        <v>0</v>
      </c>
      <c r="K72" s="137">
        <v>0</v>
      </c>
      <c r="L72" s="137">
        <v>0</v>
      </c>
      <c r="M72" s="137">
        <v>0</v>
      </c>
      <c r="N72" s="137">
        <v>613</v>
      </c>
      <c r="O72" s="137">
        <v>0</v>
      </c>
      <c r="P72" s="137">
        <v>63.65</v>
      </c>
      <c r="Q72" s="137">
        <v>0</v>
      </c>
      <c r="R72" s="137">
        <v>0</v>
      </c>
      <c r="S72" s="137">
        <v>963060</v>
      </c>
    </row>
    <row r="73" spans="1:19" ht="21">
      <c r="A73" s="137" t="s">
        <v>184</v>
      </c>
      <c r="B73" s="137">
        <v>59</v>
      </c>
      <c r="C73" s="137">
        <v>48</v>
      </c>
      <c r="D73" s="137">
        <v>66</v>
      </c>
      <c r="E73" s="137">
        <v>126</v>
      </c>
      <c r="F73" s="137">
        <v>206</v>
      </c>
      <c r="G73" s="137">
        <v>212</v>
      </c>
      <c r="H73" s="137">
        <v>40</v>
      </c>
      <c r="I73" s="137">
        <v>0</v>
      </c>
      <c r="J73" s="137">
        <v>0</v>
      </c>
      <c r="K73" s="137">
        <v>0</v>
      </c>
      <c r="L73" s="137">
        <v>0</v>
      </c>
      <c r="M73" s="137">
        <v>0</v>
      </c>
      <c r="N73" s="137">
        <v>757</v>
      </c>
      <c r="O73" s="137">
        <v>0</v>
      </c>
      <c r="P73" s="137">
        <v>57.89</v>
      </c>
      <c r="Q73" s="137">
        <v>0</v>
      </c>
      <c r="R73" s="137">
        <v>0</v>
      </c>
      <c r="S73" s="137">
        <v>1307560</v>
      </c>
    </row>
    <row r="74" spans="1:19" ht="21">
      <c r="A74" s="137" t="s">
        <v>186</v>
      </c>
      <c r="B74" s="137">
        <v>36</v>
      </c>
      <c r="C74" s="137">
        <v>27</v>
      </c>
      <c r="D74" s="137">
        <v>42</v>
      </c>
      <c r="E74" s="137">
        <v>99</v>
      </c>
      <c r="F74" s="137">
        <v>86</v>
      </c>
      <c r="G74" s="137">
        <v>94</v>
      </c>
      <c r="H74" s="137">
        <v>51</v>
      </c>
      <c r="I74" s="137">
        <v>0</v>
      </c>
      <c r="J74" s="137">
        <v>0</v>
      </c>
      <c r="K74" s="137">
        <v>0</v>
      </c>
      <c r="L74" s="137">
        <v>0</v>
      </c>
      <c r="M74" s="137">
        <v>0</v>
      </c>
      <c r="N74" s="137">
        <v>435</v>
      </c>
      <c r="O74" s="137">
        <v>0</v>
      </c>
      <c r="P74" s="137">
        <v>44.13</v>
      </c>
      <c r="Q74" s="137">
        <v>0</v>
      </c>
      <c r="R74" s="137">
        <v>0</v>
      </c>
      <c r="S74" s="137">
        <v>985676</v>
      </c>
    </row>
    <row r="75" spans="1:19" ht="21">
      <c r="A75" s="137" t="s">
        <v>357</v>
      </c>
      <c r="B75" s="137">
        <v>110</v>
      </c>
      <c r="C75" s="137">
        <v>55</v>
      </c>
      <c r="D75" s="137">
        <v>120</v>
      </c>
      <c r="E75" s="137">
        <v>251</v>
      </c>
      <c r="F75" s="137">
        <v>495</v>
      </c>
      <c r="G75" s="137">
        <v>731</v>
      </c>
      <c r="H75" s="137">
        <v>189</v>
      </c>
      <c r="I75" s="137">
        <v>0</v>
      </c>
      <c r="J75" s="137">
        <v>0</v>
      </c>
      <c r="K75" s="137">
        <v>0</v>
      </c>
      <c r="L75" s="137">
        <v>0</v>
      </c>
      <c r="M75" s="137">
        <v>0</v>
      </c>
      <c r="N75" s="137">
        <v>1951</v>
      </c>
      <c r="O75" s="137">
        <v>2</v>
      </c>
      <c r="P75" s="137">
        <v>35.130000000000003</v>
      </c>
      <c r="Q75" s="137">
        <v>0.04</v>
      </c>
      <c r="R75" s="137">
        <v>0.1</v>
      </c>
      <c r="S75" s="137">
        <v>5553738</v>
      </c>
    </row>
    <row r="76" spans="1:19" ht="21">
      <c r="A76" s="137" t="s">
        <v>158</v>
      </c>
      <c r="B76" s="137">
        <v>15</v>
      </c>
      <c r="C76" s="137">
        <v>4</v>
      </c>
      <c r="D76" s="137">
        <v>11</v>
      </c>
      <c r="E76" s="137">
        <v>44</v>
      </c>
      <c r="F76" s="137">
        <v>152</v>
      </c>
      <c r="G76" s="137">
        <v>128</v>
      </c>
      <c r="H76" s="137">
        <v>0</v>
      </c>
      <c r="I76" s="137">
        <v>0</v>
      </c>
      <c r="J76" s="137">
        <v>0</v>
      </c>
      <c r="K76" s="137">
        <v>0</v>
      </c>
      <c r="L76" s="137">
        <v>0</v>
      </c>
      <c r="M76" s="137">
        <v>0</v>
      </c>
      <c r="N76" s="137">
        <v>354</v>
      </c>
      <c r="O76" s="137">
        <v>0</v>
      </c>
      <c r="P76" s="137">
        <v>83.59</v>
      </c>
      <c r="Q76" s="137">
        <v>0</v>
      </c>
      <c r="R76" s="137">
        <v>0</v>
      </c>
      <c r="S76" s="137">
        <v>423485</v>
      </c>
    </row>
    <row r="77" spans="1:19" ht="21">
      <c r="A77" s="137" t="s">
        <v>210</v>
      </c>
      <c r="B77" s="137">
        <v>10</v>
      </c>
      <c r="C77" s="137">
        <v>6</v>
      </c>
      <c r="D77" s="137">
        <v>19</v>
      </c>
      <c r="E77" s="137">
        <v>34</v>
      </c>
      <c r="F77" s="137">
        <v>32</v>
      </c>
      <c r="G77" s="137">
        <v>65</v>
      </c>
      <c r="H77" s="137">
        <v>33</v>
      </c>
      <c r="I77" s="137">
        <v>0</v>
      </c>
      <c r="J77" s="137">
        <v>0</v>
      </c>
      <c r="K77" s="137">
        <v>0</v>
      </c>
      <c r="L77" s="137">
        <v>0</v>
      </c>
      <c r="M77" s="137">
        <v>0</v>
      </c>
      <c r="N77" s="137">
        <v>199</v>
      </c>
      <c r="O77" s="137">
        <v>0</v>
      </c>
      <c r="P77" s="137">
        <v>38.880000000000003</v>
      </c>
      <c r="Q77" s="137">
        <v>0</v>
      </c>
      <c r="R77" s="137">
        <v>0</v>
      </c>
      <c r="S77" s="137">
        <v>511878</v>
      </c>
    </row>
    <row r="78" spans="1:19" ht="21">
      <c r="A78" s="137" t="s">
        <v>229</v>
      </c>
      <c r="B78" s="137">
        <v>25</v>
      </c>
      <c r="C78" s="137">
        <v>10</v>
      </c>
      <c r="D78" s="137">
        <v>21</v>
      </c>
      <c r="E78" s="137">
        <v>50</v>
      </c>
      <c r="F78" s="137">
        <v>43</v>
      </c>
      <c r="G78" s="137">
        <v>45</v>
      </c>
      <c r="H78" s="137">
        <v>36</v>
      </c>
      <c r="I78" s="137">
        <v>0</v>
      </c>
      <c r="J78" s="137">
        <v>0</v>
      </c>
      <c r="K78" s="137">
        <v>0</v>
      </c>
      <c r="L78" s="137">
        <v>0</v>
      </c>
      <c r="M78" s="137">
        <v>0</v>
      </c>
      <c r="N78" s="137">
        <v>230</v>
      </c>
      <c r="O78" s="137">
        <v>0</v>
      </c>
      <c r="P78" s="137">
        <v>14.51</v>
      </c>
      <c r="Q78" s="137">
        <v>0</v>
      </c>
      <c r="R78" s="137">
        <v>0</v>
      </c>
      <c r="S78" s="137">
        <v>1584878</v>
      </c>
    </row>
    <row r="79" spans="1:19" ht="21">
      <c r="A79" s="137" t="s">
        <v>175</v>
      </c>
      <c r="B79" s="137">
        <v>28</v>
      </c>
      <c r="C79" s="137">
        <v>11</v>
      </c>
      <c r="D79" s="137">
        <v>36</v>
      </c>
      <c r="E79" s="137">
        <v>51</v>
      </c>
      <c r="F79" s="137">
        <v>129</v>
      </c>
      <c r="G79" s="137">
        <v>244</v>
      </c>
      <c r="H79" s="137">
        <v>61</v>
      </c>
      <c r="I79" s="137">
        <v>0</v>
      </c>
      <c r="J79" s="137">
        <v>0</v>
      </c>
      <c r="K79" s="137">
        <v>0</v>
      </c>
      <c r="L79" s="137">
        <v>0</v>
      </c>
      <c r="M79" s="137">
        <v>0</v>
      </c>
      <c r="N79" s="137">
        <v>560</v>
      </c>
      <c r="O79" s="137">
        <v>0</v>
      </c>
      <c r="P79" s="137">
        <v>87.2</v>
      </c>
      <c r="Q79" s="137">
        <v>0</v>
      </c>
      <c r="R79" s="137">
        <v>0</v>
      </c>
      <c r="S79" s="137">
        <v>642220</v>
      </c>
    </row>
    <row r="80" spans="1:19" ht="21">
      <c r="A80" s="137" t="s">
        <v>222</v>
      </c>
      <c r="B80" s="137">
        <v>14</v>
      </c>
      <c r="C80" s="137">
        <v>9</v>
      </c>
      <c r="D80" s="137">
        <v>11</v>
      </c>
      <c r="E80" s="137">
        <v>25</v>
      </c>
      <c r="F80" s="137">
        <v>45</v>
      </c>
      <c r="G80" s="137">
        <v>117</v>
      </c>
      <c r="H80" s="137">
        <v>30</v>
      </c>
      <c r="I80" s="137">
        <v>0</v>
      </c>
      <c r="J80" s="137">
        <v>0</v>
      </c>
      <c r="K80" s="137">
        <v>0</v>
      </c>
      <c r="L80" s="137">
        <v>0</v>
      </c>
      <c r="M80" s="137">
        <v>0</v>
      </c>
      <c r="N80" s="137">
        <v>251</v>
      </c>
      <c r="O80" s="137">
        <v>2</v>
      </c>
      <c r="P80" s="137">
        <v>48.08</v>
      </c>
      <c r="Q80" s="137">
        <v>0.38</v>
      </c>
      <c r="R80" s="137">
        <v>0.8</v>
      </c>
      <c r="S80" s="137">
        <v>521995</v>
      </c>
    </row>
    <row r="81" spans="1:19" ht="21">
      <c r="A81" s="137" t="s">
        <v>224</v>
      </c>
      <c r="B81" s="137">
        <v>7</v>
      </c>
      <c r="C81" s="137">
        <v>3</v>
      </c>
      <c r="D81" s="137">
        <v>5</v>
      </c>
      <c r="E81" s="137">
        <v>12</v>
      </c>
      <c r="F81" s="137">
        <v>23</v>
      </c>
      <c r="G81" s="137">
        <v>43</v>
      </c>
      <c r="H81" s="137">
        <v>0</v>
      </c>
      <c r="I81" s="137">
        <v>0</v>
      </c>
      <c r="J81" s="137">
        <v>0</v>
      </c>
      <c r="K81" s="137">
        <v>0</v>
      </c>
      <c r="L81" s="137">
        <v>0</v>
      </c>
      <c r="M81" s="137">
        <v>0</v>
      </c>
      <c r="N81" s="137">
        <v>93</v>
      </c>
      <c r="O81" s="137">
        <v>0</v>
      </c>
      <c r="P81" s="137">
        <v>8.08</v>
      </c>
      <c r="Q81" s="137">
        <v>0</v>
      </c>
      <c r="R81" s="137">
        <v>0</v>
      </c>
      <c r="S81" s="137">
        <v>1150876</v>
      </c>
    </row>
    <row r="82" spans="1:19" ht="21">
      <c r="A82" s="137" t="s">
        <v>195</v>
      </c>
      <c r="B82" s="137">
        <v>11</v>
      </c>
      <c r="C82" s="137">
        <v>12</v>
      </c>
      <c r="D82" s="137">
        <v>17</v>
      </c>
      <c r="E82" s="137">
        <v>35</v>
      </c>
      <c r="F82" s="137">
        <v>71</v>
      </c>
      <c r="G82" s="137">
        <v>89</v>
      </c>
      <c r="H82" s="137">
        <v>29</v>
      </c>
      <c r="I82" s="137">
        <v>0</v>
      </c>
      <c r="J82" s="137">
        <v>0</v>
      </c>
      <c r="K82" s="137">
        <v>0</v>
      </c>
      <c r="L82" s="137">
        <v>0</v>
      </c>
      <c r="M82" s="137">
        <v>0</v>
      </c>
      <c r="N82" s="137">
        <v>264</v>
      </c>
      <c r="O82" s="137">
        <v>0</v>
      </c>
      <c r="P82" s="137">
        <v>36.75</v>
      </c>
      <c r="Q82" s="137">
        <v>0</v>
      </c>
      <c r="R82" s="137">
        <v>0</v>
      </c>
      <c r="S82" s="137">
        <v>718406</v>
      </c>
    </row>
    <row r="83" spans="1:19" ht="21">
      <c r="A83" s="137" t="s">
        <v>358</v>
      </c>
      <c r="B83" s="137">
        <v>465</v>
      </c>
      <c r="C83" s="137">
        <v>379</v>
      </c>
      <c r="D83" s="137">
        <v>401</v>
      </c>
      <c r="E83" s="137">
        <v>585</v>
      </c>
      <c r="F83" s="137">
        <v>1254</v>
      </c>
      <c r="G83" s="137">
        <v>2136</v>
      </c>
      <c r="H83" s="137">
        <v>502</v>
      </c>
      <c r="I83" s="137">
        <v>0</v>
      </c>
      <c r="J83" s="137">
        <v>0</v>
      </c>
      <c r="K83" s="137">
        <v>0</v>
      </c>
      <c r="L83" s="137">
        <v>0</v>
      </c>
      <c r="M83" s="137">
        <v>0</v>
      </c>
      <c r="N83" s="137">
        <v>5722</v>
      </c>
      <c r="O83" s="137">
        <v>2</v>
      </c>
      <c r="P83" s="137">
        <v>84.49</v>
      </c>
      <c r="Q83" s="137">
        <v>0.03</v>
      </c>
      <c r="R83" s="137">
        <v>0.03</v>
      </c>
      <c r="S83" s="137">
        <v>6772779</v>
      </c>
    </row>
    <row r="84" spans="1:19" ht="21">
      <c r="A84" s="137" t="s">
        <v>196</v>
      </c>
      <c r="B84" s="137">
        <v>286</v>
      </c>
      <c r="C84" s="137">
        <v>190</v>
      </c>
      <c r="D84" s="137">
        <v>240</v>
      </c>
      <c r="E84" s="137">
        <v>213</v>
      </c>
      <c r="F84" s="137">
        <v>594</v>
      </c>
      <c r="G84" s="137">
        <v>1149</v>
      </c>
      <c r="H84" s="137">
        <v>253</v>
      </c>
      <c r="I84" s="137">
        <v>0</v>
      </c>
      <c r="J84" s="137">
        <v>0</v>
      </c>
      <c r="K84" s="137">
        <v>0</v>
      </c>
      <c r="L84" s="137">
        <v>0</v>
      </c>
      <c r="M84" s="137">
        <v>0</v>
      </c>
      <c r="N84" s="137">
        <v>2925</v>
      </c>
      <c r="O84" s="137">
        <v>2</v>
      </c>
      <c r="P84" s="137">
        <v>110.68</v>
      </c>
      <c r="Q84" s="137">
        <v>0.08</v>
      </c>
      <c r="R84" s="137">
        <v>7.0000000000000007E-2</v>
      </c>
      <c r="S84" s="137">
        <v>2642815</v>
      </c>
    </row>
    <row r="85" spans="1:19" ht="21">
      <c r="A85" s="137" t="s">
        <v>208</v>
      </c>
      <c r="B85" s="137">
        <v>38</v>
      </c>
      <c r="C85" s="137">
        <v>52</v>
      </c>
      <c r="D85" s="137">
        <v>48</v>
      </c>
      <c r="E85" s="137">
        <v>79</v>
      </c>
      <c r="F85" s="137">
        <v>119</v>
      </c>
      <c r="G85" s="137">
        <v>147</v>
      </c>
      <c r="H85" s="137">
        <v>19</v>
      </c>
      <c r="I85" s="137">
        <v>0</v>
      </c>
      <c r="J85" s="137">
        <v>0</v>
      </c>
      <c r="K85" s="137">
        <v>0</v>
      </c>
      <c r="L85" s="137">
        <v>0</v>
      </c>
      <c r="M85" s="137">
        <v>0</v>
      </c>
      <c r="N85" s="137">
        <v>502</v>
      </c>
      <c r="O85" s="137">
        <v>0</v>
      </c>
      <c r="P85" s="137">
        <v>31.51</v>
      </c>
      <c r="Q85" s="137">
        <v>0</v>
      </c>
      <c r="R85" s="137">
        <v>0</v>
      </c>
      <c r="S85" s="137">
        <v>1593378</v>
      </c>
    </row>
    <row r="86" spans="1:19" ht="21">
      <c r="A86" s="137" t="s">
        <v>159</v>
      </c>
      <c r="B86" s="137">
        <v>72</v>
      </c>
      <c r="C86" s="137">
        <v>45</v>
      </c>
      <c r="D86" s="137">
        <v>33</v>
      </c>
      <c r="E86" s="137">
        <v>56</v>
      </c>
      <c r="F86" s="137">
        <v>94</v>
      </c>
      <c r="G86" s="137">
        <v>197</v>
      </c>
      <c r="H86" s="137">
        <v>53</v>
      </c>
      <c r="I86" s="137">
        <v>0</v>
      </c>
      <c r="J86" s="137">
        <v>0</v>
      </c>
      <c r="K86" s="137">
        <v>0</v>
      </c>
      <c r="L86" s="137">
        <v>0</v>
      </c>
      <c r="M86" s="137">
        <v>0</v>
      </c>
      <c r="N86" s="137">
        <v>550</v>
      </c>
      <c r="O86" s="137">
        <v>0</v>
      </c>
      <c r="P86" s="137">
        <v>39.36</v>
      </c>
      <c r="Q86" s="137">
        <v>0</v>
      </c>
      <c r="R86" s="137">
        <v>0</v>
      </c>
      <c r="S86" s="137">
        <v>1397519</v>
      </c>
    </row>
    <row r="87" spans="1:19" ht="21">
      <c r="A87" s="137" t="s">
        <v>203</v>
      </c>
      <c r="B87" s="137">
        <v>69</v>
      </c>
      <c r="C87" s="137">
        <v>92</v>
      </c>
      <c r="D87" s="137">
        <v>80</v>
      </c>
      <c r="E87" s="137">
        <v>237</v>
      </c>
      <c r="F87" s="137">
        <v>447</v>
      </c>
      <c r="G87" s="137">
        <v>643</v>
      </c>
      <c r="H87" s="137">
        <v>177</v>
      </c>
      <c r="I87" s="137">
        <v>0</v>
      </c>
      <c r="J87" s="137">
        <v>0</v>
      </c>
      <c r="K87" s="137">
        <v>0</v>
      </c>
      <c r="L87" s="137">
        <v>0</v>
      </c>
      <c r="M87" s="137">
        <v>0</v>
      </c>
      <c r="N87" s="137">
        <v>1745</v>
      </c>
      <c r="O87" s="137">
        <v>0</v>
      </c>
      <c r="P87" s="137">
        <v>153.19999999999999</v>
      </c>
      <c r="Q87" s="137">
        <v>0</v>
      </c>
      <c r="R87" s="137">
        <v>0</v>
      </c>
      <c r="S87" s="137">
        <v>1139067</v>
      </c>
    </row>
    <row r="88" spans="1:19" ht="21">
      <c r="A88" s="137" t="s">
        <v>359</v>
      </c>
      <c r="B88" s="137">
        <v>150</v>
      </c>
      <c r="C88" s="137">
        <v>193</v>
      </c>
      <c r="D88" s="137">
        <v>193</v>
      </c>
      <c r="E88" s="137">
        <v>252</v>
      </c>
      <c r="F88" s="137">
        <v>429</v>
      </c>
      <c r="G88" s="137">
        <v>752</v>
      </c>
      <c r="H88" s="137">
        <v>199</v>
      </c>
      <c r="I88" s="137">
        <v>0</v>
      </c>
      <c r="J88" s="137">
        <v>0</v>
      </c>
      <c r="K88" s="137">
        <v>0</v>
      </c>
      <c r="L88" s="137">
        <v>0</v>
      </c>
      <c r="M88" s="137">
        <v>0</v>
      </c>
      <c r="N88" s="137">
        <v>2168</v>
      </c>
      <c r="O88" s="137">
        <v>0</v>
      </c>
      <c r="P88" s="137">
        <v>46.99</v>
      </c>
      <c r="Q88" s="137">
        <v>0</v>
      </c>
      <c r="R88" s="137">
        <v>0</v>
      </c>
      <c r="S88" s="137">
        <v>4613643</v>
      </c>
    </row>
    <row r="89" spans="1:19" ht="21">
      <c r="A89" s="137" t="s">
        <v>183</v>
      </c>
      <c r="B89" s="137">
        <v>39</v>
      </c>
      <c r="C89" s="137">
        <v>31</v>
      </c>
      <c r="D89" s="137">
        <v>53</v>
      </c>
      <c r="E89" s="137">
        <v>28</v>
      </c>
      <c r="F89" s="137">
        <v>80</v>
      </c>
      <c r="G89" s="137">
        <v>205</v>
      </c>
      <c r="H89" s="137">
        <v>69</v>
      </c>
      <c r="I89" s="137">
        <v>0</v>
      </c>
      <c r="J89" s="137">
        <v>0</v>
      </c>
      <c r="K89" s="137">
        <v>0</v>
      </c>
      <c r="L89" s="137">
        <v>0</v>
      </c>
      <c r="M89" s="137">
        <v>0</v>
      </c>
      <c r="N89" s="137">
        <v>504</v>
      </c>
      <c r="O89" s="137">
        <v>0</v>
      </c>
      <c r="P89" s="137">
        <v>34.22</v>
      </c>
      <c r="Q89" s="137">
        <v>0</v>
      </c>
      <c r="R89" s="137">
        <v>0</v>
      </c>
      <c r="S89" s="137">
        <v>1472521</v>
      </c>
    </row>
    <row r="90" spans="1:19" ht="21">
      <c r="A90" s="137" t="s">
        <v>165</v>
      </c>
      <c r="B90" s="137">
        <v>84</v>
      </c>
      <c r="C90" s="137">
        <v>133</v>
      </c>
      <c r="D90" s="137">
        <v>106</v>
      </c>
      <c r="E90" s="137">
        <v>179</v>
      </c>
      <c r="F90" s="137">
        <v>278</v>
      </c>
      <c r="G90" s="137">
        <v>422</v>
      </c>
      <c r="H90" s="137">
        <v>119</v>
      </c>
      <c r="I90" s="137">
        <v>0</v>
      </c>
      <c r="J90" s="137">
        <v>0</v>
      </c>
      <c r="K90" s="137">
        <v>0</v>
      </c>
      <c r="L90" s="137">
        <v>0</v>
      </c>
      <c r="M90" s="137">
        <v>0</v>
      </c>
      <c r="N90" s="137">
        <v>1321</v>
      </c>
      <c r="O90" s="137">
        <v>0</v>
      </c>
      <c r="P90" s="137">
        <v>70.56</v>
      </c>
      <c r="Q90" s="137">
        <v>0</v>
      </c>
      <c r="R90" s="137">
        <v>0</v>
      </c>
      <c r="S90" s="137">
        <v>1872091</v>
      </c>
    </row>
    <row r="91" spans="1:19" ht="21">
      <c r="A91" s="137" t="s">
        <v>190</v>
      </c>
      <c r="B91" s="137">
        <v>17</v>
      </c>
      <c r="C91" s="137">
        <v>12</v>
      </c>
      <c r="D91" s="137">
        <v>17</v>
      </c>
      <c r="E91" s="137">
        <v>11</v>
      </c>
      <c r="F91" s="137">
        <v>22</v>
      </c>
      <c r="G91" s="137">
        <v>53</v>
      </c>
      <c r="H91" s="137">
        <v>3</v>
      </c>
      <c r="I91" s="137">
        <v>0</v>
      </c>
      <c r="J91" s="137">
        <v>0</v>
      </c>
      <c r="K91" s="137">
        <v>0</v>
      </c>
      <c r="L91" s="137">
        <v>0</v>
      </c>
      <c r="M91" s="137">
        <v>0</v>
      </c>
      <c r="N91" s="137">
        <v>135</v>
      </c>
      <c r="O91" s="137">
        <v>0</v>
      </c>
      <c r="P91" s="137">
        <v>25.04</v>
      </c>
      <c r="Q91" s="137">
        <v>0</v>
      </c>
      <c r="R91" s="137">
        <v>0</v>
      </c>
      <c r="S91" s="137">
        <v>539136</v>
      </c>
    </row>
    <row r="92" spans="1:19" ht="21">
      <c r="A92" s="137" t="s">
        <v>171</v>
      </c>
      <c r="B92" s="137">
        <v>4</v>
      </c>
      <c r="C92" s="137">
        <v>7</v>
      </c>
      <c r="D92" s="137">
        <v>9</v>
      </c>
      <c r="E92" s="137">
        <v>5</v>
      </c>
      <c r="F92" s="137">
        <v>20</v>
      </c>
      <c r="G92" s="137">
        <v>29</v>
      </c>
      <c r="H92" s="137">
        <v>0</v>
      </c>
      <c r="I92" s="137">
        <v>0</v>
      </c>
      <c r="J92" s="137">
        <v>0</v>
      </c>
      <c r="K92" s="137">
        <v>0</v>
      </c>
      <c r="L92" s="137">
        <v>0</v>
      </c>
      <c r="M92" s="137">
        <v>0</v>
      </c>
      <c r="N92" s="137">
        <v>74</v>
      </c>
      <c r="O92" s="137">
        <v>0</v>
      </c>
      <c r="P92" s="137">
        <v>19.559999999999999</v>
      </c>
      <c r="Q92" s="137">
        <v>0</v>
      </c>
      <c r="R92" s="137">
        <v>0</v>
      </c>
      <c r="S92" s="137">
        <v>378363</v>
      </c>
    </row>
    <row r="93" spans="1:19" ht="21">
      <c r="A93" s="137" t="s">
        <v>167</v>
      </c>
      <c r="B93" s="137">
        <v>6</v>
      </c>
      <c r="C93" s="137">
        <v>10</v>
      </c>
      <c r="D93" s="137">
        <v>8</v>
      </c>
      <c r="E93" s="137">
        <v>29</v>
      </c>
      <c r="F93" s="137">
        <v>29</v>
      </c>
      <c r="G93" s="137">
        <v>43</v>
      </c>
      <c r="H93" s="137">
        <v>8</v>
      </c>
      <c r="I93" s="137">
        <v>0</v>
      </c>
      <c r="J93" s="137">
        <v>0</v>
      </c>
      <c r="K93" s="137">
        <v>0</v>
      </c>
      <c r="L93" s="137">
        <v>0</v>
      </c>
      <c r="M93" s="137">
        <v>0</v>
      </c>
      <c r="N93" s="137">
        <v>133</v>
      </c>
      <c r="O93" s="137">
        <v>0</v>
      </c>
      <c r="P93" s="137">
        <v>37.83</v>
      </c>
      <c r="Q93" s="137">
        <v>0</v>
      </c>
      <c r="R93" s="137">
        <v>0</v>
      </c>
      <c r="S93" s="137">
        <v>351532</v>
      </c>
    </row>
    <row r="94" spans="1:19" ht="21">
      <c r="A94" s="137" t="s">
        <v>360</v>
      </c>
      <c r="B94" s="137">
        <v>702</v>
      </c>
      <c r="C94" s="137">
        <v>411</v>
      </c>
      <c r="D94" s="137">
        <v>261</v>
      </c>
      <c r="E94" s="137">
        <v>215</v>
      </c>
      <c r="F94" s="137">
        <v>400</v>
      </c>
      <c r="G94" s="137">
        <v>743</v>
      </c>
      <c r="H94" s="137">
        <v>171</v>
      </c>
      <c r="I94" s="137">
        <v>0</v>
      </c>
      <c r="J94" s="137">
        <v>0</v>
      </c>
      <c r="K94" s="137">
        <v>0</v>
      </c>
      <c r="L94" s="137">
        <v>0</v>
      </c>
      <c r="M94" s="137">
        <v>0</v>
      </c>
      <c r="N94" s="137">
        <v>2903</v>
      </c>
      <c r="O94" s="137">
        <v>1</v>
      </c>
      <c r="P94" s="137">
        <v>30.79</v>
      </c>
      <c r="Q94" s="137">
        <v>0.01</v>
      </c>
      <c r="R94" s="137">
        <v>0.03</v>
      </c>
      <c r="S94" s="137">
        <v>9426888</v>
      </c>
    </row>
    <row r="95" spans="1:19" ht="17.25">
      <c r="A95" s="138" t="s">
        <v>905</v>
      </c>
      <c r="B95" s="139">
        <v>242352</v>
      </c>
    </row>
    <row r="97" spans="1:19" ht="18">
      <c r="A97" s="49" t="s">
        <v>337</v>
      </c>
    </row>
    <row r="98" spans="1:19" ht="18">
      <c r="A98" s="49" t="s">
        <v>338</v>
      </c>
    </row>
    <row r="99" spans="1:19" ht="21">
      <c r="A99" s="137" t="s">
        <v>149</v>
      </c>
      <c r="B99" s="137" t="s">
        <v>231</v>
      </c>
      <c r="C99" s="137" t="s">
        <v>232</v>
      </c>
      <c r="D99" s="137" t="s">
        <v>233</v>
      </c>
      <c r="E99" s="137" t="s">
        <v>234</v>
      </c>
      <c r="F99" s="137" t="s">
        <v>235</v>
      </c>
      <c r="G99" s="137" t="s">
        <v>236</v>
      </c>
      <c r="H99" s="137" t="s">
        <v>237</v>
      </c>
      <c r="I99" s="137" t="s">
        <v>238</v>
      </c>
      <c r="J99" s="137" t="s">
        <v>239</v>
      </c>
      <c r="K99" s="137" t="s">
        <v>240</v>
      </c>
      <c r="L99" s="137" t="s">
        <v>241</v>
      </c>
      <c r="M99" s="137" t="s">
        <v>242</v>
      </c>
      <c r="N99" s="137" t="s">
        <v>150</v>
      </c>
      <c r="O99" s="137" t="s">
        <v>150</v>
      </c>
      <c r="P99" s="137" t="s">
        <v>151</v>
      </c>
      <c r="Q99" s="137" t="s">
        <v>153</v>
      </c>
      <c r="R99" s="137" t="s">
        <v>38</v>
      </c>
      <c r="S99" s="137" t="s">
        <v>100</v>
      </c>
    </row>
    <row r="100" spans="1:19" ht="21">
      <c r="A100" s="137" t="s">
        <v>339</v>
      </c>
      <c r="B100" s="137" t="s">
        <v>340</v>
      </c>
      <c r="C100" s="137" t="s">
        <v>340</v>
      </c>
      <c r="D100" s="137" t="s">
        <v>340</v>
      </c>
      <c r="E100" s="137" t="s">
        <v>340</v>
      </c>
      <c r="F100" s="137" t="s">
        <v>340</v>
      </c>
      <c r="G100" s="137" t="s">
        <v>340</v>
      </c>
      <c r="H100" s="137" t="s">
        <v>340</v>
      </c>
      <c r="I100" s="137" t="s">
        <v>340</v>
      </c>
      <c r="J100" s="137" t="s">
        <v>340</v>
      </c>
      <c r="K100" s="137" t="s">
        <v>340</v>
      </c>
      <c r="L100" s="137" t="s">
        <v>340</v>
      </c>
      <c r="M100" s="137" t="s">
        <v>340</v>
      </c>
      <c r="N100" s="137" t="s">
        <v>340</v>
      </c>
      <c r="O100" s="137" t="s">
        <v>341</v>
      </c>
      <c r="P100" s="137" t="s">
        <v>342</v>
      </c>
      <c r="Q100" s="137" t="s">
        <v>343</v>
      </c>
      <c r="R100" s="137" t="s">
        <v>344</v>
      </c>
      <c r="S100" s="137" t="s">
        <v>345</v>
      </c>
    </row>
    <row r="101" spans="1:19" ht="21">
      <c r="A101" s="137" t="s">
        <v>361</v>
      </c>
      <c r="B101" s="137">
        <v>302</v>
      </c>
      <c r="C101" s="137">
        <v>176</v>
      </c>
      <c r="D101" s="137">
        <v>112</v>
      </c>
      <c r="E101" s="137">
        <v>103</v>
      </c>
      <c r="F101" s="137">
        <v>197</v>
      </c>
      <c r="G101" s="137">
        <v>303</v>
      </c>
      <c r="H101" s="137">
        <v>44</v>
      </c>
      <c r="I101" s="137">
        <v>0</v>
      </c>
      <c r="J101" s="137">
        <v>0</v>
      </c>
      <c r="K101" s="137">
        <v>0</v>
      </c>
      <c r="L101" s="137">
        <v>0</v>
      </c>
      <c r="M101" s="137">
        <v>0</v>
      </c>
      <c r="N101" s="137">
        <v>1237</v>
      </c>
      <c r="O101" s="137">
        <v>0</v>
      </c>
      <c r="P101" s="137">
        <v>27.69</v>
      </c>
      <c r="Q101" s="137">
        <v>0.01</v>
      </c>
      <c r="R101" s="137">
        <v>0</v>
      </c>
      <c r="S101" s="137">
        <v>4466673</v>
      </c>
    </row>
    <row r="102" spans="1:19" ht="21">
      <c r="A102" s="137" t="s">
        <v>180</v>
      </c>
      <c r="B102" s="137">
        <v>158</v>
      </c>
      <c r="C102" s="137">
        <v>102</v>
      </c>
      <c r="D102" s="137">
        <v>54</v>
      </c>
      <c r="E102" s="137">
        <v>25</v>
      </c>
      <c r="F102" s="137">
        <v>47</v>
      </c>
      <c r="G102" s="137">
        <v>102</v>
      </c>
      <c r="H102" s="137">
        <v>1</v>
      </c>
      <c r="I102" s="137">
        <v>0</v>
      </c>
      <c r="J102" s="137">
        <v>0</v>
      </c>
      <c r="K102" s="137">
        <v>0</v>
      </c>
      <c r="L102" s="137">
        <v>0</v>
      </c>
      <c r="M102" s="137">
        <v>0</v>
      </c>
      <c r="N102" s="137">
        <v>489</v>
      </c>
      <c r="O102" s="137">
        <v>0</v>
      </c>
      <c r="P102" s="137">
        <v>31.37</v>
      </c>
      <c r="Q102" s="137">
        <v>0</v>
      </c>
      <c r="R102" s="137">
        <v>0</v>
      </c>
      <c r="S102" s="137">
        <v>1558958</v>
      </c>
    </row>
    <row r="103" spans="1:19" ht="21">
      <c r="A103" s="137" t="s">
        <v>169</v>
      </c>
      <c r="B103" s="137">
        <v>24</v>
      </c>
      <c r="C103" s="137">
        <v>9</v>
      </c>
      <c r="D103" s="137">
        <v>10</v>
      </c>
      <c r="E103" s="137">
        <v>13</v>
      </c>
      <c r="F103" s="137">
        <v>32</v>
      </c>
      <c r="G103" s="137">
        <v>38</v>
      </c>
      <c r="H103" s="137">
        <v>12</v>
      </c>
      <c r="I103" s="137">
        <v>0</v>
      </c>
      <c r="J103" s="137">
        <v>0</v>
      </c>
      <c r="K103" s="137">
        <v>0</v>
      </c>
      <c r="L103" s="137">
        <v>0</v>
      </c>
      <c r="M103" s="137">
        <v>0</v>
      </c>
      <c r="N103" s="137">
        <v>138</v>
      </c>
      <c r="O103" s="137">
        <v>0</v>
      </c>
      <c r="P103" s="137">
        <v>29.25</v>
      </c>
      <c r="Q103" s="137">
        <v>0</v>
      </c>
      <c r="R103" s="137">
        <v>0</v>
      </c>
      <c r="S103" s="137">
        <v>471754</v>
      </c>
    </row>
    <row r="104" spans="1:19" ht="21">
      <c r="A104" s="137" t="s">
        <v>172</v>
      </c>
      <c r="B104" s="137">
        <v>20</v>
      </c>
      <c r="C104" s="137">
        <v>12</v>
      </c>
      <c r="D104" s="137">
        <v>13</v>
      </c>
      <c r="E104" s="137">
        <v>14</v>
      </c>
      <c r="F104" s="137">
        <v>33</v>
      </c>
      <c r="G104" s="137">
        <v>37</v>
      </c>
      <c r="H104" s="137">
        <v>2</v>
      </c>
      <c r="I104" s="137">
        <v>0</v>
      </c>
      <c r="J104" s="137">
        <v>0</v>
      </c>
      <c r="K104" s="137">
        <v>0</v>
      </c>
      <c r="L104" s="137">
        <v>0</v>
      </c>
      <c r="M104" s="137">
        <v>0</v>
      </c>
      <c r="N104" s="137">
        <v>131</v>
      </c>
      <c r="O104" s="137">
        <v>0</v>
      </c>
      <c r="P104" s="137">
        <v>48.91</v>
      </c>
      <c r="Q104" s="137">
        <v>0</v>
      </c>
      <c r="R104" s="137">
        <v>0</v>
      </c>
      <c r="S104" s="137">
        <v>267866</v>
      </c>
    </row>
    <row r="105" spans="1:19" ht="21">
      <c r="A105" s="137" t="s">
        <v>170</v>
      </c>
      <c r="B105" s="137">
        <v>41</v>
      </c>
      <c r="C105" s="137">
        <v>16</v>
      </c>
      <c r="D105" s="137">
        <v>5</v>
      </c>
      <c r="E105" s="137">
        <v>6</v>
      </c>
      <c r="F105" s="137">
        <v>12</v>
      </c>
      <c r="G105" s="137">
        <v>30</v>
      </c>
      <c r="H105" s="137">
        <v>10</v>
      </c>
      <c r="I105" s="137">
        <v>0</v>
      </c>
      <c r="J105" s="137">
        <v>0</v>
      </c>
      <c r="K105" s="137">
        <v>0</v>
      </c>
      <c r="L105" s="137">
        <v>0</v>
      </c>
      <c r="M105" s="137">
        <v>0</v>
      </c>
      <c r="N105" s="137">
        <v>120</v>
      </c>
      <c r="O105" s="137">
        <v>0</v>
      </c>
      <c r="P105" s="137">
        <v>29.55</v>
      </c>
      <c r="Q105" s="137">
        <v>0</v>
      </c>
      <c r="R105" s="137">
        <v>0</v>
      </c>
      <c r="S105" s="137">
        <v>406113</v>
      </c>
    </row>
    <row r="106" spans="1:19" ht="21">
      <c r="A106" s="137" t="s">
        <v>216</v>
      </c>
      <c r="B106" s="137">
        <v>46</v>
      </c>
      <c r="C106" s="137">
        <v>20</v>
      </c>
      <c r="D106" s="137">
        <v>8</v>
      </c>
      <c r="E106" s="137">
        <v>19</v>
      </c>
      <c r="F106" s="137">
        <v>27</v>
      </c>
      <c r="G106" s="137">
        <v>60</v>
      </c>
      <c r="H106" s="137">
        <v>13</v>
      </c>
      <c r="I106" s="137">
        <v>0</v>
      </c>
      <c r="J106" s="137">
        <v>0</v>
      </c>
      <c r="K106" s="137">
        <v>0</v>
      </c>
      <c r="L106" s="137">
        <v>0</v>
      </c>
      <c r="M106" s="137">
        <v>0</v>
      </c>
      <c r="N106" s="137">
        <v>193</v>
      </c>
      <c r="O106" s="137">
        <v>0</v>
      </c>
      <c r="P106" s="137">
        <v>18.2</v>
      </c>
      <c r="Q106" s="137">
        <v>0</v>
      </c>
      <c r="R106" s="137">
        <v>0</v>
      </c>
      <c r="S106" s="137">
        <v>1060541</v>
      </c>
    </row>
    <row r="107" spans="1:19" ht="21">
      <c r="A107" s="137" t="s">
        <v>192</v>
      </c>
      <c r="B107" s="137">
        <v>6</v>
      </c>
      <c r="C107" s="137">
        <v>7</v>
      </c>
      <c r="D107" s="137">
        <v>8</v>
      </c>
      <c r="E107" s="137">
        <v>12</v>
      </c>
      <c r="F107" s="137">
        <v>28</v>
      </c>
      <c r="G107" s="137">
        <v>18</v>
      </c>
      <c r="H107" s="137">
        <v>4</v>
      </c>
      <c r="I107" s="137">
        <v>0</v>
      </c>
      <c r="J107" s="137">
        <v>0</v>
      </c>
      <c r="K107" s="137">
        <v>0</v>
      </c>
      <c r="L107" s="137">
        <v>0</v>
      </c>
      <c r="M107" s="137">
        <v>0</v>
      </c>
      <c r="N107" s="137">
        <v>83</v>
      </c>
      <c r="O107" s="137">
        <v>0</v>
      </c>
      <c r="P107" s="137">
        <v>43.43</v>
      </c>
      <c r="Q107" s="137">
        <v>0</v>
      </c>
      <c r="R107" s="137">
        <v>0</v>
      </c>
      <c r="S107" s="137">
        <v>191134</v>
      </c>
    </row>
    <row r="108" spans="1:19" ht="21">
      <c r="A108" s="137" t="s">
        <v>218</v>
      </c>
      <c r="B108" s="137">
        <v>7</v>
      </c>
      <c r="C108" s="137">
        <v>10</v>
      </c>
      <c r="D108" s="137">
        <v>14</v>
      </c>
      <c r="E108" s="137">
        <v>14</v>
      </c>
      <c r="F108" s="137">
        <v>18</v>
      </c>
      <c r="G108" s="137">
        <v>18</v>
      </c>
      <c r="H108" s="137">
        <v>2</v>
      </c>
      <c r="I108" s="137">
        <v>0</v>
      </c>
      <c r="J108" s="137">
        <v>0</v>
      </c>
      <c r="K108" s="137">
        <v>0</v>
      </c>
      <c r="L108" s="137">
        <v>0</v>
      </c>
      <c r="M108" s="137">
        <v>0</v>
      </c>
      <c r="N108" s="137">
        <v>83</v>
      </c>
      <c r="O108" s="137">
        <v>0</v>
      </c>
      <c r="P108" s="137">
        <v>16.260000000000002</v>
      </c>
      <c r="Q108" s="137">
        <v>0</v>
      </c>
      <c r="R108" s="137">
        <v>0</v>
      </c>
      <c r="S108" s="137">
        <v>510307</v>
      </c>
    </row>
    <row r="109" spans="1:19" ht="21">
      <c r="A109" s="137" t="s">
        <v>362</v>
      </c>
      <c r="B109" s="137">
        <v>400</v>
      </c>
      <c r="C109" s="137">
        <v>235</v>
      </c>
      <c r="D109" s="137">
        <v>149</v>
      </c>
      <c r="E109" s="137">
        <v>112</v>
      </c>
      <c r="F109" s="137">
        <v>203</v>
      </c>
      <c r="G109" s="137">
        <v>440</v>
      </c>
      <c r="H109" s="137">
        <v>127</v>
      </c>
      <c r="I109" s="137">
        <v>0</v>
      </c>
      <c r="J109" s="137">
        <v>0</v>
      </c>
      <c r="K109" s="137">
        <v>0</v>
      </c>
      <c r="L109" s="137">
        <v>0</v>
      </c>
      <c r="M109" s="137">
        <v>0</v>
      </c>
      <c r="N109" s="137">
        <v>1666</v>
      </c>
      <c r="O109" s="137">
        <v>1</v>
      </c>
      <c r="P109" s="137">
        <v>33.590000000000003</v>
      </c>
      <c r="Q109" s="137">
        <v>0.02</v>
      </c>
      <c r="R109" s="137">
        <v>0.06</v>
      </c>
      <c r="S109" s="137">
        <v>4960215</v>
      </c>
    </row>
    <row r="110" spans="1:19" ht="21">
      <c r="A110" s="137" t="s">
        <v>156</v>
      </c>
      <c r="B110" s="137">
        <v>147</v>
      </c>
      <c r="C110" s="137">
        <v>88</v>
      </c>
      <c r="D110" s="137">
        <v>54</v>
      </c>
      <c r="E110" s="137">
        <v>39</v>
      </c>
      <c r="F110" s="137">
        <v>79</v>
      </c>
      <c r="G110" s="137">
        <v>199</v>
      </c>
      <c r="H110" s="137">
        <v>66</v>
      </c>
      <c r="I110" s="137">
        <v>0</v>
      </c>
      <c r="J110" s="137">
        <v>0</v>
      </c>
      <c r="K110" s="137">
        <v>0</v>
      </c>
      <c r="L110" s="137">
        <v>0</v>
      </c>
      <c r="M110" s="137">
        <v>0</v>
      </c>
      <c r="N110" s="137">
        <v>672</v>
      </c>
      <c r="O110" s="137">
        <v>0</v>
      </c>
      <c r="P110" s="137">
        <v>47.04</v>
      </c>
      <c r="Q110" s="137">
        <v>0</v>
      </c>
      <c r="R110" s="137">
        <v>0</v>
      </c>
      <c r="S110" s="137">
        <v>1428429</v>
      </c>
    </row>
    <row r="111" spans="1:19" ht="21">
      <c r="A111" s="137" t="s">
        <v>173</v>
      </c>
      <c r="B111" s="137">
        <v>3</v>
      </c>
      <c r="C111" s="137">
        <v>1</v>
      </c>
      <c r="D111" s="137">
        <v>2</v>
      </c>
      <c r="E111" s="137">
        <v>4</v>
      </c>
      <c r="F111" s="137">
        <v>5</v>
      </c>
      <c r="G111" s="137">
        <v>15</v>
      </c>
      <c r="H111" s="137">
        <v>4</v>
      </c>
      <c r="I111" s="137">
        <v>0</v>
      </c>
      <c r="J111" s="137">
        <v>0</v>
      </c>
      <c r="K111" s="137">
        <v>0</v>
      </c>
      <c r="L111" s="137">
        <v>0</v>
      </c>
      <c r="M111" s="137">
        <v>0</v>
      </c>
      <c r="N111" s="137">
        <v>34</v>
      </c>
      <c r="O111" s="137">
        <v>0</v>
      </c>
      <c r="P111" s="137">
        <v>10.6</v>
      </c>
      <c r="Q111" s="137">
        <v>0</v>
      </c>
      <c r="R111" s="137">
        <v>0</v>
      </c>
      <c r="S111" s="137">
        <v>320637</v>
      </c>
    </row>
    <row r="112" spans="1:19" ht="21">
      <c r="A112" s="137" t="s">
        <v>168</v>
      </c>
      <c r="B112" s="137">
        <v>18</v>
      </c>
      <c r="C112" s="137">
        <v>14</v>
      </c>
      <c r="D112" s="137">
        <v>10</v>
      </c>
      <c r="E112" s="137">
        <v>24</v>
      </c>
      <c r="F112" s="137">
        <v>40</v>
      </c>
      <c r="G112" s="137">
        <v>67</v>
      </c>
      <c r="H112" s="137">
        <v>5</v>
      </c>
      <c r="I112" s="137">
        <v>0</v>
      </c>
      <c r="J112" s="137">
        <v>0</v>
      </c>
      <c r="K112" s="137">
        <v>0</v>
      </c>
      <c r="L112" s="137">
        <v>0</v>
      </c>
      <c r="M112" s="137">
        <v>0</v>
      </c>
      <c r="N112" s="137">
        <v>178</v>
      </c>
      <c r="O112" s="137">
        <v>0</v>
      </c>
      <c r="P112" s="137">
        <v>27.68</v>
      </c>
      <c r="Q112" s="137">
        <v>0</v>
      </c>
      <c r="R112" s="137">
        <v>0</v>
      </c>
      <c r="S112" s="137">
        <v>643093</v>
      </c>
    </row>
    <row r="113" spans="1:19" ht="21">
      <c r="A113" s="137" t="s">
        <v>157</v>
      </c>
      <c r="B113" s="137">
        <v>22</v>
      </c>
      <c r="C113" s="137">
        <v>10</v>
      </c>
      <c r="D113" s="137">
        <v>13</v>
      </c>
      <c r="E113" s="137">
        <v>9</v>
      </c>
      <c r="F113" s="137">
        <v>9</v>
      </c>
      <c r="G113" s="137">
        <v>16</v>
      </c>
      <c r="H113" s="137">
        <v>0</v>
      </c>
      <c r="I113" s="137">
        <v>0</v>
      </c>
      <c r="J113" s="137">
        <v>0</v>
      </c>
      <c r="K113" s="137">
        <v>0</v>
      </c>
      <c r="L113" s="137">
        <v>0</v>
      </c>
      <c r="M113" s="137">
        <v>0</v>
      </c>
      <c r="N113" s="137">
        <v>79</v>
      </c>
      <c r="O113" s="137">
        <v>0</v>
      </c>
      <c r="P113" s="137">
        <v>15.05</v>
      </c>
      <c r="Q113" s="137">
        <v>0</v>
      </c>
      <c r="R113" s="137">
        <v>0</v>
      </c>
      <c r="S113" s="137">
        <v>524951</v>
      </c>
    </row>
    <row r="114" spans="1:19" ht="21">
      <c r="A114" s="137" t="s">
        <v>160</v>
      </c>
      <c r="B114" s="137">
        <v>58</v>
      </c>
      <c r="C114" s="137">
        <v>39</v>
      </c>
      <c r="D114" s="137">
        <v>37</v>
      </c>
      <c r="E114" s="137">
        <v>20</v>
      </c>
      <c r="F114" s="137">
        <v>27</v>
      </c>
      <c r="G114" s="137">
        <v>48</v>
      </c>
      <c r="H114" s="137">
        <v>23</v>
      </c>
      <c r="I114" s="137">
        <v>0</v>
      </c>
      <c r="J114" s="137">
        <v>0</v>
      </c>
      <c r="K114" s="137">
        <v>0</v>
      </c>
      <c r="L114" s="137">
        <v>0</v>
      </c>
      <c r="M114" s="137">
        <v>0</v>
      </c>
      <c r="N114" s="137">
        <v>252</v>
      </c>
      <c r="O114" s="137">
        <v>0</v>
      </c>
      <c r="P114" s="137">
        <v>35.299999999999997</v>
      </c>
      <c r="Q114" s="137">
        <v>0</v>
      </c>
      <c r="R114" s="137">
        <v>0</v>
      </c>
      <c r="S114" s="137">
        <v>713937</v>
      </c>
    </row>
    <row r="115" spans="1:19" ht="21">
      <c r="A115" s="137" t="s">
        <v>182</v>
      </c>
      <c r="B115" s="137">
        <v>55</v>
      </c>
      <c r="C115" s="137">
        <v>27</v>
      </c>
      <c r="D115" s="137">
        <v>13</v>
      </c>
      <c r="E115" s="137">
        <v>8</v>
      </c>
      <c r="F115" s="137">
        <v>29</v>
      </c>
      <c r="G115" s="137">
        <v>65</v>
      </c>
      <c r="H115" s="137">
        <v>17</v>
      </c>
      <c r="I115" s="137">
        <v>0</v>
      </c>
      <c r="J115" s="137">
        <v>0</v>
      </c>
      <c r="K115" s="137">
        <v>0</v>
      </c>
      <c r="L115" s="137">
        <v>0</v>
      </c>
      <c r="M115" s="137">
        <v>0</v>
      </c>
      <c r="N115" s="137">
        <v>214</v>
      </c>
      <c r="O115" s="137">
        <v>1</v>
      </c>
      <c r="P115" s="137">
        <v>40.39</v>
      </c>
      <c r="Q115" s="137">
        <v>0.19</v>
      </c>
      <c r="R115" s="137">
        <v>0.47</v>
      </c>
      <c r="S115" s="137">
        <v>529811</v>
      </c>
    </row>
    <row r="116" spans="1:19" ht="21">
      <c r="A116" s="137" t="s">
        <v>161</v>
      </c>
      <c r="B116" s="137">
        <v>97</v>
      </c>
      <c r="C116" s="137">
        <v>56</v>
      </c>
      <c r="D116" s="137">
        <v>20</v>
      </c>
      <c r="E116" s="137">
        <v>8</v>
      </c>
      <c r="F116" s="137">
        <v>14</v>
      </c>
      <c r="G116" s="137">
        <v>30</v>
      </c>
      <c r="H116" s="137">
        <v>12</v>
      </c>
      <c r="I116" s="137">
        <v>0</v>
      </c>
      <c r="J116" s="137">
        <v>0</v>
      </c>
      <c r="K116" s="137">
        <v>0</v>
      </c>
      <c r="L116" s="137">
        <v>0</v>
      </c>
      <c r="M116" s="137">
        <v>0</v>
      </c>
      <c r="N116" s="137">
        <v>237</v>
      </c>
      <c r="O116" s="137">
        <v>0</v>
      </c>
      <c r="P116" s="137">
        <v>29.65</v>
      </c>
      <c r="Q116" s="137">
        <v>0</v>
      </c>
      <c r="R116" s="137">
        <v>0</v>
      </c>
      <c r="S116" s="137">
        <v>799357</v>
      </c>
    </row>
    <row r="117" spans="1:19" ht="17.25">
      <c r="A117" s="138" t="s">
        <v>905</v>
      </c>
      <c r="B117" s="139">
        <v>242352</v>
      </c>
    </row>
  </sheetData>
  <pageMargins left="0.7" right="0.7" top="0.75" bottom="0.75" header="0.3" footer="0.3"/>
  <pageSetup paperSize="9" orientation="portrait" horizontalDpi="4294967293" r:id="rId1"/>
</worksheet>
</file>

<file path=xl/worksheets/sheet45.xml><?xml version="1.0" encoding="utf-8"?>
<worksheet xmlns="http://schemas.openxmlformats.org/spreadsheetml/2006/main" xmlns:r="http://schemas.openxmlformats.org/officeDocument/2006/relationships">
  <dimension ref="A1:N399"/>
  <sheetViews>
    <sheetView topLeftCell="A37" zoomScale="120" zoomScaleNormal="120" workbookViewId="0">
      <selection activeCell="E49" sqref="E49:H49"/>
    </sheetView>
  </sheetViews>
  <sheetFormatPr defaultRowHeight="12.75"/>
  <cols>
    <col min="1" max="9" width="9.140625" style="115"/>
    <col min="11" max="11" width="9.28515625" customWidth="1"/>
    <col min="12" max="12" width="15.28515625" bestFit="1" customWidth="1"/>
  </cols>
  <sheetData>
    <row r="1" spans="10:12">
      <c r="J1" s="126" t="s">
        <v>914</v>
      </c>
      <c r="L1" s="127" t="s">
        <v>916</v>
      </c>
    </row>
    <row r="2" spans="10:12">
      <c r="J2" s="126" t="s">
        <v>915</v>
      </c>
      <c r="K2" s="106"/>
      <c r="L2" s="127" t="s">
        <v>926</v>
      </c>
    </row>
    <row r="37" spans="4:14" ht="13.5" thickBot="1"/>
    <row r="38" spans="4:14" ht="15">
      <c r="D38" s="117" t="s">
        <v>913</v>
      </c>
      <c r="E38" s="118" t="s">
        <v>2</v>
      </c>
      <c r="F38" s="118" t="s">
        <v>148</v>
      </c>
      <c r="G38" s="118" t="s">
        <v>4</v>
      </c>
      <c r="H38" s="118" t="s">
        <v>5</v>
      </c>
      <c r="K38" s="29"/>
      <c r="L38" s="29"/>
      <c r="M38" s="29"/>
      <c r="N38" s="29"/>
    </row>
    <row r="39" spans="4:14" ht="15.75" thickBot="1">
      <c r="D39" s="119"/>
      <c r="E39" s="120" t="s">
        <v>8</v>
      </c>
      <c r="F39" s="120" t="s">
        <v>910</v>
      </c>
      <c r="G39" s="120" t="s">
        <v>8</v>
      </c>
      <c r="H39" s="120" t="s">
        <v>910</v>
      </c>
      <c r="J39" s="29"/>
    </row>
    <row r="40" spans="4:14" ht="15">
      <c r="D40" s="121"/>
      <c r="E40" s="117"/>
      <c r="F40" s="117"/>
      <c r="G40" s="117"/>
      <c r="H40" s="117"/>
      <c r="J40" s="29"/>
      <c r="K40" s="106"/>
      <c r="L40" s="115"/>
      <c r="M40" s="115"/>
      <c r="N40" s="115"/>
    </row>
    <row r="41" spans="4:14" ht="15">
      <c r="D41" s="122" t="s">
        <v>906</v>
      </c>
      <c r="E41" s="123">
        <f>รอวางประเทศ!N5</f>
        <v>28300</v>
      </c>
      <c r="F41" s="123">
        <f>รอวางประเทศ!P5</f>
        <v>42.68</v>
      </c>
      <c r="G41" s="123">
        <f>รอวางประเทศ!O5</f>
        <v>20</v>
      </c>
      <c r="H41" s="123">
        <f>รอวางประเทศ!Q5</f>
        <v>0.03</v>
      </c>
      <c r="J41" s="29"/>
      <c r="K41" s="106"/>
      <c r="L41" s="106"/>
      <c r="M41" s="106"/>
      <c r="N41" s="106"/>
    </row>
    <row r="42" spans="4:14" ht="15.75" thickBot="1">
      <c r="D42" s="124"/>
      <c r="E42" s="119"/>
      <c r="F42" s="119"/>
      <c r="G42" s="119"/>
      <c r="H42" s="119"/>
      <c r="J42" s="29"/>
      <c r="M42" s="106"/>
      <c r="N42" s="106"/>
    </row>
    <row r="43" spans="4:14" ht="15">
      <c r="D43" s="121" t="s">
        <v>911</v>
      </c>
      <c r="E43" s="117"/>
      <c r="F43" s="117"/>
      <c r="G43" s="117"/>
      <c r="H43" s="117"/>
    </row>
    <row r="44" spans="4:14" ht="15">
      <c r="D44" s="125" t="s">
        <v>912</v>
      </c>
      <c r="E44" s="123">
        <f>รอวางประเทศ!N69</f>
        <v>13542</v>
      </c>
      <c r="F44" s="123">
        <f>รอวางประเทศ!P69</f>
        <v>61.55</v>
      </c>
      <c r="G44" s="123">
        <f>รอวางประเทศ!O69</f>
        <v>6</v>
      </c>
      <c r="H44" s="123">
        <f>รอวางประเทศ!Q69</f>
        <v>0.03</v>
      </c>
    </row>
    <row r="45" spans="4:14" ht="15.75" thickBot="1">
      <c r="D45" s="124" t="s">
        <v>909</v>
      </c>
      <c r="E45" s="119"/>
      <c r="F45" s="119"/>
      <c r="G45" s="119"/>
      <c r="H45" s="119"/>
    </row>
    <row r="46" spans="4:14" ht="15">
      <c r="D46" s="121"/>
      <c r="E46" s="117"/>
      <c r="F46" s="117"/>
      <c r="G46" s="117"/>
      <c r="H46" s="117"/>
    </row>
    <row r="47" spans="4:14" ht="15">
      <c r="D47" s="125" t="s">
        <v>907</v>
      </c>
      <c r="E47" s="123">
        <f>รอวางประเทศ!N88</f>
        <v>2168</v>
      </c>
      <c r="F47" s="123">
        <f>รอวางประเทศ!P88</f>
        <v>46.99</v>
      </c>
      <c r="G47" s="123">
        <f>รอวางประเทศ!O88</f>
        <v>0</v>
      </c>
      <c r="H47" s="123">
        <f>รอวางประเทศ!Q88</f>
        <v>0</v>
      </c>
    </row>
    <row r="48" spans="4:14" ht="15.75" thickBot="1">
      <c r="D48" s="124"/>
      <c r="E48" s="119"/>
      <c r="F48" s="119"/>
      <c r="G48" s="119"/>
      <c r="H48" s="119"/>
    </row>
    <row r="49" spans="2:8" ht="15">
      <c r="D49" s="121" t="s">
        <v>908</v>
      </c>
      <c r="E49" s="117">
        <f>รอวางประเทศ!N89</f>
        <v>504</v>
      </c>
      <c r="F49" s="117">
        <f>รอวางประเทศ!P89</f>
        <v>34.22</v>
      </c>
      <c r="G49" s="117">
        <f>รอวางประเทศ!O89</f>
        <v>0</v>
      </c>
      <c r="H49" s="117">
        <f>รอวางประเทศ!Q89</f>
        <v>0</v>
      </c>
    </row>
    <row r="50" spans="2:8" ht="15">
      <c r="D50" s="125"/>
      <c r="E50" s="123"/>
      <c r="F50" s="123"/>
      <c r="G50" s="123"/>
      <c r="H50" s="123"/>
    </row>
    <row r="51" spans="2:8" ht="15.75" thickBot="1">
      <c r="D51" s="124"/>
      <c r="E51" s="119"/>
      <c r="F51" s="119"/>
      <c r="G51" s="119"/>
      <c r="H51" s="119"/>
    </row>
    <row r="52" spans="2:8" ht="15">
      <c r="B52" s="128"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55" spans="2:8">
      <c r="B55" s="116"/>
    </row>
    <row r="86" spans="2:2" ht="15">
      <c r="B86"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13" spans="2:2" ht="15">
      <c r="B113"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45" spans="2:2" ht="15">
      <c r="B145"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72" spans="2:2" ht="15">
      <c r="B172"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03" spans="2:2" ht="15">
      <c r="B203"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30" spans="2:2" ht="15">
      <c r="B230"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58" spans="2:2" ht="15">
      <c r="B258"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83" spans="2:2" ht="15">
      <c r="B283" s="129"/>
    </row>
    <row r="284" spans="2:2" ht="15">
      <c r="B284"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15" spans="2:2" ht="15">
      <c r="B315"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41" spans="2:2" ht="15">
      <c r="B341"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73" spans="2:2" ht="15">
      <c r="B373"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99" spans="2:2" ht="15">
      <c r="B399"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sheetData>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dimension ref="A1:I24"/>
  <sheetViews>
    <sheetView topLeftCell="B1" workbookViewId="0">
      <selection activeCell="E21" sqref="E21"/>
    </sheetView>
  </sheetViews>
  <sheetFormatPr defaultRowHeight="12.75"/>
  <cols>
    <col min="1" max="4" width="13.85546875" style="106" customWidth="1"/>
    <col min="5" max="5" width="17.7109375" style="106" customWidth="1"/>
    <col min="6" max="6" width="13.85546875" style="106" customWidth="1"/>
    <col min="7" max="7" width="17.7109375" style="106" customWidth="1"/>
    <col min="8" max="8" width="13.85546875" style="106" customWidth="1"/>
    <col min="9" max="16384" width="9.140625" style="106"/>
  </cols>
  <sheetData>
    <row r="1" spans="1:9" ht="15" customHeight="1">
      <c r="A1" s="40"/>
      <c r="B1" s="40" t="s">
        <v>31</v>
      </c>
      <c r="C1" s="40" t="s">
        <v>32</v>
      </c>
      <c r="D1" s="40" t="s">
        <v>33</v>
      </c>
      <c r="E1" s="40" t="s">
        <v>34</v>
      </c>
      <c r="F1" s="40" t="s">
        <v>35</v>
      </c>
      <c r="G1" s="40" t="s">
        <v>36</v>
      </c>
      <c r="H1" s="40" t="s">
        <v>37</v>
      </c>
      <c r="I1" s="40" t="s">
        <v>38</v>
      </c>
    </row>
    <row r="2" spans="1:9" ht="15" customHeight="1">
      <c r="A2" s="41"/>
      <c r="B2" s="41" t="s">
        <v>39</v>
      </c>
      <c r="C2" s="41" t="s">
        <v>10</v>
      </c>
      <c r="D2" s="113">
        <v>139714</v>
      </c>
      <c r="E2" s="113">
        <v>0</v>
      </c>
      <c r="F2" s="114">
        <v>0</v>
      </c>
      <c r="G2" s="113">
        <v>0</v>
      </c>
      <c r="H2" s="114">
        <v>0</v>
      </c>
      <c r="I2" s="114">
        <v>0</v>
      </c>
    </row>
    <row r="3" spans="1:9" ht="15" customHeight="1">
      <c r="A3" s="41"/>
      <c r="B3" s="41" t="s">
        <v>40</v>
      </c>
      <c r="C3" s="41" t="s">
        <v>11</v>
      </c>
      <c r="D3" s="113">
        <v>36734</v>
      </c>
      <c r="E3" s="113">
        <v>0</v>
      </c>
      <c r="F3" s="114">
        <v>0</v>
      </c>
      <c r="G3" s="113">
        <v>0</v>
      </c>
      <c r="H3" s="114">
        <v>0</v>
      </c>
      <c r="I3" s="114">
        <v>0</v>
      </c>
    </row>
    <row r="4" spans="1:9" ht="15" customHeight="1">
      <c r="A4" s="41"/>
      <c r="B4" s="41" t="s">
        <v>41</v>
      </c>
      <c r="C4" s="41" t="s">
        <v>12</v>
      </c>
      <c r="D4" s="113">
        <v>100117</v>
      </c>
      <c r="E4" s="113">
        <v>9</v>
      </c>
      <c r="F4" s="114">
        <v>8.9894823057023281</v>
      </c>
      <c r="G4" s="113">
        <v>0</v>
      </c>
      <c r="H4" s="114">
        <v>0</v>
      </c>
      <c r="I4" s="114">
        <v>0</v>
      </c>
    </row>
    <row r="5" spans="1:9" ht="15" customHeight="1">
      <c r="A5" s="41"/>
      <c r="B5" s="41" t="s">
        <v>42</v>
      </c>
      <c r="C5" s="41" t="s">
        <v>13</v>
      </c>
      <c r="D5" s="113">
        <v>202451</v>
      </c>
      <c r="E5" s="113">
        <v>3</v>
      </c>
      <c r="F5" s="114">
        <v>1.4818400501849831</v>
      </c>
      <c r="G5" s="113">
        <v>0</v>
      </c>
      <c r="H5" s="114">
        <v>0</v>
      </c>
      <c r="I5" s="114">
        <v>0</v>
      </c>
    </row>
    <row r="6" spans="1:9" ht="15" customHeight="1">
      <c r="A6" s="41"/>
      <c r="B6" s="41" t="s">
        <v>43</v>
      </c>
      <c r="C6" s="41" t="s">
        <v>14</v>
      </c>
      <c r="D6" s="113">
        <v>151623</v>
      </c>
      <c r="E6" s="113">
        <v>0</v>
      </c>
      <c r="F6" s="114">
        <v>0</v>
      </c>
      <c r="G6" s="113">
        <v>0</v>
      </c>
      <c r="H6" s="114">
        <v>0</v>
      </c>
      <c r="I6" s="114">
        <v>0</v>
      </c>
    </row>
    <row r="7" spans="1:9" ht="15" customHeight="1">
      <c r="A7" s="41"/>
      <c r="B7" s="41" t="s">
        <v>44</v>
      </c>
      <c r="C7" s="41" t="s">
        <v>15</v>
      </c>
      <c r="D7" s="113">
        <v>48337</v>
      </c>
      <c r="E7" s="113">
        <v>0</v>
      </c>
      <c r="F7" s="114">
        <v>0</v>
      </c>
      <c r="G7" s="113">
        <v>0</v>
      </c>
      <c r="H7" s="114">
        <v>0</v>
      </c>
      <c r="I7" s="114">
        <v>0</v>
      </c>
    </row>
    <row r="8" spans="1:9" ht="15" customHeight="1">
      <c r="A8" s="41"/>
      <c r="B8" s="41" t="s">
        <v>45</v>
      </c>
      <c r="C8" s="41" t="s">
        <v>16</v>
      </c>
      <c r="D8" s="113">
        <v>67826</v>
      </c>
      <c r="E8" s="113">
        <v>3</v>
      </c>
      <c r="F8" s="114">
        <v>4.4230825936956331</v>
      </c>
      <c r="G8" s="113">
        <v>0</v>
      </c>
      <c r="H8" s="114">
        <v>0</v>
      </c>
      <c r="I8" s="114">
        <v>0</v>
      </c>
    </row>
    <row r="9" spans="1:9" ht="15" customHeight="1">
      <c r="A9" s="41"/>
      <c r="B9" s="41" t="s">
        <v>46</v>
      </c>
      <c r="C9" s="41" t="s">
        <v>17</v>
      </c>
      <c r="D9" s="113">
        <v>108047</v>
      </c>
      <c r="E9" s="113">
        <v>2</v>
      </c>
      <c r="F9" s="114">
        <v>1.8510463039232927</v>
      </c>
      <c r="G9" s="113">
        <v>0</v>
      </c>
      <c r="H9" s="114">
        <v>0</v>
      </c>
      <c r="I9" s="114">
        <v>0</v>
      </c>
    </row>
    <row r="10" spans="1:9" ht="15" customHeight="1">
      <c r="A10" s="41"/>
      <c r="B10" s="41" t="s">
        <v>47</v>
      </c>
      <c r="C10" s="41" t="s">
        <v>18</v>
      </c>
      <c r="D10" s="113">
        <v>80596</v>
      </c>
      <c r="E10" s="113">
        <v>3</v>
      </c>
      <c r="F10" s="114">
        <v>3.7222690952404585</v>
      </c>
      <c r="G10" s="113">
        <v>0</v>
      </c>
      <c r="H10" s="114">
        <v>0</v>
      </c>
      <c r="I10" s="114">
        <v>0</v>
      </c>
    </row>
    <row r="11" spans="1:9" ht="15" customHeight="1">
      <c r="A11" s="41"/>
      <c r="B11" s="41" t="s">
        <v>48</v>
      </c>
      <c r="C11" s="41" t="s">
        <v>81</v>
      </c>
      <c r="D11" s="113">
        <v>107063</v>
      </c>
      <c r="E11" s="113">
        <v>4</v>
      </c>
      <c r="F11" s="114">
        <v>3.736117986606017</v>
      </c>
      <c r="G11" s="113">
        <v>0</v>
      </c>
      <c r="H11" s="114">
        <v>0</v>
      </c>
      <c r="I11" s="114">
        <v>0</v>
      </c>
    </row>
    <row r="12" spans="1:9" ht="15" customHeight="1">
      <c r="A12" s="41"/>
      <c r="B12" s="41" t="s">
        <v>49</v>
      </c>
      <c r="C12" s="41" t="s">
        <v>19</v>
      </c>
      <c r="D12" s="113">
        <v>10632</v>
      </c>
      <c r="E12" s="113">
        <v>0</v>
      </c>
      <c r="F12" s="114">
        <v>0</v>
      </c>
      <c r="G12" s="113">
        <v>0</v>
      </c>
      <c r="H12" s="114">
        <v>0</v>
      </c>
      <c r="I12" s="114">
        <v>0</v>
      </c>
    </row>
    <row r="13" spans="1:9" ht="15" customHeight="1">
      <c r="A13" s="41"/>
      <c r="B13" s="41" t="s">
        <v>50</v>
      </c>
      <c r="C13" s="41" t="s">
        <v>20</v>
      </c>
      <c r="D13" s="113">
        <v>42461</v>
      </c>
      <c r="E13" s="113">
        <v>2</v>
      </c>
      <c r="F13" s="114">
        <v>4.7102046583924073</v>
      </c>
      <c r="G13" s="113">
        <v>0</v>
      </c>
      <c r="H13" s="114">
        <v>0</v>
      </c>
      <c r="I13" s="114">
        <v>0</v>
      </c>
    </row>
    <row r="14" spans="1:9" ht="15" customHeight="1">
      <c r="A14" s="41"/>
      <c r="B14" s="41" t="s">
        <v>51</v>
      </c>
      <c r="C14" s="41" t="s">
        <v>21</v>
      </c>
      <c r="D14" s="113">
        <v>39562</v>
      </c>
      <c r="E14" s="113">
        <v>1</v>
      </c>
      <c r="F14" s="114">
        <v>2.5276780749203782</v>
      </c>
      <c r="G14" s="113">
        <v>0</v>
      </c>
      <c r="H14" s="114">
        <v>0</v>
      </c>
      <c r="I14" s="114">
        <v>0</v>
      </c>
    </row>
    <row r="15" spans="1:9" ht="15" customHeight="1">
      <c r="A15" s="41"/>
      <c r="B15" s="41" t="s">
        <v>52</v>
      </c>
      <c r="C15" s="41" t="s">
        <v>22</v>
      </c>
      <c r="D15" s="113">
        <v>53406</v>
      </c>
      <c r="E15" s="113">
        <v>0</v>
      </c>
      <c r="F15" s="114">
        <v>0</v>
      </c>
      <c r="G15" s="113">
        <v>0</v>
      </c>
      <c r="H15" s="114">
        <v>0</v>
      </c>
      <c r="I15" s="114">
        <v>0</v>
      </c>
    </row>
    <row r="16" spans="1:9" ht="15" customHeight="1">
      <c r="A16" s="41"/>
      <c r="B16" s="41" t="s">
        <v>53</v>
      </c>
      <c r="C16" s="41" t="s">
        <v>23</v>
      </c>
      <c r="D16" s="113">
        <v>44545</v>
      </c>
      <c r="E16" s="113">
        <v>2</v>
      </c>
      <c r="F16" s="114">
        <v>4.4898417330789089</v>
      </c>
      <c r="G16" s="113">
        <v>0</v>
      </c>
      <c r="H16" s="114">
        <v>0</v>
      </c>
      <c r="I16" s="114">
        <v>0</v>
      </c>
    </row>
    <row r="17" spans="1:9" ht="15" customHeight="1">
      <c r="A17" s="41"/>
      <c r="B17" s="41" t="s">
        <v>54</v>
      </c>
      <c r="C17" s="41" t="s">
        <v>24</v>
      </c>
      <c r="D17" s="113">
        <v>50198</v>
      </c>
      <c r="E17" s="113">
        <v>0</v>
      </c>
      <c r="F17" s="114">
        <v>0</v>
      </c>
      <c r="G17" s="113">
        <v>0</v>
      </c>
      <c r="H17" s="114">
        <v>0</v>
      </c>
      <c r="I17" s="114">
        <v>0</v>
      </c>
    </row>
    <row r="18" spans="1:9" ht="15" customHeight="1">
      <c r="A18" s="41"/>
      <c r="B18" s="41" t="s">
        <v>55</v>
      </c>
      <c r="C18" s="41" t="s">
        <v>25</v>
      </c>
      <c r="D18" s="113">
        <v>54377</v>
      </c>
      <c r="E18" s="113">
        <v>0</v>
      </c>
      <c r="F18" s="114">
        <v>0</v>
      </c>
      <c r="G18" s="113">
        <v>0</v>
      </c>
      <c r="H18" s="114">
        <v>0</v>
      </c>
      <c r="I18" s="114">
        <v>0</v>
      </c>
    </row>
    <row r="19" spans="1:9" ht="15" customHeight="1">
      <c r="A19" s="41"/>
      <c r="B19" s="41" t="s">
        <v>56</v>
      </c>
      <c r="C19" s="41" t="s">
        <v>26</v>
      </c>
      <c r="D19" s="113">
        <v>18030</v>
      </c>
      <c r="E19" s="113">
        <v>0</v>
      </c>
      <c r="F19" s="114">
        <v>0</v>
      </c>
      <c r="G19" s="113">
        <v>0</v>
      </c>
      <c r="H19" s="114">
        <v>0</v>
      </c>
      <c r="I19" s="114">
        <v>0</v>
      </c>
    </row>
    <row r="20" spans="1:9" ht="15" customHeight="1">
      <c r="A20" s="41"/>
      <c r="B20" s="41" t="s">
        <v>57</v>
      </c>
      <c r="C20" s="41" t="s">
        <v>27</v>
      </c>
      <c r="D20" s="113">
        <v>37253</v>
      </c>
      <c r="E20" s="113">
        <v>0</v>
      </c>
      <c r="F20" s="114">
        <v>0</v>
      </c>
      <c r="G20" s="113">
        <v>0</v>
      </c>
      <c r="H20" s="114">
        <v>0</v>
      </c>
      <c r="I20" s="114">
        <v>0</v>
      </c>
    </row>
    <row r="21" spans="1:9" ht="15" customHeight="1">
      <c r="A21" s="41"/>
      <c r="B21" s="41" t="s">
        <v>58</v>
      </c>
      <c r="C21" s="41" t="s">
        <v>28</v>
      </c>
      <c r="D21" s="113">
        <v>36103</v>
      </c>
      <c r="E21" s="113">
        <v>1</v>
      </c>
      <c r="F21" s="114">
        <v>2.769852920809905</v>
      </c>
      <c r="G21" s="113">
        <v>0</v>
      </c>
      <c r="H21" s="114">
        <v>0</v>
      </c>
      <c r="I21" s="114">
        <v>0</v>
      </c>
    </row>
    <row r="22" spans="1:9" ht="15" customHeight="1">
      <c r="A22" s="41"/>
      <c r="B22" s="41" t="s">
        <v>59</v>
      </c>
      <c r="C22" s="41" t="s">
        <v>82</v>
      </c>
      <c r="D22" s="113">
        <v>23826</v>
      </c>
      <c r="E22" s="113">
        <v>0</v>
      </c>
      <c r="F22" s="114">
        <v>0</v>
      </c>
      <c r="G22" s="113">
        <v>0</v>
      </c>
      <c r="H22" s="114">
        <v>0</v>
      </c>
      <c r="I22" s="114">
        <v>0</v>
      </c>
    </row>
    <row r="23" spans="1:9" ht="15" customHeight="1">
      <c r="A23" s="41"/>
      <c r="B23" s="41" t="s">
        <v>60</v>
      </c>
      <c r="C23" s="41" t="s">
        <v>29</v>
      </c>
      <c r="D23" s="113">
        <v>20110</v>
      </c>
      <c r="E23" s="113">
        <v>0</v>
      </c>
      <c r="F23" s="114">
        <v>0</v>
      </c>
      <c r="G23" s="113">
        <v>0</v>
      </c>
      <c r="H23" s="114">
        <v>0</v>
      </c>
      <c r="I23" s="114">
        <v>0</v>
      </c>
    </row>
    <row r="24" spans="1:9" ht="15" customHeight="1">
      <c r="A24" s="41"/>
      <c r="B24" s="41" t="s">
        <v>61</v>
      </c>
      <c r="C24" s="41" t="s">
        <v>62</v>
      </c>
      <c r="D24" s="113">
        <v>1473011</v>
      </c>
      <c r="E24" s="113">
        <v>30</v>
      </c>
      <c r="F24" s="114">
        <v>2.04</v>
      </c>
      <c r="G24" s="113">
        <v>0</v>
      </c>
      <c r="H24" s="114">
        <v>0</v>
      </c>
      <c r="I24" s="114">
        <v>0</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dimension ref="A1:BK53"/>
  <sheetViews>
    <sheetView topLeftCell="C118" workbookViewId="0">
      <selection activeCell="T125" sqref="T125"/>
    </sheetView>
  </sheetViews>
  <sheetFormatPr defaultRowHeight="12.75"/>
  <cols>
    <col min="1" max="1" width="15.42578125" style="1" customWidth="1"/>
    <col min="2" max="2" width="9.140625" style="1"/>
    <col min="3" max="3" width="13" style="1" customWidth="1"/>
    <col min="4" max="4" width="10.7109375" style="1" customWidth="1"/>
    <col min="5" max="5" width="12.140625" style="1" customWidth="1"/>
    <col min="6" max="6" width="11.7109375" style="1" customWidth="1"/>
    <col min="7" max="7" width="12.85546875" style="1" customWidth="1"/>
    <col min="8" max="13" width="9.140625" style="1"/>
    <col min="14" max="17" width="10.7109375" style="1" bestFit="1" customWidth="1"/>
    <col min="18" max="21" width="11.85546875" style="1" bestFit="1" customWidth="1"/>
    <col min="22" max="22" width="9.5703125" style="1" bestFit="1" customWidth="1"/>
    <col min="23" max="23" width="9.140625" style="1"/>
    <col min="24" max="24" width="9.5703125" style="1" bestFit="1" customWidth="1"/>
    <col min="25" max="16384" width="9.140625" style="1"/>
  </cols>
  <sheetData>
    <row r="1" spans="1:63">
      <c r="A1" s="2" t="s">
        <v>0</v>
      </c>
      <c r="B1" s="3"/>
      <c r="C1" s="3"/>
      <c r="D1" s="3"/>
      <c r="E1" s="3"/>
      <c r="F1" s="3"/>
      <c r="G1" s="3"/>
      <c r="I1" s="1" t="s">
        <v>924</v>
      </c>
      <c r="Q1" s="1" t="s">
        <v>922</v>
      </c>
    </row>
    <row r="2" spans="1:63">
      <c r="A2" s="2" t="str">
        <f>รอวางสถานการณ์!A2</f>
        <v xml:space="preserve"> จังหวัด ศรีสะเกษ  ระหว่างวันที่  1 มกราคม 2563  ถึงวันที่  20 ตุลาคม 2563</v>
      </c>
      <c r="B2" s="3"/>
      <c r="C2" s="3"/>
      <c r="D2" s="3"/>
      <c r="E2" s="3"/>
      <c r="F2" s="3"/>
      <c r="G2" s="3"/>
      <c r="I2" s="1" t="s">
        <v>925</v>
      </c>
      <c r="R2" s="1" t="s">
        <v>923</v>
      </c>
    </row>
    <row r="3" spans="1:63">
      <c r="A3" s="4"/>
      <c r="B3" s="13"/>
      <c r="C3" s="4"/>
      <c r="D3" s="14" t="s">
        <v>920</v>
      </c>
      <c r="E3" s="4" t="s">
        <v>917</v>
      </c>
      <c r="F3" s="4" t="s">
        <v>919</v>
      </c>
      <c r="G3" s="4"/>
      <c r="H3" s="4"/>
      <c r="I3" s="4"/>
      <c r="J3" s="4"/>
      <c r="K3" s="4"/>
      <c r="L3" s="4"/>
      <c r="M3" s="4"/>
      <c r="N3" s="4"/>
      <c r="O3" s="4"/>
      <c r="P3" s="4"/>
      <c r="Q3" s="4"/>
      <c r="R3" s="4"/>
      <c r="S3" s="4"/>
      <c r="T3" s="4"/>
      <c r="U3" s="4"/>
      <c r="V3" s="4"/>
      <c r="W3" s="4"/>
      <c r="X3" s="4"/>
    </row>
    <row r="4" spans="1:63">
      <c r="A4" s="12"/>
      <c r="B4" s="15"/>
      <c r="C4" s="12"/>
      <c r="D4" s="11"/>
      <c r="E4" s="12"/>
      <c r="F4" s="12"/>
      <c r="G4" s="18"/>
      <c r="H4" s="18"/>
      <c r="I4" s="18"/>
      <c r="J4" s="18"/>
      <c r="K4" s="18"/>
      <c r="L4" s="18"/>
      <c r="M4" s="18"/>
      <c r="N4" s="18"/>
      <c r="O4" s="18"/>
      <c r="P4" s="18"/>
      <c r="Q4" s="18"/>
      <c r="R4" s="18"/>
      <c r="S4" s="18"/>
      <c r="T4" s="18"/>
      <c r="U4" s="18"/>
      <c r="V4" s="18"/>
      <c r="W4" s="18"/>
      <c r="X4" s="18"/>
      <c r="BC4" s="1" t="s">
        <v>2177</v>
      </c>
      <c r="BF4" s="1" t="s">
        <v>2178</v>
      </c>
    </row>
    <row r="5" spans="1:63">
      <c r="A5" s="5"/>
      <c r="B5" s="16" t="s">
        <v>809</v>
      </c>
      <c r="C5" s="6" t="s">
        <v>810</v>
      </c>
      <c r="D5" s="16">
        <v>20</v>
      </c>
      <c r="E5" s="6" t="s">
        <v>918</v>
      </c>
      <c r="F5" s="4" t="s">
        <v>918</v>
      </c>
      <c r="G5" s="6" t="s">
        <v>811</v>
      </c>
      <c r="H5" s="16" t="s">
        <v>812</v>
      </c>
      <c r="I5" s="6" t="s">
        <v>813</v>
      </c>
      <c r="J5" s="16" t="s">
        <v>814</v>
      </c>
      <c r="K5" s="6" t="s">
        <v>815</v>
      </c>
      <c r="L5" s="16" t="s">
        <v>816</v>
      </c>
      <c r="M5" s="6" t="s">
        <v>817</v>
      </c>
      <c r="N5" s="16" t="s">
        <v>818</v>
      </c>
      <c r="O5" s="6" t="s">
        <v>819</v>
      </c>
      <c r="P5" s="16" t="s">
        <v>820</v>
      </c>
      <c r="Q5" s="6" t="s">
        <v>821</v>
      </c>
      <c r="R5" s="16" t="s">
        <v>822</v>
      </c>
      <c r="S5" s="6" t="s">
        <v>823</v>
      </c>
      <c r="T5" s="16" t="s">
        <v>824</v>
      </c>
      <c r="U5" s="6" t="s">
        <v>825</v>
      </c>
      <c r="V5" s="16" t="s">
        <v>826</v>
      </c>
      <c r="W5" s="6" t="s">
        <v>827</v>
      </c>
      <c r="X5" s="16" t="s">
        <v>828</v>
      </c>
      <c r="Y5" s="6" t="s">
        <v>829</v>
      </c>
      <c r="Z5" s="16" t="s">
        <v>830</v>
      </c>
      <c r="AA5" s="6" t="s">
        <v>831</v>
      </c>
      <c r="AB5" s="16" t="s">
        <v>832</v>
      </c>
      <c r="AC5" s="6" t="s">
        <v>833</v>
      </c>
      <c r="AD5" s="16" t="s">
        <v>834</v>
      </c>
      <c r="AE5" s="6" t="s">
        <v>835</v>
      </c>
      <c r="AF5" s="16" t="s">
        <v>836</v>
      </c>
      <c r="AG5" s="6" t="s">
        <v>837</v>
      </c>
      <c r="AH5" s="16" t="s">
        <v>838</v>
      </c>
      <c r="AI5" s="6" t="s">
        <v>839</v>
      </c>
      <c r="AJ5" s="16" t="s">
        <v>840</v>
      </c>
      <c r="AK5" s="6" t="s">
        <v>841</v>
      </c>
      <c r="AL5" s="16" t="s">
        <v>842</v>
      </c>
      <c r="AM5" s="6" t="s">
        <v>843</v>
      </c>
      <c r="AN5" s="16" t="s">
        <v>844</v>
      </c>
      <c r="AO5" s="6" t="s">
        <v>845</v>
      </c>
      <c r="AP5" s="16" t="s">
        <v>846</v>
      </c>
      <c r="AQ5" s="6" t="s">
        <v>847</v>
      </c>
      <c r="AR5" s="16" t="s">
        <v>848</v>
      </c>
      <c r="AS5" s="6" t="s">
        <v>849</v>
      </c>
      <c r="AT5" s="16" t="s">
        <v>850</v>
      </c>
      <c r="AU5" s="6" t="s">
        <v>851</v>
      </c>
      <c r="AV5" s="16" t="s">
        <v>852</v>
      </c>
      <c r="AW5" s="6" t="s">
        <v>853</v>
      </c>
      <c r="AX5" s="16" t="s">
        <v>854</v>
      </c>
      <c r="AY5" s="6" t="s">
        <v>855</v>
      </c>
      <c r="AZ5" s="16" t="s">
        <v>856</v>
      </c>
      <c r="BA5" s="6" t="s">
        <v>857</v>
      </c>
      <c r="BB5" s="16" t="s">
        <v>858</v>
      </c>
      <c r="BC5" s="136" t="s">
        <v>863</v>
      </c>
      <c r="BD5" s="147" t="s">
        <v>887</v>
      </c>
      <c r="BE5" s="150" t="s">
        <v>886</v>
      </c>
      <c r="BF5" s="151" t="s">
        <v>888</v>
      </c>
      <c r="BG5" s="6"/>
      <c r="BH5" s="16" t="s">
        <v>859</v>
      </c>
      <c r="BI5" s="6" t="s">
        <v>860</v>
      </c>
      <c r="BJ5" s="16" t="s">
        <v>861</v>
      </c>
      <c r="BK5" s="6" t="s">
        <v>862</v>
      </c>
    </row>
    <row r="6" spans="1:63">
      <c r="A6" s="105" t="s">
        <v>864</v>
      </c>
      <c r="B6" s="9">
        <f>รอวางอัตราป่วย!E2</f>
        <v>86</v>
      </c>
      <c r="C6" s="10">
        <f>รอวางอัตราป่วย!F2</f>
        <v>61.554318106989996</v>
      </c>
      <c r="D6" s="130">
        <v>10</v>
      </c>
      <c r="E6" s="132">
        <f>B6-D6</f>
        <v>76</v>
      </c>
      <c r="F6" s="133">
        <f>C6-U6</f>
        <v>54.396839257339998</v>
      </c>
      <c r="G6" s="130">
        <f>รอวางอัตราป่วย!D2</f>
        <v>139714</v>
      </c>
      <c r="H6" s="101"/>
      <c r="I6" s="101"/>
      <c r="J6" s="99"/>
      <c r="K6" s="101"/>
      <c r="L6" s="101"/>
      <c r="M6" s="101"/>
      <c r="N6" s="102">
        <v>4.2944873097899992</v>
      </c>
      <c r="O6" s="102">
        <v>5.0102351947549995</v>
      </c>
      <c r="P6" s="102">
        <v>5.0102351947549995</v>
      </c>
      <c r="Q6" s="102">
        <v>5.7259830797199998</v>
      </c>
      <c r="R6" s="102">
        <v>5.7259830797199998</v>
      </c>
      <c r="S6" s="102">
        <v>6.4417309646849992</v>
      </c>
      <c r="T6" s="102">
        <v>6.4417309646850001</v>
      </c>
      <c r="U6" s="102">
        <v>7.1574788496500004</v>
      </c>
      <c r="V6" s="100">
        <v>7.1574788496499995</v>
      </c>
      <c r="W6" s="135">
        <v>7.1574788496499995</v>
      </c>
      <c r="X6" s="100">
        <v>6.4417309646850001</v>
      </c>
      <c r="Y6" s="100">
        <v>7.1574788496499995</v>
      </c>
      <c r="Z6" s="100">
        <v>9.3047225045449995</v>
      </c>
      <c r="AA6" s="100">
        <v>10.020470389509999</v>
      </c>
      <c r="AB6" s="100">
        <v>13.599209814334998</v>
      </c>
      <c r="AC6" s="100">
        <v>15.746453469229998</v>
      </c>
      <c r="BC6" s="135">
        <f>AC6-AB6</f>
        <v>2.147243654895</v>
      </c>
      <c r="BD6" s="148"/>
      <c r="BE6" s="148">
        <f>B6</f>
        <v>86</v>
      </c>
      <c r="BF6" s="152">
        <f>AC31-AB31</f>
        <v>3</v>
      </c>
    </row>
    <row r="7" spans="1:63">
      <c r="A7" s="105" t="s">
        <v>865</v>
      </c>
      <c r="B7" s="9">
        <f>รอวางอัตราป่วย!E3</f>
        <v>39</v>
      </c>
      <c r="C7" s="10">
        <f>รอวางอัตราป่วย!F3</f>
        <v>106.16867207491697</v>
      </c>
      <c r="D7" s="130">
        <v>5</v>
      </c>
      <c r="E7" s="132">
        <f t="shared" ref="E7:E28" si="0">B7-D7</f>
        <v>34</v>
      </c>
      <c r="F7" s="133">
        <f t="shared" ref="F7:F28" si="1">C7-U7</f>
        <v>92.557303860184021</v>
      </c>
      <c r="G7" s="130">
        <f>รอวางอัตราป่วย!D3</f>
        <v>36734</v>
      </c>
      <c r="H7" s="101"/>
      <c r="I7" s="101"/>
      <c r="J7" s="99"/>
      <c r="K7" s="101"/>
      <c r="L7" s="101"/>
      <c r="M7" s="101"/>
      <c r="N7" s="102">
        <v>13.611368214732945</v>
      </c>
      <c r="O7" s="102">
        <v>13.611368214732945</v>
      </c>
      <c r="P7" s="102">
        <v>13.611368214732945</v>
      </c>
      <c r="Q7" s="102">
        <v>13.611368214732945</v>
      </c>
      <c r="R7" s="102">
        <v>13.611368214732945</v>
      </c>
      <c r="S7" s="102">
        <v>13.611368214732945</v>
      </c>
      <c r="T7" s="102">
        <v>13.611368214732945</v>
      </c>
      <c r="U7" s="102">
        <v>13.611368214732945</v>
      </c>
      <c r="V7" s="100">
        <v>13.611368214732945</v>
      </c>
      <c r="W7" s="135">
        <v>13.611368214732945</v>
      </c>
      <c r="X7" s="100">
        <v>19.055915500626124</v>
      </c>
      <c r="Y7" s="100">
        <v>21.77818914357271</v>
      </c>
      <c r="Z7" s="100">
        <v>21.77818914357271</v>
      </c>
      <c r="AA7" s="100">
        <v>21.77818914357271</v>
      </c>
      <c r="AB7" s="100">
        <v>40.834104644198838</v>
      </c>
      <c r="AC7" s="100">
        <v>46.278651930092011</v>
      </c>
      <c r="BC7" s="135">
        <f t="shared" ref="BC7:BC28" si="2">AC7-AB7</f>
        <v>5.4445472858931723</v>
      </c>
      <c r="BD7" s="148"/>
      <c r="BE7" s="148">
        <f t="shared" ref="BE7:BE28" si="3">B7</f>
        <v>39</v>
      </c>
      <c r="BF7" s="152">
        <f t="shared" ref="BF7:BF28" si="4">AC32-AB32</f>
        <v>2</v>
      </c>
    </row>
    <row r="8" spans="1:63">
      <c r="A8" s="105" t="s">
        <v>866</v>
      </c>
      <c r="B8" s="9">
        <f>รอวางอัตราป่วย!E4</f>
        <v>86</v>
      </c>
      <c r="C8" s="10">
        <f>รอวางอัตราป่วย!F4</f>
        <v>85.899497587822253</v>
      </c>
      <c r="D8" s="130">
        <v>46</v>
      </c>
      <c r="E8" s="132">
        <f t="shared" si="0"/>
        <v>40</v>
      </c>
      <c r="F8" s="133">
        <f t="shared" si="1"/>
        <v>39.953254692010354</v>
      </c>
      <c r="G8" s="130">
        <f>รอวางอัตราป่วย!D4</f>
        <v>100117</v>
      </c>
      <c r="H8" s="101"/>
      <c r="I8" s="101"/>
      <c r="J8" s="98"/>
      <c r="K8" s="101"/>
      <c r="L8" s="101"/>
      <c r="M8" s="101"/>
      <c r="N8" s="102">
        <v>24.970784182506467</v>
      </c>
      <c r="O8" s="102">
        <v>27.967278284407243</v>
      </c>
      <c r="P8" s="102">
        <v>28.966109651707502</v>
      </c>
      <c r="Q8" s="102">
        <v>29.96494101900776</v>
      </c>
      <c r="R8" s="102">
        <v>30.963772386308019</v>
      </c>
      <c r="S8" s="102">
        <v>38.954423324710092</v>
      </c>
      <c r="T8" s="102">
        <v>41.950917426610864</v>
      </c>
      <c r="U8" s="102">
        <v>45.946242895811899</v>
      </c>
      <c r="V8" s="100">
        <v>46.945074263112161</v>
      </c>
      <c r="W8" s="135">
        <v>52.938062466913713</v>
      </c>
      <c r="X8" s="100">
        <v>61.927544772616038</v>
      </c>
      <c r="Y8" s="100">
        <v>64.92403887451681</v>
      </c>
      <c r="Z8" s="100">
        <v>78.907678016720439</v>
      </c>
      <c r="AA8" s="100">
        <v>77.908846649420184</v>
      </c>
      <c r="AB8" s="100">
        <v>83.901834853221729</v>
      </c>
      <c r="AC8" s="100">
        <v>73.913521180219149</v>
      </c>
      <c r="BC8" s="135">
        <f t="shared" si="2"/>
        <v>-9.9883136730025797</v>
      </c>
      <c r="BD8" s="148"/>
      <c r="BE8" s="148">
        <f t="shared" si="3"/>
        <v>86</v>
      </c>
      <c r="BF8" s="152">
        <f t="shared" si="4"/>
        <v>-10</v>
      </c>
    </row>
    <row r="9" spans="1:63">
      <c r="A9" s="105" t="s">
        <v>867</v>
      </c>
      <c r="B9" s="9">
        <f>รอวางอัตราป่วย!E5</f>
        <v>72</v>
      </c>
      <c r="C9" s="10">
        <f>รอวางอัตราป่วย!F5</f>
        <v>35.564161204439593</v>
      </c>
      <c r="D9" s="130">
        <v>11</v>
      </c>
      <c r="E9" s="132">
        <f t="shared" si="0"/>
        <v>61</v>
      </c>
      <c r="F9" s="133">
        <f t="shared" si="1"/>
        <v>30.130747687094654</v>
      </c>
      <c r="G9" s="130">
        <f>รอวางอัตราป่วย!D5</f>
        <v>202451</v>
      </c>
      <c r="H9" s="101"/>
      <c r="I9" s="101"/>
      <c r="J9" s="101"/>
      <c r="K9" s="101"/>
      <c r="L9" s="101"/>
      <c r="M9" s="101"/>
      <c r="N9" s="102">
        <v>1.4818400501849831</v>
      </c>
      <c r="O9" s="102">
        <v>1.9757867335799775</v>
      </c>
      <c r="P9" s="102">
        <v>1.9757867335799775</v>
      </c>
      <c r="Q9" s="102">
        <v>1.9757867335799775</v>
      </c>
      <c r="R9" s="102">
        <v>2.9636801003699662</v>
      </c>
      <c r="S9" s="102">
        <v>2.9636801003699662</v>
      </c>
      <c r="T9" s="102">
        <v>4.4455201505549491</v>
      </c>
      <c r="U9" s="102">
        <v>5.4334135173449374</v>
      </c>
      <c r="V9" s="100">
        <v>5.9273602007399324</v>
      </c>
      <c r="W9" s="135">
        <v>7.4092002509249149</v>
      </c>
      <c r="X9" s="100">
        <v>7.4092002509249149</v>
      </c>
      <c r="Y9" s="100">
        <v>9.8789336678998865</v>
      </c>
      <c r="Z9" s="100">
        <v>10.372880351294882</v>
      </c>
      <c r="AA9" s="100">
        <v>12.348667084874858</v>
      </c>
      <c r="AB9" s="100">
        <v>18.769973969009786</v>
      </c>
      <c r="AC9" s="100">
        <v>24.203387486354721</v>
      </c>
      <c r="BC9" s="135">
        <f t="shared" si="2"/>
        <v>5.4334135173449347</v>
      </c>
      <c r="BD9" s="148"/>
      <c r="BE9" s="148">
        <f t="shared" si="3"/>
        <v>72</v>
      </c>
      <c r="BF9" s="152">
        <f t="shared" si="4"/>
        <v>11</v>
      </c>
    </row>
    <row r="10" spans="1:63">
      <c r="A10" s="105" t="s">
        <v>868</v>
      </c>
      <c r="B10" s="9">
        <f>รอวางอัตราป่วย!E6</f>
        <v>114</v>
      </c>
      <c r="C10" s="10">
        <f>รอวางอัตราป่วย!F6</f>
        <v>75.18648226192596</v>
      </c>
      <c r="D10" s="130">
        <v>22</v>
      </c>
      <c r="E10" s="132">
        <f t="shared" si="0"/>
        <v>92</v>
      </c>
      <c r="F10" s="133">
        <f t="shared" si="1"/>
        <v>60.676810246466566</v>
      </c>
      <c r="G10" s="130">
        <f>รอวางอัตราป่วย!D6</f>
        <v>151623</v>
      </c>
      <c r="H10" s="101"/>
      <c r="I10" s="101"/>
      <c r="J10" s="101"/>
      <c r="K10" s="101"/>
      <c r="L10" s="101"/>
      <c r="M10" s="101"/>
      <c r="N10" s="102">
        <v>13.190610923144906</v>
      </c>
      <c r="O10" s="102">
        <v>13.190610923144906</v>
      </c>
      <c r="P10" s="102">
        <v>13.85014146930215</v>
      </c>
      <c r="Q10" s="102">
        <v>14.509672015459396</v>
      </c>
      <c r="R10" s="102">
        <v>14.509672015459396</v>
      </c>
      <c r="S10" s="102">
        <v>14.509672015459396</v>
      </c>
      <c r="T10" s="102">
        <v>14.509672015459396</v>
      </c>
      <c r="U10" s="102">
        <v>14.509672015459396</v>
      </c>
      <c r="V10" s="100">
        <v>14.509672015459396</v>
      </c>
      <c r="W10" s="135">
        <v>15.169202561616641</v>
      </c>
      <c r="X10" s="100">
        <v>15.828733107773887</v>
      </c>
      <c r="Y10" s="100">
        <v>16.488263653931131</v>
      </c>
      <c r="Z10" s="100">
        <v>18.466855292402869</v>
      </c>
      <c r="AA10" s="100">
        <v>19.126385838560115</v>
      </c>
      <c r="AB10" s="100">
        <v>27.040752392447057</v>
      </c>
      <c r="AC10" s="100">
        <v>31.657466215547775</v>
      </c>
      <c r="BC10" s="135">
        <f t="shared" si="2"/>
        <v>4.6167138231007172</v>
      </c>
      <c r="BD10" s="148"/>
      <c r="BE10" s="148">
        <f t="shared" si="3"/>
        <v>114</v>
      </c>
      <c r="BF10" s="152">
        <f t="shared" si="4"/>
        <v>7</v>
      </c>
    </row>
    <row r="11" spans="1:63">
      <c r="A11" s="105" t="s">
        <v>869</v>
      </c>
      <c r="B11" s="9">
        <f>รอวางอัตราป่วย!E7</f>
        <v>18</v>
      </c>
      <c r="C11" s="10">
        <f>รอวางอัตราป่วย!F7</f>
        <v>37.238554316569086</v>
      </c>
      <c r="D11" s="130">
        <v>6</v>
      </c>
      <c r="E11" s="132">
        <f t="shared" si="0"/>
        <v>12</v>
      </c>
      <c r="F11" s="133">
        <f t="shared" si="1"/>
        <v>22.756894304569986</v>
      </c>
      <c r="G11" s="130">
        <f>รอวางอัตราป่วย!D7</f>
        <v>48337</v>
      </c>
      <c r="H11" s="101"/>
      <c r="I11" s="101"/>
      <c r="J11" s="101"/>
      <c r="K11" s="101"/>
      <c r="L11" s="101"/>
      <c r="M11" s="101"/>
      <c r="N11" s="102">
        <v>12.412851438856363</v>
      </c>
      <c r="O11" s="102">
        <v>12.412851438856363</v>
      </c>
      <c r="P11" s="102">
        <v>12.412851438856363</v>
      </c>
      <c r="Q11" s="102">
        <v>12.412851438856363</v>
      </c>
      <c r="R11" s="102">
        <v>14.481660011999089</v>
      </c>
      <c r="S11" s="102">
        <v>16.550468585141818</v>
      </c>
      <c r="T11" s="102">
        <v>16.550468585141818</v>
      </c>
      <c r="U11" s="102">
        <v>14.4816600119991</v>
      </c>
      <c r="V11" s="100">
        <v>14.481660011999089</v>
      </c>
      <c r="W11" s="135">
        <v>14.481660011999089</v>
      </c>
      <c r="X11" s="100">
        <v>16.550468585141818</v>
      </c>
      <c r="Y11" s="100">
        <v>18.619277158284543</v>
      </c>
      <c r="Z11" s="100">
        <v>18.619277158284543</v>
      </c>
      <c r="AA11" s="100">
        <v>18.619277158284543</v>
      </c>
      <c r="AB11" s="100">
        <v>16.550468585141818</v>
      </c>
      <c r="AC11" s="100">
        <v>20.688085731427272</v>
      </c>
      <c r="BC11" s="135">
        <f t="shared" si="2"/>
        <v>4.1376171462854536</v>
      </c>
      <c r="BD11" s="148"/>
      <c r="BE11" s="148">
        <f t="shared" si="3"/>
        <v>18</v>
      </c>
      <c r="BF11" s="152">
        <f t="shared" si="4"/>
        <v>2</v>
      </c>
    </row>
    <row r="12" spans="1:63">
      <c r="A12" s="105" t="s">
        <v>870</v>
      </c>
      <c r="B12" s="9">
        <f>รอวางอัตราป่วย!E8</f>
        <v>42</v>
      </c>
      <c r="C12" s="10">
        <f>รอวางอัตราป่วย!F8</f>
        <v>61.923156311738865</v>
      </c>
      <c r="D12" s="130">
        <v>12</v>
      </c>
      <c r="E12" s="132">
        <f t="shared" si="0"/>
        <v>30</v>
      </c>
      <c r="F12" s="133">
        <f t="shared" si="1"/>
        <v>44.230825936956336</v>
      </c>
      <c r="G12" s="130">
        <f>รอวางอัตราป่วย!D8</f>
        <v>67826</v>
      </c>
      <c r="H12" s="101"/>
      <c r="I12" s="101"/>
      <c r="J12" s="101"/>
      <c r="K12" s="101"/>
      <c r="L12" s="101"/>
      <c r="M12" s="101"/>
      <c r="N12" s="102">
        <v>2.9487217291304217</v>
      </c>
      <c r="O12" s="102">
        <v>2.9487217291304217</v>
      </c>
      <c r="P12" s="102">
        <v>7.3718043228260548</v>
      </c>
      <c r="Q12" s="102">
        <v>7.3718043228260548</v>
      </c>
      <c r="R12" s="102">
        <v>11.794886916521687</v>
      </c>
      <c r="S12" s="102">
        <v>13.269247781086898</v>
      </c>
      <c r="T12" s="102">
        <v>16.217969510217319</v>
      </c>
      <c r="U12" s="102">
        <v>17.692330374782532</v>
      </c>
      <c r="V12" s="100">
        <v>22.115412968478164</v>
      </c>
      <c r="W12" s="135">
        <v>20.641052103912955</v>
      </c>
      <c r="X12" s="100">
        <v>23.589773833043374</v>
      </c>
      <c r="Y12" s="100">
        <v>28.01285642673901</v>
      </c>
      <c r="Z12" s="100">
        <v>19.166691239347742</v>
      </c>
      <c r="AA12" s="100">
        <v>19.166691239347742</v>
      </c>
      <c r="AB12" s="100">
        <v>28.01285642673901</v>
      </c>
      <c r="AC12" s="100">
        <v>28.01285642673901</v>
      </c>
      <c r="BC12" s="135">
        <f t="shared" si="2"/>
        <v>0</v>
      </c>
      <c r="BD12" s="148"/>
      <c r="BE12" s="148">
        <f t="shared" si="3"/>
        <v>42</v>
      </c>
      <c r="BF12" s="152">
        <f t="shared" si="4"/>
        <v>0</v>
      </c>
    </row>
    <row r="13" spans="1:63">
      <c r="A13" s="105" t="s">
        <v>871</v>
      </c>
      <c r="B13" s="9">
        <f>รอวางอัตราป่วย!E9</f>
        <v>55</v>
      </c>
      <c r="C13" s="10">
        <f>รอวางอัตราป่วย!F9</f>
        <v>50.90377335789055</v>
      </c>
      <c r="D13" s="130">
        <v>16</v>
      </c>
      <c r="E13" s="132">
        <f t="shared" si="0"/>
        <v>39</v>
      </c>
      <c r="F13" s="133">
        <f t="shared" si="1"/>
        <v>36.095402926504207</v>
      </c>
      <c r="G13" s="130">
        <f>รอวางอัตราป่วย!D9</f>
        <v>108047</v>
      </c>
      <c r="H13" s="101"/>
      <c r="I13" s="101"/>
      <c r="J13" s="101"/>
      <c r="K13" s="101"/>
      <c r="L13" s="101"/>
      <c r="M13" s="101"/>
      <c r="N13" s="102">
        <v>7.4041852156931709</v>
      </c>
      <c r="O13" s="102">
        <v>7.4041852156931709</v>
      </c>
      <c r="P13" s="102">
        <v>7.4041852156931709</v>
      </c>
      <c r="Q13" s="102">
        <v>7.4041852156931709</v>
      </c>
      <c r="R13" s="102">
        <v>9.2552315196164638</v>
      </c>
      <c r="S13" s="102">
        <v>11.106277823539756</v>
      </c>
      <c r="T13" s="102">
        <v>12.957324127463048</v>
      </c>
      <c r="U13" s="102">
        <v>14.808370431386342</v>
      </c>
      <c r="V13" s="100">
        <v>17.584939887271279</v>
      </c>
      <c r="W13" s="135">
        <v>17.584939887271279</v>
      </c>
      <c r="X13" s="100">
        <v>12.031800975501403</v>
      </c>
      <c r="Y13" s="100">
        <v>16.659416735309634</v>
      </c>
      <c r="Z13" s="100">
        <v>22.212555647079512</v>
      </c>
      <c r="AA13" s="100">
        <v>31.467787166695974</v>
      </c>
      <c r="AB13" s="100">
        <v>30.542264014734329</v>
      </c>
      <c r="AC13" s="100">
        <v>35.169879774542558</v>
      </c>
      <c r="BC13" s="135">
        <f t="shared" si="2"/>
        <v>4.6276157598082293</v>
      </c>
      <c r="BD13" s="148"/>
      <c r="BE13" s="148">
        <f t="shared" si="3"/>
        <v>55</v>
      </c>
      <c r="BF13" s="152">
        <f t="shared" si="4"/>
        <v>5</v>
      </c>
    </row>
    <row r="14" spans="1:63">
      <c r="A14" s="105" t="s">
        <v>872</v>
      </c>
      <c r="B14" s="9">
        <f>รอวางอัตราป่วย!E10</f>
        <v>98</v>
      </c>
      <c r="C14" s="10">
        <f>รอวางอัตราป่วย!F10</f>
        <v>121.59412377785497</v>
      </c>
      <c r="D14" s="130">
        <v>26</v>
      </c>
      <c r="E14" s="132">
        <f t="shared" si="0"/>
        <v>72</v>
      </c>
      <c r="F14" s="133">
        <f t="shared" si="1"/>
        <v>89.334458285771007</v>
      </c>
      <c r="G14" s="130">
        <f>รอวางอัตราป่วย!D10</f>
        <v>80596</v>
      </c>
      <c r="H14" s="101"/>
      <c r="I14" s="101"/>
      <c r="J14" s="101"/>
      <c r="K14" s="101"/>
      <c r="L14" s="101"/>
      <c r="M14" s="101"/>
      <c r="N14" s="102">
        <v>13.648320015881682</v>
      </c>
      <c r="O14" s="102">
        <v>13.648320015881682</v>
      </c>
      <c r="P14" s="102">
        <v>16.129832746041988</v>
      </c>
      <c r="Q14" s="102">
        <v>17.37058911112214</v>
      </c>
      <c r="R14" s="102">
        <v>19.852101841282447</v>
      </c>
      <c r="S14" s="102">
        <v>23.574370936522904</v>
      </c>
      <c r="T14" s="102">
        <v>26.055883666683211</v>
      </c>
      <c r="U14" s="102">
        <v>32.259665492083975</v>
      </c>
      <c r="V14" s="100">
        <v>35.981934587324432</v>
      </c>
      <c r="W14" s="135">
        <v>35.981934587324432</v>
      </c>
      <c r="X14" s="100">
        <v>38.463447317484736</v>
      </c>
      <c r="Y14" s="100">
        <v>53.352523698446575</v>
      </c>
      <c r="Z14" s="100">
        <v>58.315549158767183</v>
      </c>
      <c r="AA14" s="100">
        <v>62.037818254007647</v>
      </c>
      <c r="AB14" s="100">
        <v>71.963869174648863</v>
      </c>
      <c r="AC14" s="100">
        <v>83.130676460370239</v>
      </c>
      <c r="BC14" s="135">
        <f t="shared" si="2"/>
        <v>11.166807285721376</v>
      </c>
      <c r="BD14" s="148"/>
      <c r="BE14" s="148">
        <f t="shared" si="3"/>
        <v>98</v>
      </c>
      <c r="BF14" s="152">
        <f t="shared" si="4"/>
        <v>9</v>
      </c>
    </row>
    <row r="15" spans="1:63">
      <c r="A15" s="105" t="s">
        <v>873</v>
      </c>
      <c r="B15" s="9">
        <f>รอวางอัตราป่วย!E11</f>
        <v>56</v>
      </c>
      <c r="C15" s="10">
        <f>รอวางอัตราป่วย!F11</f>
        <v>52.305651812484236</v>
      </c>
      <c r="D15" s="130">
        <v>17</v>
      </c>
      <c r="E15" s="132">
        <f t="shared" si="0"/>
        <v>39</v>
      </c>
      <c r="F15" s="133">
        <f t="shared" si="1"/>
        <v>36.427150369408665</v>
      </c>
      <c r="G15" s="130">
        <f>รอวางอัตราป่วย!D11</f>
        <v>107063</v>
      </c>
      <c r="H15" s="101"/>
      <c r="I15" s="101"/>
      <c r="J15" s="101"/>
      <c r="K15" s="101"/>
      <c r="L15" s="101"/>
      <c r="M15" s="101"/>
      <c r="N15" s="102">
        <v>8.4062654698635377</v>
      </c>
      <c r="O15" s="102">
        <v>9.3402949665150423</v>
      </c>
      <c r="P15" s="102">
        <v>9.3402949665150423</v>
      </c>
      <c r="Q15" s="102">
        <v>10.274324463166547</v>
      </c>
      <c r="R15" s="102">
        <v>12.1423834564696</v>
      </c>
      <c r="S15" s="102">
        <v>14.944471946424068</v>
      </c>
      <c r="T15" s="102">
        <v>14.944471946424068</v>
      </c>
      <c r="U15" s="102">
        <v>15.878501443075573</v>
      </c>
      <c r="V15" s="100">
        <v>18.680589933030085</v>
      </c>
      <c r="W15" s="135">
        <v>19.614619429681589</v>
      </c>
      <c r="X15" s="100">
        <v>19.614619429681589</v>
      </c>
      <c r="Y15" s="100">
        <v>15.878501443075573</v>
      </c>
      <c r="Z15" s="100">
        <v>17.74656043637858</v>
      </c>
      <c r="AA15" s="100">
        <v>19.614619429681589</v>
      </c>
      <c r="AB15" s="100">
        <v>24.284766912939112</v>
      </c>
      <c r="AC15" s="100">
        <v>28.954914396196632</v>
      </c>
      <c r="BC15" s="135">
        <f t="shared" si="2"/>
        <v>4.6701474832575194</v>
      </c>
      <c r="BD15" s="148"/>
      <c r="BE15" s="148">
        <f t="shared" si="3"/>
        <v>56</v>
      </c>
      <c r="BF15" s="152">
        <f t="shared" si="4"/>
        <v>5</v>
      </c>
    </row>
    <row r="16" spans="1:63">
      <c r="A16" s="105" t="s">
        <v>874</v>
      </c>
      <c r="B16" s="9">
        <f>รอวางอัตราป่วย!E12</f>
        <v>2</v>
      </c>
      <c r="C16" s="10">
        <f>รอวางอัตราป่วย!F12</f>
        <v>18.811136192626034</v>
      </c>
      <c r="D16" s="130">
        <v>0</v>
      </c>
      <c r="E16" s="132">
        <f t="shared" si="0"/>
        <v>2</v>
      </c>
      <c r="F16" s="133">
        <f t="shared" si="1"/>
        <v>18.811136192626034</v>
      </c>
      <c r="G16" s="130">
        <f>รอวางอัตราป่วย!D12</f>
        <v>10632</v>
      </c>
      <c r="H16" s="101"/>
      <c r="I16" s="101"/>
      <c r="J16" s="101"/>
      <c r="K16" s="101"/>
      <c r="L16" s="101"/>
      <c r="M16" s="101"/>
      <c r="N16" s="102">
        <v>0</v>
      </c>
      <c r="O16" s="102">
        <v>0</v>
      </c>
      <c r="P16" s="102">
        <v>0</v>
      </c>
      <c r="Q16" s="102">
        <v>0</v>
      </c>
      <c r="R16" s="102">
        <v>0</v>
      </c>
      <c r="S16" s="102">
        <v>0</v>
      </c>
      <c r="T16" s="102">
        <v>0</v>
      </c>
      <c r="U16" s="102">
        <v>0</v>
      </c>
      <c r="V16" s="100">
        <v>0</v>
      </c>
      <c r="W16" s="135">
        <v>0</v>
      </c>
      <c r="X16" s="100">
        <v>0</v>
      </c>
      <c r="Y16" s="100">
        <v>0</v>
      </c>
      <c r="Z16" s="100">
        <v>0</v>
      </c>
      <c r="AA16" s="100">
        <v>0</v>
      </c>
      <c r="AB16" s="100">
        <v>0</v>
      </c>
      <c r="AC16" s="100">
        <v>0</v>
      </c>
      <c r="BC16" s="135">
        <f t="shared" si="2"/>
        <v>0</v>
      </c>
      <c r="BD16" s="148"/>
      <c r="BE16" s="148">
        <f t="shared" si="3"/>
        <v>2</v>
      </c>
      <c r="BF16" s="152">
        <f t="shared" si="4"/>
        <v>0</v>
      </c>
    </row>
    <row r="17" spans="1:58">
      <c r="A17" s="105" t="s">
        <v>875</v>
      </c>
      <c r="B17" s="9">
        <f>รอวางอัตราป่วย!E13</f>
        <v>20</v>
      </c>
      <c r="C17" s="10">
        <f>รอวางอัตราป่วย!F13</f>
        <v>47.102046583924071</v>
      </c>
      <c r="D17" s="130">
        <v>6</v>
      </c>
      <c r="E17" s="132">
        <f t="shared" si="0"/>
        <v>14</v>
      </c>
      <c r="F17" s="133">
        <f t="shared" si="1"/>
        <v>32.971432608746852</v>
      </c>
      <c r="G17" s="130">
        <f>รอวางอัตราป่วย!D13</f>
        <v>42461</v>
      </c>
      <c r="H17" s="101"/>
      <c r="I17" s="101"/>
      <c r="J17" s="101"/>
      <c r="K17" s="101"/>
      <c r="L17" s="101"/>
      <c r="M17" s="101"/>
      <c r="N17" s="102">
        <v>7.0653069875886105</v>
      </c>
      <c r="O17" s="102">
        <v>7.0653069875886105</v>
      </c>
      <c r="P17" s="102">
        <v>7.0653069875886105</v>
      </c>
      <c r="Q17" s="102">
        <v>7.0653069875886105</v>
      </c>
      <c r="R17" s="102">
        <v>7.0653069875886105</v>
      </c>
      <c r="S17" s="102">
        <v>7.0653069875886105</v>
      </c>
      <c r="T17" s="102">
        <v>7.0653069875886105</v>
      </c>
      <c r="U17" s="102">
        <v>14.130613975177221</v>
      </c>
      <c r="V17" s="100">
        <v>18.840818633569629</v>
      </c>
      <c r="W17" s="135">
        <v>21.195920962765832</v>
      </c>
      <c r="X17" s="100">
        <v>23.551023291962036</v>
      </c>
      <c r="Y17" s="100">
        <v>32.971432608746852</v>
      </c>
      <c r="Z17" s="100">
        <v>40.036739596335458</v>
      </c>
      <c r="AA17" s="100">
        <v>37.681637267139259</v>
      </c>
      <c r="AB17" s="100">
        <v>44.746944254727865</v>
      </c>
      <c r="AC17" s="100">
        <v>47.102046583924071</v>
      </c>
      <c r="BC17" s="135">
        <f t="shared" si="2"/>
        <v>2.3551023291962068</v>
      </c>
      <c r="BD17" s="148"/>
      <c r="BE17" s="148">
        <f t="shared" si="3"/>
        <v>20</v>
      </c>
      <c r="BF17" s="152">
        <f t="shared" si="4"/>
        <v>1</v>
      </c>
    </row>
    <row r="18" spans="1:58">
      <c r="A18" s="105" t="s">
        <v>876</v>
      </c>
      <c r="B18" s="9">
        <f>รอวางอัตราป่วย!E14</f>
        <v>38</v>
      </c>
      <c r="C18" s="10">
        <f>รอวางอัตราป่วย!F14</f>
        <v>96.051766846974374</v>
      </c>
      <c r="D18" s="130">
        <v>22</v>
      </c>
      <c r="E18" s="132">
        <f t="shared" si="0"/>
        <v>16</v>
      </c>
      <c r="F18" s="133">
        <f t="shared" si="1"/>
        <v>40.442849198726051</v>
      </c>
      <c r="G18" s="130">
        <f>รอวางอัตราป่วย!D14</f>
        <v>39562</v>
      </c>
      <c r="H18" s="101"/>
      <c r="I18" s="101"/>
      <c r="J18" s="101"/>
      <c r="K18" s="101"/>
      <c r="L18" s="101"/>
      <c r="M18" s="101"/>
      <c r="N18" s="102">
        <v>12.63839037460189</v>
      </c>
      <c r="O18" s="102">
        <v>15.166068449522269</v>
      </c>
      <c r="P18" s="102">
        <v>15.166068449522269</v>
      </c>
      <c r="Q18" s="102">
        <v>15.166068449522269</v>
      </c>
      <c r="R18" s="102">
        <v>17.693746524442648</v>
      </c>
      <c r="S18" s="102">
        <v>32.859814973964916</v>
      </c>
      <c r="T18" s="102">
        <v>48.025883423487187</v>
      </c>
      <c r="U18" s="102">
        <v>55.608917648248323</v>
      </c>
      <c r="V18" s="100">
        <v>58.136595723168696</v>
      </c>
      <c r="W18" s="135">
        <v>60.664273798089077</v>
      </c>
      <c r="X18" s="100">
        <v>68.247308022850206</v>
      </c>
      <c r="Y18" s="100">
        <v>60.664273798089077</v>
      </c>
      <c r="Z18" s="100">
        <v>60.664273798089077</v>
      </c>
      <c r="AA18" s="100">
        <v>60.664273798089077</v>
      </c>
      <c r="AB18" s="100">
        <v>65.719629947929832</v>
      </c>
      <c r="AC18" s="100">
        <v>65.719629947929832</v>
      </c>
      <c r="BC18" s="135">
        <f t="shared" si="2"/>
        <v>0</v>
      </c>
      <c r="BD18" s="148"/>
      <c r="BE18" s="148">
        <f t="shared" si="3"/>
        <v>38</v>
      </c>
      <c r="BF18" s="152">
        <f t="shared" si="4"/>
        <v>0</v>
      </c>
    </row>
    <row r="19" spans="1:58">
      <c r="A19" s="105" t="s">
        <v>877</v>
      </c>
      <c r="B19" s="9">
        <f>รอวางอัตราป่วย!E15</f>
        <v>24</v>
      </c>
      <c r="C19" s="10">
        <f>รอวางอัตราป่วย!F15</f>
        <v>44.938770924615213</v>
      </c>
      <c r="D19" s="130">
        <v>18</v>
      </c>
      <c r="E19" s="132">
        <f t="shared" si="0"/>
        <v>6</v>
      </c>
      <c r="F19" s="133">
        <f t="shared" si="1"/>
        <v>11.234692731153807</v>
      </c>
      <c r="G19" s="130">
        <f>รอวางอัตราป่วย!D15</f>
        <v>53406</v>
      </c>
      <c r="H19" s="101"/>
      <c r="I19" s="101"/>
      <c r="J19" s="101"/>
      <c r="K19" s="101"/>
      <c r="L19" s="101"/>
      <c r="M19" s="101"/>
      <c r="N19" s="102">
        <v>26.214283039358875</v>
      </c>
      <c r="O19" s="102">
        <v>26.214283039358875</v>
      </c>
      <c r="P19" s="102">
        <v>26.214283039358875</v>
      </c>
      <c r="Q19" s="102">
        <v>26.214283039358875</v>
      </c>
      <c r="R19" s="102">
        <v>26.214283039358875</v>
      </c>
      <c r="S19" s="102">
        <v>28.086731827884506</v>
      </c>
      <c r="T19" s="102">
        <v>31.831629404935775</v>
      </c>
      <c r="U19" s="102">
        <v>33.704078193461406</v>
      </c>
      <c r="V19" s="100">
        <v>33.704078193461406</v>
      </c>
      <c r="W19" s="135">
        <v>35.576526981987044</v>
      </c>
      <c r="X19" s="100">
        <v>37.448975770512675</v>
      </c>
      <c r="Y19" s="100">
        <v>37.448975770512675</v>
      </c>
      <c r="Z19" s="100">
        <v>41.193873347563944</v>
      </c>
      <c r="AA19" s="100">
        <v>41.193873347563944</v>
      </c>
      <c r="AB19" s="100">
        <v>50.556117290192113</v>
      </c>
      <c r="AC19" s="100">
        <v>54.301014867243381</v>
      </c>
      <c r="BC19" s="135">
        <f t="shared" si="2"/>
        <v>3.7448975770512689</v>
      </c>
      <c r="BD19" s="148"/>
      <c r="BE19" s="148">
        <f t="shared" si="3"/>
        <v>24</v>
      </c>
      <c r="BF19" s="152">
        <f t="shared" si="4"/>
        <v>2</v>
      </c>
    </row>
    <row r="20" spans="1:58">
      <c r="A20" s="105" t="s">
        <v>878</v>
      </c>
      <c r="B20" s="9">
        <f>รอวางอัตราป่วย!E16</f>
        <v>20</v>
      </c>
      <c r="C20" s="10">
        <f>รอวางอัตราป่วย!F16</f>
        <v>44.898417330789087</v>
      </c>
      <c r="D20" s="130">
        <v>7</v>
      </c>
      <c r="E20" s="132">
        <f t="shared" si="0"/>
        <v>13</v>
      </c>
      <c r="F20" s="133">
        <f t="shared" si="1"/>
        <v>33.673812998091819</v>
      </c>
      <c r="G20" s="130">
        <f>รอวางอัตราป่วย!D16</f>
        <v>44545</v>
      </c>
      <c r="H20" s="101"/>
      <c r="I20" s="101"/>
      <c r="J20" s="101"/>
      <c r="K20" s="101"/>
      <c r="L20" s="101"/>
      <c r="M20" s="101"/>
      <c r="N20" s="102">
        <v>2.2449208665394544</v>
      </c>
      <c r="O20" s="102">
        <v>2.2449208665394544</v>
      </c>
      <c r="P20" s="102">
        <v>2.2449208665394544</v>
      </c>
      <c r="Q20" s="102">
        <v>2.2449208665394544</v>
      </c>
      <c r="R20" s="102">
        <v>2.2449208665394544</v>
      </c>
      <c r="S20" s="102">
        <v>2.2449208665394544</v>
      </c>
      <c r="T20" s="102">
        <v>2.2449208665394544</v>
      </c>
      <c r="U20" s="102">
        <v>11.224604332697272</v>
      </c>
      <c r="V20" s="100">
        <v>15.714446065776182</v>
      </c>
      <c r="W20" s="135">
        <v>15.714446065776182</v>
      </c>
      <c r="X20" s="100">
        <v>15.714446065776182</v>
      </c>
      <c r="Y20" s="100">
        <v>17.959366932315636</v>
      </c>
      <c r="Z20" s="100">
        <v>22.449208665394544</v>
      </c>
      <c r="AA20" s="100">
        <v>24.694129531933999</v>
      </c>
      <c r="AB20" s="100">
        <v>29.183971265012907</v>
      </c>
      <c r="AC20" s="100">
        <v>31.428892131552363</v>
      </c>
      <c r="BC20" s="135">
        <f t="shared" si="2"/>
        <v>2.2449208665394558</v>
      </c>
      <c r="BD20" s="148"/>
      <c r="BE20" s="148">
        <f t="shared" si="3"/>
        <v>20</v>
      </c>
      <c r="BF20" s="152">
        <f t="shared" si="4"/>
        <v>1</v>
      </c>
    </row>
    <row r="21" spans="1:58">
      <c r="A21" s="105" t="s">
        <v>879</v>
      </c>
      <c r="B21" s="9">
        <f>รอวางอัตราป่วย!E17</f>
        <v>14</v>
      </c>
      <c r="C21" s="10">
        <f>รอวางอัตราป่วย!F17</f>
        <v>27.889557352882584</v>
      </c>
      <c r="D21" s="130">
        <v>1</v>
      </c>
      <c r="E21" s="132">
        <f t="shared" si="0"/>
        <v>13</v>
      </c>
      <c r="F21" s="133">
        <f t="shared" si="1"/>
        <v>25.89744611339097</v>
      </c>
      <c r="G21" s="130">
        <f>รอวางอัตราป่วย!D17</f>
        <v>50198</v>
      </c>
      <c r="H21" s="101"/>
      <c r="I21" s="101"/>
      <c r="J21" s="101"/>
      <c r="K21" s="101"/>
      <c r="L21" s="101"/>
      <c r="M21" s="101"/>
      <c r="N21" s="102">
        <v>1.9921112394916132</v>
      </c>
      <c r="O21" s="102">
        <v>1.9921112394916132</v>
      </c>
      <c r="P21" s="102">
        <v>1.9921112394916132</v>
      </c>
      <c r="Q21" s="102">
        <v>1.9921112394916132</v>
      </c>
      <c r="R21" s="102">
        <v>1.9921112394916132</v>
      </c>
      <c r="S21" s="102">
        <v>1.9921112394916132</v>
      </c>
      <c r="T21" s="102">
        <v>1.9921112394916132</v>
      </c>
      <c r="U21" s="102">
        <v>1.9921112394916132</v>
      </c>
      <c r="V21" s="100">
        <v>1.9921112394916132</v>
      </c>
      <c r="W21" s="135">
        <v>1.9921112394916132</v>
      </c>
      <c r="X21" s="100">
        <v>1.9921112394916132</v>
      </c>
      <c r="Y21" s="100">
        <v>1.9921112394916132</v>
      </c>
      <c r="Z21" s="100">
        <v>1.9921112394916132</v>
      </c>
      <c r="AA21" s="100">
        <v>1.9921112394916132</v>
      </c>
      <c r="AB21" s="100">
        <v>1.9921112394916132</v>
      </c>
      <c r="AC21" s="100">
        <v>1.9921112394916132</v>
      </c>
      <c r="BC21" s="135">
        <f t="shared" si="2"/>
        <v>0</v>
      </c>
      <c r="BD21" s="148"/>
      <c r="BE21" s="148">
        <f t="shared" si="3"/>
        <v>14</v>
      </c>
      <c r="BF21" s="152">
        <f t="shared" si="4"/>
        <v>0</v>
      </c>
    </row>
    <row r="22" spans="1:58">
      <c r="A22" s="105" t="s">
        <v>880</v>
      </c>
      <c r="B22" s="9">
        <f>รอวางอัตราป่วย!E18</f>
        <v>16</v>
      </c>
      <c r="C22" s="10">
        <f>รอวางอัตราป่วย!F18</f>
        <v>29.424205086709453</v>
      </c>
      <c r="D22" s="130">
        <v>1</v>
      </c>
      <c r="E22" s="132">
        <f t="shared" si="0"/>
        <v>15</v>
      </c>
      <c r="F22" s="133">
        <f t="shared" si="1"/>
        <v>27.585192268790113</v>
      </c>
      <c r="G22" s="130">
        <f>รอวางอัตราป่วย!D18</f>
        <v>54377</v>
      </c>
      <c r="H22" s="101"/>
      <c r="I22" s="101"/>
      <c r="J22" s="101"/>
      <c r="K22" s="101"/>
      <c r="L22" s="101"/>
      <c r="M22" s="101"/>
      <c r="N22" s="102">
        <v>1.8390128179193408</v>
      </c>
      <c r="O22" s="102">
        <v>1.8390128179193408</v>
      </c>
      <c r="P22" s="102">
        <v>1.8390128179193408</v>
      </c>
      <c r="Q22" s="102">
        <v>1.8390128179193408</v>
      </c>
      <c r="R22" s="102">
        <v>1.8390128179193408</v>
      </c>
      <c r="S22" s="102">
        <v>1.8390128179193408</v>
      </c>
      <c r="T22" s="102">
        <v>1.8390128179193408</v>
      </c>
      <c r="U22" s="102">
        <v>1.8390128179193408</v>
      </c>
      <c r="V22" s="100">
        <v>1.8390128179193408</v>
      </c>
      <c r="W22" s="135">
        <v>1.8390128179193408</v>
      </c>
      <c r="X22" s="100">
        <v>1.8390128179193408</v>
      </c>
      <c r="Y22" s="100">
        <v>1.8390128179193408</v>
      </c>
      <c r="Z22" s="100">
        <v>1.8390128179193408</v>
      </c>
      <c r="AA22" s="100">
        <v>1.8390128179193408</v>
      </c>
      <c r="AB22" s="100">
        <v>12.873089725435387</v>
      </c>
      <c r="AC22" s="100">
        <v>11.034076907516045</v>
      </c>
      <c r="BC22" s="135">
        <f t="shared" si="2"/>
        <v>-1.8390128179193415</v>
      </c>
      <c r="BD22" s="148"/>
      <c r="BE22" s="148">
        <f t="shared" si="3"/>
        <v>16</v>
      </c>
      <c r="BF22" s="152">
        <f t="shared" si="4"/>
        <v>-1</v>
      </c>
    </row>
    <row r="23" spans="1:58">
      <c r="A23" s="105" t="s">
        <v>881</v>
      </c>
      <c r="B23" s="9">
        <f>รอวางอัตราป่วย!E19</f>
        <v>0</v>
      </c>
      <c r="C23" s="10">
        <f>รอวางอัตราป่วย!F19</f>
        <v>0</v>
      </c>
      <c r="D23" s="130">
        <v>0</v>
      </c>
      <c r="E23" s="132">
        <f t="shared" si="0"/>
        <v>0</v>
      </c>
      <c r="F23" s="133">
        <f t="shared" si="1"/>
        <v>0</v>
      </c>
      <c r="G23" s="130">
        <f>รอวางอัตราป่วย!D19</f>
        <v>18030</v>
      </c>
      <c r="H23" s="101"/>
      <c r="I23" s="101"/>
      <c r="J23" s="101"/>
      <c r="K23" s="101"/>
      <c r="L23" s="101"/>
      <c r="M23" s="101"/>
      <c r="N23" s="102">
        <v>0</v>
      </c>
      <c r="O23" s="102">
        <v>0</v>
      </c>
      <c r="P23" s="102">
        <v>0</v>
      </c>
      <c r="Q23" s="102">
        <v>0</v>
      </c>
      <c r="R23" s="102">
        <v>0</v>
      </c>
      <c r="S23" s="102">
        <v>0</v>
      </c>
      <c r="T23" s="102">
        <v>0</v>
      </c>
      <c r="U23" s="102">
        <v>0</v>
      </c>
      <c r="V23" s="100">
        <v>5.5463117027176931</v>
      </c>
      <c r="W23" s="135">
        <v>5.5463117027176931</v>
      </c>
      <c r="X23" s="100">
        <v>5.5463117027176931</v>
      </c>
      <c r="Y23" s="100">
        <v>5.5463117027176931</v>
      </c>
      <c r="Z23" s="100">
        <v>0</v>
      </c>
      <c r="AA23" s="100">
        <v>0</v>
      </c>
      <c r="AB23" s="100">
        <v>0</v>
      </c>
      <c r="AC23" s="100">
        <v>0</v>
      </c>
      <c r="BC23" s="135">
        <f t="shared" si="2"/>
        <v>0</v>
      </c>
      <c r="BD23" s="148"/>
      <c r="BE23" s="148">
        <f t="shared" si="3"/>
        <v>0</v>
      </c>
      <c r="BF23" s="152">
        <f t="shared" si="4"/>
        <v>0</v>
      </c>
    </row>
    <row r="24" spans="1:58">
      <c r="A24" s="105" t="s">
        <v>882</v>
      </c>
      <c r="B24" s="9">
        <f>รอวางอัตราป่วย!E20</f>
        <v>19</v>
      </c>
      <c r="C24" s="10">
        <f>รอวางอัตราป่วย!F20</f>
        <v>51.002603817142244</v>
      </c>
      <c r="D24" s="130">
        <v>4</v>
      </c>
      <c r="E24" s="132">
        <f t="shared" si="0"/>
        <v>15</v>
      </c>
      <c r="F24" s="133">
        <f t="shared" si="1"/>
        <v>40.265213539849142</v>
      </c>
      <c r="G24" s="130">
        <f>รอวางอัตราป่วย!D20</f>
        <v>37253</v>
      </c>
      <c r="H24" s="101"/>
      <c r="I24" s="101"/>
      <c r="J24" s="101"/>
      <c r="K24" s="101"/>
      <c r="L24" s="101"/>
      <c r="M24" s="101"/>
      <c r="N24" s="102">
        <v>0</v>
      </c>
      <c r="O24" s="102">
        <v>0</v>
      </c>
      <c r="P24" s="102">
        <v>0</v>
      </c>
      <c r="Q24" s="102">
        <v>0</v>
      </c>
      <c r="R24" s="102">
        <v>0</v>
      </c>
      <c r="S24" s="102">
        <v>0</v>
      </c>
      <c r="T24" s="102">
        <v>0</v>
      </c>
      <c r="U24" s="102">
        <v>10.737390277293104</v>
      </c>
      <c r="V24" s="100">
        <v>10.737390277293104</v>
      </c>
      <c r="W24" s="135">
        <v>13.421737846616379</v>
      </c>
      <c r="X24" s="100">
        <v>13.421737846616379</v>
      </c>
      <c r="Y24" s="100">
        <v>13.421737846616379</v>
      </c>
      <c r="Z24" s="100">
        <v>13.421737846616379</v>
      </c>
      <c r="AA24" s="100">
        <v>13.421737846616379</v>
      </c>
      <c r="AB24" s="100">
        <v>16.106085415939656</v>
      </c>
      <c r="AC24" s="100">
        <v>16.106085415939656</v>
      </c>
      <c r="BC24" s="135">
        <f t="shared" si="2"/>
        <v>0</v>
      </c>
      <c r="BD24" s="148"/>
      <c r="BE24" s="148">
        <f t="shared" si="3"/>
        <v>19</v>
      </c>
      <c r="BF24" s="152">
        <f t="shared" si="4"/>
        <v>0</v>
      </c>
    </row>
    <row r="25" spans="1:58">
      <c r="A25" s="105" t="s">
        <v>883</v>
      </c>
      <c r="B25" s="9">
        <f>รอวางอัตราป่วย!E21</f>
        <v>18</v>
      </c>
      <c r="C25" s="10">
        <f>รอวางอัตราป่วย!F21</f>
        <v>49.857352574578293</v>
      </c>
      <c r="D25" s="130">
        <v>2</v>
      </c>
      <c r="E25" s="132">
        <f t="shared" si="0"/>
        <v>16</v>
      </c>
      <c r="F25" s="133">
        <f t="shared" si="1"/>
        <v>44.31764673295848</v>
      </c>
      <c r="G25" s="130">
        <f>รอวางอัตราป่วย!D21</f>
        <v>36103</v>
      </c>
      <c r="H25" s="101"/>
      <c r="I25" s="101"/>
      <c r="J25" s="101"/>
      <c r="K25" s="101"/>
      <c r="L25" s="101"/>
      <c r="M25" s="101"/>
      <c r="N25" s="102">
        <v>8.3095587624297149</v>
      </c>
      <c r="O25" s="102">
        <v>8.3095587624297149</v>
      </c>
      <c r="P25" s="102">
        <v>8.3095587624297149</v>
      </c>
      <c r="Q25" s="102">
        <v>8.3095587624297149</v>
      </c>
      <c r="R25" s="102">
        <v>8.3095587624297149</v>
      </c>
      <c r="S25" s="102">
        <v>8.3095587624297149</v>
      </c>
      <c r="T25" s="102">
        <v>8.3095587624297149</v>
      </c>
      <c r="U25" s="102">
        <v>5.5397058416198099</v>
      </c>
      <c r="V25" s="100">
        <v>5.5397058416198099</v>
      </c>
      <c r="W25" s="135">
        <v>11.07941168323962</v>
      </c>
      <c r="X25" s="100">
        <v>8.3095587624297149</v>
      </c>
      <c r="Y25" s="100">
        <v>11.07941168323962</v>
      </c>
      <c r="Z25" s="100">
        <v>19.388970445669337</v>
      </c>
      <c r="AA25" s="100">
        <v>16.61911752485943</v>
      </c>
      <c r="AB25" s="100">
        <v>30.468382128908956</v>
      </c>
      <c r="AC25" s="100">
        <v>30.468382128908956</v>
      </c>
      <c r="BC25" s="135">
        <f t="shared" si="2"/>
        <v>0</v>
      </c>
      <c r="BD25" s="148"/>
      <c r="BE25" s="148">
        <f t="shared" si="3"/>
        <v>18</v>
      </c>
      <c r="BF25" s="152">
        <f t="shared" si="4"/>
        <v>0</v>
      </c>
    </row>
    <row r="26" spans="1:58">
      <c r="A26" s="105" t="s">
        <v>884</v>
      </c>
      <c r="B26" s="9">
        <f>รอวางอัตราป่วย!E22</f>
        <v>14</v>
      </c>
      <c r="C26" s="10">
        <f>รอวางอัตราป่วย!F22</f>
        <v>58.759338537731892</v>
      </c>
      <c r="D26" s="130">
        <v>0</v>
      </c>
      <c r="E26" s="132">
        <f t="shared" si="0"/>
        <v>14</v>
      </c>
      <c r="F26" s="133">
        <f t="shared" si="1"/>
        <v>58.759338537731892</v>
      </c>
      <c r="G26" s="130">
        <f>รอวางอัตราป่วย!D22</f>
        <v>23826</v>
      </c>
      <c r="H26" s="101"/>
      <c r="I26" s="101"/>
      <c r="J26" s="101"/>
      <c r="K26" s="101"/>
      <c r="L26" s="101"/>
      <c r="M26" s="101"/>
      <c r="N26" s="102">
        <v>0</v>
      </c>
      <c r="O26" s="102">
        <v>0</v>
      </c>
      <c r="P26" s="102">
        <v>0</v>
      </c>
      <c r="Q26" s="102">
        <v>0</v>
      </c>
      <c r="R26" s="102">
        <v>0</v>
      </c>
      <c r="S26" s="102">
        <v>0</v>
      </c>
      <c r="T26" s="102">
        <v>0</v>
      </c>
      <c r="U26" s="102">
        <v>0</v>
      </c>
      <c r="V26" s="100">
        <v>0</v>
      </c>
      <c r="W26" s="135">
        <v>0</v>
      </c>
      <c r="X26" s="100">
        <v>0</v>
      </c>
      <c r="Y26" s="100">
        <v>0</v>
      </c>
      <c r="Z26" s="100">
        <v>0</v>
      </c>
      <c r="AA26" s="100">
        <v>12.591286829513976</v>
      </c>
      <c r="AB26" s="100">
        <v>50.365147318055904</v>
      </c>
      <c r="AC26" s="100">
        <v>54.562242927893898</v>
      </c>
      <c r="BC26" s="135">
        <f t="shared" si="2"/>
        <v>4.1970956098379943</v>
      </c>
      <c r="BD26" s="148"/>
      <c r="BE26" s="148">
        <f t="shared" si="3"/>
        <v>14</v>
      </c>
      <c r="BF26" s="152">
        <f t="shared" si="4"/>
        <v>1</v>
      </c>
    </row>
    <row r="27" spans="1:58">
      <c r="A27" s="105" t="s">
        <v>885</v>
      </c>
      <c r="B27" s="9">
        <f>รอวางอัตราป่วย!E23</f>
        <v>8</v>
      </c>
      <c r="C27" s="10">
        <f>รอวางอัตราป่วย!F23</f>
        <v>39.781203381402285</v>
      </c>
      <c r="D27" s="130">
        <v>2</v>
      </c>
      <c r="E27" s="132">
        <f t="shared" si="0"/>
        <v>6</v>
      </c>
      <c r="F27" s="133">
        <f t="shared" si="1"/>
        <v>29.835902536051712</v>
      </c>
      <c r="G27" s="130">
        <f>รอวางอัตราป่วย!D23</f>
        <v>20110</v>
      </c>
      <c r="H27" s="101"/>
      <c r="I27" s="101"/>
      <c r="J27" s="101"/>
      <c r="K27" s="101"/>
      <c r="L27" s="101"/>
      <c r="M27" s="101"/>
      <c r="N27" s="102">
        <v>4.9726504226752857</v>
      </c>
      <c r="O27" s="102">
        <v>4.9726504226752857</v>
      </c>
      <c r="P27" s="102">
        <v>4.9726504226752857</v>
      </c>
      <c r="Q27" s="102">
        <v>4.9726504226752857</v>
      </c>
      <c r="R27" s="102">
        <v>4.9726504226752857</v>
      </c>
      <c r="S27" s="102">
        <v>4.9726504226752857</v>
      </c>
      <c r="T27" s="102">
        <v>9.9453008453505714</v>
      </c>
      <c r="U27" s="102">
        <v>9.9453008453505714</v>
      </c>
      <c r="V27" s="100">
        <v>9.9453008453505714</v>
      </c>
      <c r="W27" s="135">
        <v>9.9453008453505714</v>
      </c>
      <c r="X27" s="100">
        <v>14.917951268025858</v>
      </c>
      <c r="Y27" s="100">
        <v>14.917951268025858</v>
      </c>
      <c r="Z27" s="100">
        <v>14.917951268025858</v>
      </c>
      <c r="AA27" s="100">
        <v>14.917951268025858</v>
      </c>
      <c r="AB27" s="100">
        <v>14.917951268025858</v>
      </c>
      <c r="AC27" s="100">
        <v>14.917951268025858</v>
      </c>
      <c r="BC27" s="135">
        <f t="shared" si="2"/>
        <v>0</v>
      </c>
      <c r="BD27" s="148"/>
      <c r="BE27" s="148">
        <f t="shared" si="3"/>
        <v>8</v>
      </c>
      <c r="BF27" s="152">
        <f t="shared" si="4"/>
        <v>0</v>
      </c>
    </row>
    <row r="28" spans="1:58" s="57" customFormat="1">
      <c r="A28" s="8" t="s">
        <v>78</v>
      </c>
      <c r="B28" s="5">
        <f>รอวางอัตราป่วย!E24</f>
        <v>859</v>
      </c>
      <c r="C28" s="43">
        <f>รอวางอัตราป่วย!F24</f>
        <v>58.32</v>
      </c>
      <c r="D28" s="131">
        <v>234</v>
      </c>
      <c r="E28" s="132">
        <f t="shared" si="0"/>
        <v>625</v>
      </c>
      <c r="F28" s="133">
        <f t="shared" si="1"/>
        <v>42.43</v>
      </c>
      <c r="G28" s="134">
        <f>รอวางอัตราป่วย!D24</f>
        <v>1473011</v>
      </c>
      <c r="H28" s="103"/>
      <c r="I28" s="103"/>
      <c r="J28" s="103"/>
      <c r="K28" s="103"/>
      <c r="L28" s="103"/>
      <c r="M28" s="103"/>
      <c r="N28" s="104">
        <v>8.42</v>
      </c>
      <c r="O28" s="104">
        <v>8.89</v>
      </c>
      <c r="P28" s="104">
        <v>9.3699999999999992</v>
      </c>
      <c r="Q28" s="104">
        <v>9.7100000000000009</v>
      </c>
      <c r="R28" s="104">
        <v>10.66</v>
      </c>
      <c r="S28" s="104">
        <v>12.42</v>
      </c>
      <c r="T28" s="104">
        <v>13.85</v>
      </c>
      <c r="U28" s="104">
        <v>15.89</v>
      </c>
      <c r="V28" s="109">
        <v>17.18</v>
      </c>
      <c r="W28" s="135">
        <v>18.260000000000002</v>
      </c>
      <c r="X28" s="109">
        <v>19.28</v>
      </c>
      <c r="Y28" s="100">
        <v>21.38</v>
      </c>
      <c r="Z28" s="109">
        <v>23.83</v>
      </c>
      <c r="AA28" s="109">
        <v>25.32</v>
      </c>
      <c r="AB28" s="109">
        <v>31.64</v>
      </c>
      <c r="AC28" s="109">
        <v>34.22</v>
      </c>
      <c r="BC28" s="135">
        <f t="shared" si="2"/>
        <v>2.5799999999999983</v>
      </c>
      <c r="BD28" s="149"/>
      <c r="BE28" s="148">
        <f t="shared" si="3"/>
        <v>859</v>
      </c>
      <c r="BF28" s="152">
        <f t="shared" si="4"/>
        <v>38</v>
      </c>
    </row>
    <row r="30" spans="1:58">
      <c r="V30" s="1" t="s">
        <v>921</v>
      </c>
    </row>
    <row r="31" spans="1:58">
      <c r="W31" s="1">
        <v>10</v>
      </c>
      <c r="X31" s="1">
        <v>9</v>
      </c>
      <c r="Y31" s="1">
        <v>10</v>
      </c>
      <c r="Z31" s="1">
        <v>13</v>
      </c>
      <c r="AA31" s="1">
        <v>14</v>
      </c>
      <c r="AB31" s="1">
        <v>19</v>
      </c>
      <c r="AC31" s="1">
        <v>22</v>
      </c>
    </row>
    <row r="32" spans="1:58">
      <c r="W32" s="1">
        <v>5</v>
      </c>
      <c r="X32" s="1">
        <v>7</v>
      </c>
      <c r="Y32" s="1">
        <v>8</v>
      </c>
      <c r="Z32" s="1">
        <v>8</v>
      </c>
      <c r="AA32" s="1">
        <v>8</v>
      </c>
      <c r="AB32" s="1">
        <v>15</v>
      </c>
      <c r="AC32" s="1">
        <v>17</v>
      </c>
    </row>
    <row r="33" spans="23:29">
      <c r="W33" s="1">
        <v>53</v>
      </c>
      <c r="X33" s="1">
        <v>62</v>
      </c>
      <c r="Y33" s="1">
        <v>65</v>
      </c>
      <c r="Z33" s="1">
        <v>79</v>
      </c>
      <c r="AA33" s="1">
        <v>78</v>
      </c>
      <c r="AB33" s="1">
        <v>84</v>
      </c>
      <c r="AC33" s="1">
        <v>74</v>
      </c>
    </row>
    <row r="34" spans="23:29">
      <c r="W34" s="1">
        <v>15</v>
      </c>
      <c r="X34" s="1">
        <v>15</v>
      </c>
      <c r="Y34" s="1">
        <v>20</v>
      </c>
      <c r="Z34" s="1">
        <v>21</v>
      </c>
      <c r="AA34" s="1">
        <v>25</v>
      </c>
      <c r="AB34" s="1">
        <v>38</v>
      </c>
      <c r="AC34" s="1">
        <v>49</v>
      </c>
    </row>
    <row r="35" spans="23:29">
      <c r="W35" s="1">
        <v>23</v>
      </c>
      <c r="X35" s="1">
        <v>24</v>
      </c>
      <c r="Y35" s="1">
        <v>25</v>
      </c>
      <c r="Z35" s="1">
        <v>28</v>
      </c>
      <c r="AA35" s="1">
        <v>29</v>
      </c>
      <c r="AB35" s="1">
        <v>41</v>
      </c>
      <c r="AC35" s="1">
        <v>48</v>
      </c>
    </row>
    <row r="36" spans="23:29">
      <c r="W36" s="1">
        <v>7</v>
      </c>
      <c r="X36" s="1">
        <v>8</v>
      </c>
      <c r="Y36" s="1">
        <v>9</v>
      </c>
      <c r="Z36" s="1">
        <v>9</v>
      </c>
      <c r="AA36" s="1">
        <v>9</v>
      </c>
      <c r="AB36" s="1">
        <v>8</v>
      </c>
      <c r="AC36" s="1">
        <v>10</v>
      </c>
    </row>
    <row r="37" spans="23:29">
      <c r="W37" s="1">
        <v>14</v>
      </c>
      <c r="X37" s="1">
        <v>16</v>
      </c>
      <c r="Y37" s="1">
        <v>19</v>
      </c>
      <c r="Z37" s="1">
        <v>13</v>
      </c>
      <c r="AA37" s="1">
        <v>13</v>
      </c>
      <c r="AB37" s="1">
        <v>19</v>
      </c>
      <c r="AC37" s="1">
        <v>19</v>
      </c>
    </row>
    <row r="38" spans="23:29">
      <c r="W38" s="1">
        <v>19</v>
      </c>
      <c r="X38" s="1">
        <v>13</v>
      </c>
      <c r="Y38" s="1">
        <v>18</v>
      </c>
      <c r="Z38" s="1">
        <v>24</v>
      </c>
      <c r="AA38" s="1">
        <v>34</v>
      </c>
      <c r="AB38" s="1">
        <v>33</v>
      </c>
      <c r="AC38" s="1">
        <v>38</v>
      </c>
    </row>
    <row r="39" spans="23:29">
      <c r="W39" s="1">
        <v>29</v>
      </c>
      <c r="X39" s="1">
        <v>31</v>
      </c>
      <c r="Y39" s="1">
        <v>43</v>
      </c>
      <c r="Z39" s="1">
        <v>47</v>
      </c>
      <c r="AA39" s="1">
        <v>50</v>
      </c>
      <c r="AB39" s="1">
        <v>58</v>
      </c>
      <c r="AC39" s="1">
        <v>67</v>
      </c>
    </row>
    <row r="40" spans="23:29">
      <c r="W40" s="1">
        <v>21</v>
      </c>
      <c r="X40" s="1">
        <v>21</v>
      </c>
      <c r="Y40" s="1">
        <v>17</v>
      </c>
      <c r="Z40" s="1">
        <v>19</v>
      </c>
      <c r="AA40" s="1">
        <v>21</v>
      </c>
      <c r="AB40" s="1">
        <v>26</v>
      </c>
      <c r="AC40" s="1">
        <v>31</v>
      </c>
    </row>
    <row r="41" spans="23:29">
      <c r="W41" s="1">
        <v>0</v>
      </c>
      <c r="X41" s="1">
        <v>0</v>
      </c>
      <c r="Y41" s="1">
        <v>0</v>
      </c>
      <c r="Z41" s="1">
        <v>0</v>
      </c>
      <c r="AA41" s="1">
        <v>0</v>
      </c>
      <c r="AB41" s="1">
        <v>0</v>
      </c>
      <c r="AC41" s="1">
        <v>0</v>
      </c>
    </row>
    <row r="42" spans="23:29">
      <c r="W42" s="1">
        <v>9</v>
      </c>
      <c r="X42" s="1">
        <v>10</v>
      </c>
      <c r="Y42" s="1">
        <v>14</v>
      </c>
      <c r="Z42" s="1">
        <v>17</v>
      </c>
      <c r="AA42" s="1">
        <v>16</v>
      </c>
      <c r="AB42" s="1">
        <v>19</v>
      </c>
      <c r="AC42" s="1">
        <v>20</v>
      </c>
    </row>
    <row r="43" spans="23:29">
      <c r="W43" s="1">
        <v>24</v>
      </c>
      <c r="X43" s="1">
        <v>27</v>
      </c>
      <c r="Y43" s="1">
        <v>24</v>
      </c>
      <c r="Z43" s="1">
        <v>24</v>
      </c>
      <c r="AA43" s="1">
        <v>24</v>
      </c>
      <c r="AB43" s="1">
        <v>26</v>
      </c>
      <c r="AC43" s="1">
        <v>26</v>
      </c>
    </row>
    <row r="44" spans="23:29">
      <c r="W44" s="1">
        <v>19</v>
      </c>
      <c r="X44" s="1">
        <v>20</v>
      </c>
      <c r="Y44" s="1">
        <v>20</v>
      </c>
      <c r="Z44" s="1">
        <v>22</v>
      </c>
      <c r="AA44" s="1">
        <v>22</v>
      </c>
      <c r="AB44" s="1">
        <v>27</v>
      </c>
      <c r="AC44" s="1">
        <v>29</v>
      </c>
    </row>
    <row r="45" spans="23:29">
      <c r="W45" s="1">
        <v>7</v>
      </c>
      <c r="X45" s="1">
        <v>7</v>
      </c>
      <c r="Y45" s="1">
        <v>8</v>
      </c>
      <c r="Z45" s="1">
        <v>10</v>
      </c>
      <c r="AA45" s="1">
        <v>11</v>
      </c>
      <c r="AB45" s="1">
        <v>13</v>
      </c>
      <c r="AC45" s="1">
        <v>14</v>
      </c>
    </row>
    <row r="46" spans="23:29">
      <c r="W46" s="1">
        <v>1</v>
      </c>
      <c r="X46" s="1">
        <v>1</v>
      </c>
      <c r="Y46" s="1">
        <v>1</v>
      </c>
      <c r="Z46" s="1">
        <v>1</v>
      </c>
      <c r="AA46" s="1">
        <v>1</v>
      </c>
      <c r="AB46" s="1">
        <v>1</v>
      </c>
      <c r="AC46" s="1">
        <v>1</v>
      </c>
    </row>
    <row r="47" spans="23:29">
      <c r="W47" s="1">
        <v>1</v>
      </c>
      <c r="X47" s="1">
        <v>1</v>
      </c>
      <c r="Y47" s="1">
        <v>1</v>
      </c>
      <c r="Z47" s="1">
        <v>1</v>
      </c>
      <c r="AA47" s="1">
        <v>1</v>
      </c>
      <c r="AB47" s="1">
        <v>7</v>
      </c>
      <c r="AC47" s="1">
        <v>6</v>
      </c>
    </row>
    <row r="48" spans="23:29">
      <c r="W48" s="1">
        <v>1</v>
      </c>
      <c r="X48" s="1">
        <v>1</v>
      </c>
      <c r="Y48" s="1">
        <v>1</v>
      </c>
      <c r="Z48" s="1">
        <v>0</v>
      </c>
      <c r="AA48" s="1">
        <v>0</v>
      </c>
      <c r="AB48" s="1">
        <v>0</v>
      </c>
      <c r="AC48" s="1">
        <v>0</v>
      </c>
    </row>
    <row r="49" spans="23:29">
      <c r="W49" s="1">
        <v>5</v>
      </c>
      <c r="X49" s="1">
        <v>5</v>
      </c>
      <c r="Y49" s="1">
        <v>5</v>
      </c>
      <c r="Z49" s="1">
        <v>5</v>
      </c>
      <c r="AA49" s="1">
        <v>5</v>
      </c>
      <c r="AB49" s="1">
        <v>6</v>
      </c>
      <c r="AC49" s="1">
        <v>6</v>
      </c>
    </row>
    <row r="50" spans="23:29">
      <c r="W50" s="1">
        <v>4</v>
      </c>
      <c r="X50" s="1">
        <v>3</v>
      </c>
      <c r="Y50" s="1">
        <v>4</v>
      </c>
      <c r="Z50" s="1">
        <v>7</v>
      </c>
      <c r="AA50" s="1">
        <v>6</v>
      </c>
      <c r="AB50" s="1">
        <v>11</v>
      </c>
      <c r="AC50" s="1">
        <v>11</v>
      </c>
    </row>
    <row r="51" spans="23:29">
      <c r="W51" s="1">
        <v>0</v>
      </c>
      <c r="X51" s="1">
        <v>0</v>
      </c>
      <c r="Y51" s="1">
        <v>0</v>
      </c>
      <c r="Z51" s="1">
        <v>0</v>
      </c>
      <c r="AA51" s="1">
        <v>3</v>
      </c>
      <c r="AB51" s="1">
        <v>12</v>
      </c>
      <c r="AC51" s="1">
        <v>13</v>
      </c>
    </row>
    <row r="52" spans="23:29">
      <c r="W52" s="1">
        <v>2</v>
      </c>
      <c r="X52" s="1">
        <v>3</v>
      </c>
      <c r="Y52" s="1">
        <v>3</v>
      </c>
      <c r="Z52" s="1">
        <v>3</v>
      </c>
      <c r="AA52" s="1">
        <v>3</v>
      </c>
      <c r="AB52" s="1">
        <v>3</v>
      </c>
      <c r="AC52" s="1">
        <v>3</v>
      </c>
    </row>
    <row r="53" spans="23:29">
      <c r="W53" s="1">
        <v>269</v>
      </c>
      <c r="X53" s="1">
        <v>284</v>
      </c>
      <c r="Y53" s="1">
        <v>315</v>
      </c>
      <c r="Z53" s="1">
        <v>351</v>
      </c>
      <c r="AA53" s="1">
        <v>373</v>
      </c>
      <c r="AB53" s="1">
        <v>466</v>
      </c>
      <c r="AC53" s="1">
        <v>504</v>
      </c>
    </row>
  </sheetData>
  <pageMargins left="0.75" right="0.75" top="1" bottom="1" header="0.5" footer="0.5"/>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dimension ref="A3:LC1166"/>
  <sheetViews>
    <sheetView zoomScale="115" zoomScaleNormal="115" workbookViewId="0">
      <selection activeCell="D2" sqref="D2"/>
    </sheetView>
  </sheetViews>
  <sheetFormatPr defaultRowHeight="15"/>
  <cols>
    <col min="1" max="1" width="17.85546875" style="32" customWidth="1"/>
    <col min="2" max="2" width="15.28515625" style="32" customWidth="1"/>
    <col min="3" max="3" width="8.5703125" style="32" customWidth="1"/>
    <col min="4" max="4" width="16.140625" style="32" customWidth="1"/>
    <col min="5" max="5" width="3.7109375" style="32" customWidth="1"/>
    <col min="6" max="11" width="16.140625" style="32" customWidth="1"/>
    <col min="12" max="12" width="16.28515625" style="32" customWidth="1"/>
    <col min="13" max="24" width="16.140625" style="32" customWidth="1"/>
    <col min="25" max="25" width="16.28515625" style="32" customWidth="1"/>
    <col min="26" max="26" width="16.140625" style="32" customWidth="1"/>
    <col min="27" max="27" width="4.42578125" style="32" customWidth="1"/>
    <col min="28" max="52" width="3.7109375" style="32" customWidth="1"/>
    <col min="53" max="78" width="3.7109375" style="35" customWidth="1"/>
    <col min="79" max="307" width="3.7109375" style="32" customWidth="1"/>
    <col min="308" max="308" width="4.42578125" style="32" bestFit="1" customWidth="1"/>
    <col min="309" max="314" width="3.7109375" style="32" customWidth="1"/>
    <col min="315" max="315" width="4.5703125" style="32" customWidth="1"/>
    <col min="316" max="16384" width="9.140625" style="32"/>
  </cols>
  <sheetData>
    <row r="3" spans="1:315">
      <c r="A3" s="35" t="s">
        <v>298</v>
      </c>
      <c r="B3" s="35" t="s">
        <v>897</v>
      </c>
      <c r="C3" s="35"/>
      <c r="D3" s="35"/>
      <c r="E3" s="3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s="33"/>
      <c r="KX3" s="33"/>
      <c r="KY3" s="33"/>
      <c r="KZ3" s="33"/>
      <c r="LA3" s="33"/>
      <c r="LB3" s="33"/>
      <c r="LC3" s="33"/>
    </row>
    <row r="4" spans="1:315" ht="39.75">
      <c r="A4" s="35" t="s">
        <v>898</v>
      </c>
      <c r="B4" s="35" t="s">
        <v>899</v>
      </c>
      <c r="C4" s="35" t="s">
        <v>2175</v>
      </c>
      <c r="D4" s="35" t="s">
        <v>2176</v>
      </c>
      <c r="E4" s="156" t="s">
        <v>900</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s="33"/>
      <c r="KX4" s="33"/>
      <c r="KY4" s="33"/>
      <c r="KZ4" s="33"/>
      <c r="LA4" s="33"/>
      <c r="LB4" s="33"/>
      <c r="LC4" s="33"/>
    </row>
    <row r="5" spans="1:315">
      <c r="A5" s="157" t="s">
        <v>13</v>
      </c>
      <c r="B5" s="158"/>
      <c r="C5" s="158">
        <v>14</v>
      </c>
      <c r="D5" s="158">
        <v>1</v>
      </c>
      <c r="E5" s="158">
        <v>15</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s="33"/>
      <c r="KX5" s="33"/>
      <c r="KY5" s="33"/>
      <c r="KZ5" s="33"/>
      <c r="LA5" s="33"/>
      <c r="LB5" s="33"/>
      <c r="LC5" s="33"/>
    </row>
    <row r="6" spans="1:315">
      <c r="A6" s="159" t="s">
        <v>322</v>
      </c>
      <c r="B6" s="158"/>
      <c r="C6" s="158">
        <v>1</v>
      </c>
      <c r="D6" s="158"/>
      <c r="E6" s="158">
        <v>1</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s="33"/>
      <c r="KX6" s="33"/>
      <c r="KY6" s="33"/>
      <c r="KZ6" s="33"/>
      <c r="LA6" s="33"/>
      <c r="LB6" s="33"/>
      <c r="LC6" s="33"/>
    </row>
    <row r="7" spans="1:315">
      <c r="A7" s="160" t="s">
        <v>504</v>
      </c>
      <c r="B7" s="158"/>
      <c r="C7" s="158">
        <v>1</v>
      </c>
      <c r="D7" s="158"/>
      <c r="E7" s="158">
        <v>1</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s="33"/>
      <c r="KX7" s="33"/>
      <c r="KY7" s="33"/>
      <c r="KZ7" s="33"/>
      <c r="LA7" s="33"/>
      <c r="LB7" s="33"/>
      <c r="LC7" s="33"/>
    </row>
    <row r="8" spans="1:315">
      <c r="A8" s="159" t="s">
        <v>408</v>
      </c>
      <c r="B8" s="158"/>
      <c r="C8" s="158">
        <v>1</v>
      </c>
      <c r="D8" s="158"/>
      <c r="E8" s="158">
        <v>1</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s="33"/>
      <c r="KX8" s="33"/>
      <c r="KY8" s="33"/>
      <c r="KZ8" s="33"/>
      <c r="LA8" s="33"/>
      <c r="LB8" s="33"/>
      <c r="LC8" s="33"/>
    </row>
    <row r="9" spans="1:315">
      <c r="A9" s="160" t="s">
        <v>986</v>
      </c>
      <c r="B9" s="158"/>
      <c r="C9" s="158">
        <v>1</v>
      </c>
      <c r="D9" s="158"/>
      <c r="E9" s="158">
        <v>1</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s="33"/>
      <c r="KX9" s="33"/>
      <c r="KY9" s="33"/>
      <c r="KZ9" s="33"/>
      <c r="LA9" s="33"/>
      <c r="LB9" s="33"/>
      <c r="LC9" s="33"/>
    </row>
    <row r="10" spans="1:315">
      <c r="A10" s="159" t="s">
        <v>412</v>
      </c>
      <c r="B10" s="158"/>
      <c r="C10" s="158">
        <v>1</v>
      </c>
      <c r="D10" s="158"/>
      <c r="E10" s="158">
        <v>1</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s="33"/>
      <c r="KX10" s="33"/>
      <c r="KY10" s="33"/>
      <c r="KZ10" s="33"/>
      <c r="LA10" s="33"/>
      <c r="LB10" s="33"/>
      <c r="LC10" s="33"/>
    </row>
    <row r="11" spans="1:315">
      <c r="A11" s="160" t="s">
        <v>441</v>
      </c>
      <c r="B11" s="158"/>
      <c r="C11" s="158">
        <v>1</v>
      </c>
      <c r="D11" s="158"/>
      <c r="E11" s="158">
        <v>1</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s="33"/>
      <c r="KX11" s="33"/>
      <c r="KY11" s="33"/>
      <c r="KZ11" s="33"/>
      <c r="LA11" s="33"/>
      <c r="LB11" s="33"/>
      <c r="LC11" s="33"/>
    </row>
    <row r="12" spans="1:315">
      <c r="A12" s="159" t="s">
        <v>555</v>
      </c>
      <c r="B12" s="158"/>
      <c r="C12" s="158">
        <v>1</v>
      </c>
      <c r="D12" s="158"/>
      <c r="E12" s="158">
        <v>1</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s="33"/>
      <c r="KX12" s="33"/>
      <c r="KY12" s="33"/>
      <c r="KZ12" s="33"/>
      <c r="LA12" s="33"/>
      <c r="LB12" s="33"/>
      <c r="LC12" s="33"/>
    </row>
    <row r="13" spans="1:315">
      <c r="A13" s="160" t="s">
        <v>616</v>
      </c>
      <c r="B13" s="158"/>
      <c r="C13" s="158">
        <v>1</v>
      </c>
      <c r="D13" s="158"/>
      <c r="E13" s="158">
        <v>1</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s="33"/>
      <c r="KX13" s="33"/>
      <c r="KY13" s="33"/>
      <c r="KZ13" s="33"/>
      <c r="LA13" s="33"/>
      <c r="LB13" s="33"/>
      <c r="LC13" s="33"/>
    </row>
    <row r="14" spans="1:315">
      <c r="A14" s="159" t="s">
        <v>561</v>
      </c>
      <c r="B14" s="158"/>
      <c r="C14" s="158">
        <v>3</v>
      </c>
      <c r="D14" s="158"/>
      <c r="E14" s="158">
        <v>3</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s="33"/>
      <c r="KX14" s="33"/>
      <c r="KY14" s="33"/>
      <c r="KZ14" s="33"/>
      <c r="LA14" s="33"/>
      <c r="LB14" s="33"/>
      <c r="LC14" s="33"/>
    </row>
    <row r="15" spans="1:315">
      <c r="A15" s="160" t="s">
        <v>943</v>
      </c>
      <c r="B15" s="158"/>
      <c r="C15" s="158">
        <v>1</v>
      </c>
      <c r="D15" s="158"/>
      <c r="E15" s="158">
        <v>1</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s="33"/>
      <c r="KX15" s="33"/>
      <c r="KY15" s="33"/>
      <c r="KZ15" s="33"/>
      <c r="LA15" s="33"/>
      <c r="LB15" s="33"/>
      <c r="LC15" s="33"/>
    </row>
    <row r="16" spans="1:315">
      <c r="A16" s="160" t="s">
        <v>959</v>
      </c>
      <c r="B16" s="158"/>
      <c r="C16" s="158">
        <v>2</v>
      </c>
      <c r="D16" s="158"/>
      <c r="E16" s="158">
        <v>2</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s="33"/>
      <c r="KX16" s="33"/>
      <c r="KY16" s="33"/>
      <c r="KZ16" s="33"/>
      <c r="LA16" s="33"/>
      <c r="LB16" s="33"/>
      <c r="LC16" s="33"/>
    </row>
    <row r="17" spans="1:315">
      <c r="A17" s="159" t="s">
        <v>378</v>
      </c>
      <c r="B17" s="158"/>
      <c r="C17" s="158">
        <v>1</v>
      </c>
      <c r="D17" s="158"/>
      <c r="E17" s="158">
        <v>1</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s="33"/>
      <c r="KX17" s="33"/>
      <c r="KY17" s="33"/>
      <c r="KZ17" s="33"/>
      <c r="LA17" s="33"/>
      <c r="LB17" s="33"/>
      <c r="LC17" s="33"/>
    </row>
    <row r="18" spans="1:315">
      <c r="A18" s="160" t="s">
        <v>947</v>
      </c>
      <c r="B18" s="158"/>
      <c r="C18" s="158">
        <v>1</v>
      </c>
      <c r="D18" s="158"/>
      <c r="E18" s="158">
        <v>1</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s="33"/>
      <c r="KX18" s="33"/>
      <c r="KY18" s="33"/>
      <c r="KZ18" s="33"/>
      <c r="LA18" s="33"/>
      <c r="LB18" s="33"/>
      <c r="LC18" s="33"/>
    </row>
    <row r="19" spans="1:315">
      <c r="A19" s="159" t="s">
        <v>499</v>
      </c>
      <c r="B19" s="158"/>
      <c r="C19" s="158"/>
      <c r="D19" s="158">
        <v>1</v>
      </c>
      <c r="E19" s="158">
        <v>1</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s="33"/>
      <c r="KX19" s="33"/>
      <c r="KY19" s="33"/>
      <c r="KZ19" s="33"/>
      <c r="LA19" s="33"/>
      <c r="LB19" s="33"/>
      <c r="LC19" s="33"/>
    </row>
    <row r="20" spans="1:315">
      <c r="A20" s="160" t="s">
        <v>538</v>
      </c>
      <c r="B20" s="158"/>
      <c r="C20" s="158"/>
      <c r="D20" s="158">
        <v>1</v>
      </c>
      <c r="E20" s="158">
        <v>1</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s="33"/>
      <c r="KX20" s="33"/>
      <c r="KY20" s="33"/>
      <c r="KZ20" s="33"/>
      <c r="LA20" s="33"/>
      <c r="LB20" s="33"/>
      <c r="LC20" s="33"/>
    </row>
    <row r="21" spans="1:315">
      <c r="A21" s="159" t="s">
        <v>458</v>
      </c>
      <c r="B21" s="158"/>
      <c r="C21" s="158">
        <v>1</v>
      </c>
      <c r="D21" s="158"/>
      <c r="E21" s="158">
        <v>1</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s="33"/>
      <c r="KX21" s="33"/>
      <c r="KY21" s="33"/>
      <c r="KZ21" s="33"/>
      <c r="LA21" s="33"/>
      <c r="LB21" s="33"/>
      <c r="LC21" s="33"/>
    </row>
    <row r="22" spans="1:315">
      <c r="A22" s="160" t="s">
        <v>624</v>
      </c>
      <c r="B22" s="158"/>
      <c r="C22" s="158">
        <v>1</v>
      </c>
      <c r="D22" s="158"/>
      <c r="E22" s="158">
        <v>1</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s="33"/>
      <c r="KX22" s="33"/>
      <c r="KY22" s="33"/>
      <c r="KZ22" s="33"/>
      <c r="LA22" s="33"/>
      <c r="LB22" s="33"/>
      <c r="LC22" s="33"/>
    </row>
    <row r="23" spans="1:315">
      <c r="A23" s="159" t="s">
        <v>459</v>
      </c>
      <c r="B23" s="158"/>
      <c r="C23" s="158">
        <v>5</v>
      </c>
      <c r="D23" s="158"/>
      <c r="E23" s="158">
        <v>5</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s="33"/>
      <c r="KX23" s="33"/>
      <c r="KY23" s="33"/>
      <c r="KZ23" s="33"/>
      <c r="LA23" s="33"/>
      <c r="LB23" s="33"/>
      <c r="LC23" s="33"/>
    </row>
    <row r="24" spans="1:315">
      <c r="A24" s="160" t="s">
        <v>622</v>
      </c>
      <c r="B24" s="158"/>
      <c r="C24" s="158">
        <v>1</v>
      </c>
      <c r="D24" s="158"/>
      <c r="E24" s="158">
        <v>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s="33"/>
      <c r="KX24" s="33"/>
      <c r="KY24" s="33"/>
      <c r="KZ24" s="33"/>
      <c r="LA24" s="33"/>
      <c r="LB24" s="33"/>
      <c r="LC24" s="33"/>
    </row>
    <row r="25" spans="1:315">
      <c r="A25" s="160" t="s">
        <v>931</v>
      </c>
      <c r="B25" s="158"/>
      <c r="C25" s="158">
        <v>2</v>
      </c>
      <c r="D25" s="158"/>
      <c r="E25" s="158">
        <v>2</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s="33"/>
      <c r="KX25" s="33"/>
      <c r="KY25" s="33"/>
      <c r="KZ25" s="33"/>
      <c r="LA25" s="33"/>
      <c r="LB25" s="33"/>
      <c r="LC25" s="33"/>
    </row>
    <row r="26" spans="1:315">
      <c r="A26" s="160" t="s">
        <v>935</v>
      </c>
      <c r="B26" s="158"/>
      <c r="C26" s="158">
        <v>2</v>
      </c>
      <c r="D26" s="158"/>
      <c r="E26" s="158">
        <v>2</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s="33"/>
      <c r="KX26" s="33"/>
      <c r="KY26" s="33"/>
      <c r="KZ26" s="33"/>
      <c r="LA26" s="33"/>
      <c r="LB26" s="33"/>
      <c r="LC26" s="33"/>
    </row>
    <row r="27" spans="1:315">
      <c r="A27" s="157" t="s">
        <v>12</v>
      </c>
      <c r="B27" s="158"/>
      <c r="C27" s="158">
        <v>61</v>
      </c>
      <c r="D27" s="158">
        <v>1</v>
      </c>
      <c r="E27" s="158">
        <v>62</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s="33"/>
      <c r="KX27" s="33"/>
      <c r="KY27" s="33"/>
      <c r="KZ27" s="33"/>
      <c r="LA27" s="33"/>
      <c r="LB27" s="33"/>
      <c r="LC27" s="33"/>
    </row>
    <row r="28" spans="1:315">
      <c r="A28" s="159" t="s">
        <v>1110</v>
      </c>
      <c r="B28" s="158"/>
      <c r="C28" s="158">
        <v>2</v>
      </c>
      <c r="D28" s="158"/>
      <c r="E28" s="158">
        <v>2</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s="33"/>
      <c r="KX28" s="33"/>
      <c r="KY28" s="33"/>
      <c r="KZ28" s="33"/>
      <c r="LA28" s="33"/>
      <c r="LB28" s="33"/>
      <c r="LC28" s="33"/>
    </row>
    <row r="29" spans="1:315">
      <c r="A29" s="160" t="s">
        <v>1111</v>
      </c>
      <c r="B29" s="158"/>
      <c r="C29" s="158">
        <v>2</v>
      </c>
      <c r="D29" s="158"/>
      <c r="E29" s="158">
        <v>2</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s="33"/>
      <c r="KX29" s="33"/>
      <c r="KY29" s="33"/>
      <c r="KZ29" s="33"/>
      <c r="LA29" s="33"/>
      <c r="LB29" s="33"/>
      <c r="LC29" s="33"/>
    </row>
    <row r="30" spans="1:315">
      <c r="A30" s="159" t="s">
        <v>385</v>
      </c>
      <c r="B30" s="158"/>
      <c r="C30" s="158">
        <v>6</v>
      </c>
      <c r="D30" s="158"/>
      <c r="E30" s="158">
        <v>6</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s="33"/>
      <c r="KX30" s="33"/>
      <c r="KY30" s="33"/>
      <c r="KZ30" s="33"/>
      <c r="LA30" s="33"/>
      <c r="LB30" s="33"/>
      <c r="LC30" s="33"/>
    </row>
    <row r="31" spans="1:315">
      <c r="A31" s="160" t="s">
        <v>386</v>
      </c>
      <c r="B31" s="158"/>
      <c r="C31" s="158">
        <v>1</v>
      </c>
      <c r="D31" s="158"/>
      <c r="E31" s="158">
        <v>1</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s="33"/>
      <c r="KX31" s="33"/>
      <c r="KY31" s="33"/>
      <c r="KZ31" s="33"/>
      <c r="LA31" s="33"/>
      <c r="LB31" s="33"/>
      <c r="LC31" s="33"/>
    </row>
    <row r="32" spans="1:315">
      <c r="A32" s="160" t="s">
        <v>1143</v>
      </c>
      <c r="B32" s="158"/>
      <c r="C32" s="158">
        <v>1</v>
      </c>
      <c r="D32" s="158"/>
      <c r="E32" s="158">
        <v>1</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s="33"/>
      <c r="KX32" s="33"/>
      <c r="KY32" s="33"/>
      <c r="KZ32" s="33"/>
      <c r="LA32" s="33"/>
      <c r="LB32" s="33"/>
      <c r="LC32" s="33"/>
    </row>
    <row r="33" spans="1:315">
      <c r="A33" s="160" t="s">
        <v>1191</v>
      </c>
      <c r="B33" s="158"/>
      <c r="C33" s="158">
        <v>3</v>
      </c>
      <c r="D33" s="158"/>
      <c r="E33" s="158">
        <v>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s="33"/>
      <c r="KX33" s="33"/>
      <c r="KY33" s="33"/>
      <c r="KZ33" s="33"/>
      <c r="LA33" s="33"/>
      <c r="LB33" s="33"/>
      <c r="LC33" s="33"/>
    </row>
    <row r="34" spans="1:315">
      <c r="A34" s="160" t="s">
        <v>1216</v>
      </c>
      <c r="B34" s="158"/>
      <c r="C34" s="158">
        <v>1</v>
      </c>
      <c r="D34" s="158"/>
      <c r="E34" s="158">
        <v>1</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s="33"/>
      <c r="KX34" s="33"/>
      <c r="KY34" s="33"/>
      <c r="KZ34" s="33"/>
      <c r="LA34" s="33"/>
      <c r="LB34" s="33"/>
      <c r="LC34" s="33"/>
    </row>
    <row r="35" spans="1:315">
      <c r="A35" s="159" t="s">
        <v>632</v>
      </c>
      <c r="B35" s="158"/>
      <c r="C35" s="158">
        <v>4</v>
      </c>
      <c r="D35" s="158"/>
      <c r="E35" s="158">
        <v>4</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s="33"/>
      <c r="KX35" s="33"/>
      <c r="KY35" s="33"/>
      <c r="KZ35" s="33"/>
      <c r="LA35" s="33"/>
      <c r="LB35" s="33"/>
      <c r="LC35" s="33"/>
    </row>
    <row r="36" spans="1:315">
      <c r="A36" s="160" t="s">
        <v>1056</v>
      </c>
      <c r="B36" s="158"/>
      <c r="C36" s="158">
        <v>3</v>
      </c>
      <c r="D36" s="158"/>
      <c r="E36" s="158">
        <v>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s="33"/>
      <c r="KX36" s="33"/>
      <c r="KY36" s="33"/>
      <c r="KZ36" s="33"/>
      <c r="LA36" s="33"/>
      <c r="LB36" s="33"/>
      <c r="LC36" s="33"/>
    </row>
    <row r="37" spans="1:315">
      <c r="A37" s="160" t="s">
        <v>1105</v>
      </c>
      <c r="B37" s="158"/>
      <c r="C37" s="158">
        <v>1</v>
      </c>
      <c r="D37" s="158"/>
      <c r="E37" s="158">
        <v>1</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s="33"/>
      <c r="KX37" s="33"/>
      <c r="KY37" s="33"/>
      <c r="KZ37" s="33"/>
      <c r="LA37" s="33"/>
      <c r="LB37" s="33"/>
      <c r="LC37" s="33"/>
    </row>
    <row r="38" spans="1:315">
      <c r="A38" s="159" t="s">
        <v>455</v>
      </c>
      <c r="B38" s="158"/>
      <c r="C38" s="158">
        <v>2</v>
      </c>
      <c r="D38" s="158"/>
      <c r="E38" s="158">
        <v>2</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s="33"/>
      <c r="KX38" s="33"/>
      <c r="KY38" s="33"/>
      <c r="KZ38" s="33"/>
      <c r="LA38" s="33"/>
      <c r="LB38" s="33"/>
      <c r="LC38" s="33"/>
    </row>
    <row r="39" spans="1:315">
      <c r="A39" s="160" t="s">
        <v>1094</v>
      </c>
      <c r="B39" s="158"/>
      <c r="C39" s="158">
        <v>1</v>
      </c>
      <c r="D39" s="158"/>
      <c r="E39" s="158">
        <v>1</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s="33"/>
      <c r="KX39" s="33"/>
      <c r="KY39" s="33"/>
      <c r="KZ39" s="33"/>
      <c r="LA39" s="33"/>
      <c r="LB39" s="33"/>
      <c r="LC39" s="33"/>
    </row>
    <row r="40" spans="1:315">
      <c r="A40" s="160" t="s">
        <v>1211</v>
      </c>
      <c r="B40" s="158"/>
      <c r="C40" s="158">
        <v>1</v>
      </c>
      <c r="D40" s="158"/>
      <c r="E40" s="158">
        <v>1</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s="33"/>
      <c r="KX40" s="33"/>
      <c r="KY40" s="33"/>
      <c r="KZ40" s="33"/>
      <c r="LA40" s="33"/>
      <c r="LB40" s="33"/>
      <c r="LC40" s="33"/>
    </row>
    <row r="41" spans="1:315">
      <c r="A41" s="159" t="s">
        <v>992</v>
      </c>
      <c r="B41" s="158"/>
      <c r="C41" s="158">
        <v>22</v>
      </c>
      <c r="D41" s="158"/>
      <c r="E41" s="158">
        <v>22</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s="33"/>
      <c r="KX41" s="33"/>
      <c r="KY41" s="33"/>
      <c r="KZ41" s="33"/>
      <c r="LA41" s="33"/>
      <c r="LB41" s="33"/>
      <c r="LC41" s="33"/>
    </row>
    <row r="42" spans="1:315">
      <c r="A42" s="160" t="s">
        <v>533</v>
      </c>
      <c r="B42" s="158"/>
      <c r="C42" s="158">
        <v>1</v>
      </c>
      <c r="D42" s="158"/>
      <c r="E42" s="158">
        <v>1</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s="33"/>
      <c r="KX42" s="33"/>
      <c r="KY42" s="33"/>
      <c r="KZ42" s="33"/>
      <c r="LA42" s="33"/>
      <c r="LB42" s="33"/>
      <c r="LC42" s="33"/>
    </row>
    <row r="43" spans="1:315">
      <c r="A43" s="160" t="s">
        <v>992</v>
      </c>
      <c r="B43" s="158"/>
      <c r="C43" s="158">
        <v>10</v>
      </c>
      <c r="D43" s="158"/>
      <c r="E43" s="158">
        <v>10</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s="33"/>
      <c r="KX43" s="33"/>
      <c r="KY43" s="33"/>
      <c r="KZ43" s="33"/>
      <c r="LA43" s="33"/>
      <c r="LB43" s="33"/>
      <c r="LC43" s="33"/>
    </row>
    <row r="44" spans="1:315">
      <c r="A44" s="160" t="s">
        <v>1074</v>
      </c>
      <c r="B44" s="158"/>
      <c r="C44" s="158">
        <v>1</v>
      </c>
      <c r="D44" s="158"/>
      <c r="E44" s="158">
        <v>1</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s="33"/>
      <c r="KX44" s="33"/>
      <c r="KY44" s="33"/>
      <c r="KZ44" s="33"/>
      <c r="LA44" s="33"/>
      <c r="LB44" s="33"/>
      <c r="LC44" s="33"/>
    </row>
    <row r="45" spans="1:315">
      <c r="A45" s="160" t="s">
        <v>993</v>
      </c>
      <c r="B45" s="158"/>
      <c r="C45" s="158">
        <v>6</v>
      </c>
      <c r="D45" s="158"/>
      <c r="E45" s="158">
        <v>6</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s="33"/>
      <c r="KX45" s="33"/>
      <c r="KY45" s="33"/>
      <c r="KZ45" s="33"/>
      <c r="LA45" s="33"/>
      <c r="LB45" s="33"/>
      <c r="LC45" s="33"/>
    </row>
    <row r="46" spans="1:315">
      <c r="A46" s="160" t="s">
        <v>1041</v>
      </c>
      <c r="B46" s="158"/>
      <c r="C46" s="158">
        <v>2</v>
      </c>
      <c r="D46" s="158"/>
      <c r="E46" s="158">
        <v>2</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s="33"/>
      <c r="KX46" s="33"/>
      <c r="KY46" s="33"/>
      <c r="KZ46" s="33"/>
      <c r="LA46" s="33"/>
      <c r="LB46" s="33"/>
      <c r="LC46" s="33"/>
    </row>
    <row r="47" spans="1:315">
      <c r="A47" s="160" t="s">
        <v>1065</v>
      </c>
      <c r="B47" s="158"/>
      <c r="C47" s="158">
        <v>2</v>
      </c>
      <c r="D47" s="158"/>
      <c r="E47" s="158">
        <v>2</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s="33"/>
      <c r="KX47" s="33"/>
      <c r="KY47" s="33"/>
      <c r="KZ47" s="33"/>
      <c r="LA47" s="33"/>
      <c r="LB47" s="33"/>
      <c r="LC47" s="33"/>
    </row>
    <row r="48" spans="1:315">
      <c r="A48" s="159" t="s">
        <v>631</v>
      </c>
      <c r="B48" s="158"/>
      <c r="C48" s="158">
        <v>1</v>
      </c>
      <c r="D48" s="158"/>
      <c r="E48" s="158">
        <v>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s="33"/>
      <c r="KX48" s="33"/>
      <c r="KY48" s="33"/>
      <c r="KZ48" s="33"/>
      <c r="LA48" s="33"/>
      <c r="LB48" s="33"/>
      <c r="LC48" s="33"/>
    </row>
    <row r="49" spans="1:315">
      <c r="A49" s="160" t="s">
        <v>1099</v>
      </c>
      <c r="B49" s="158"/>
      <c r="C49" s="158">
        <v>1</v>
      </c>
      <c r="D49" s="158"/>
      <c r="E49" s="158">
        <v>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s="33"/>
      <c r="KX49" s="33"/>
      <c r="KY49" s="33"/>
      <c r="KZ49" s="33"/>
      <c r="LA49" s="33"/>
      <c r="LB49" s="33"/>
      <c r="LC49" s="33"/>
    </row>
    <row r="50" spans="1:315">
      <c r="A50" s="159" t="s">
        <v>511</v>
      </c>
      <c r="B50" s="158"/>
      <c r="C50" s="158">
        <v>1</v>
      </c>
      <c r="D50" s="158"/>
      <c r="E50" s="158">
        <v>1</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s="33"/>
      <c r="KX50" s="33"/>
      <c r="KY50" s="33"/>
      <c r="KZ50" s="33"/>
      <c r="LA50" s="33"/>
      <c r="LB50" s="33"/>
      <c r="LC50" s="33"/>
    </row>
    <row r="51" spans="1:315">
      <c r="A51" s="160" t="s">
        <v>1051</v>
      </c>
      <c r="B51" s="158"/>
      <c r="C51" s="158">
        <v>1</v>
      </c>
      <c r="D51" s="158"/>
      <c r="E51" s="158">
        <v>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s="33"/>
      <c r="KX51" s="33"/>
      <c r="KY51" s="33"/>
      <c r="KZ51" s="33"/>
      <c r="LA51" s="33"/>
      <c r="LB51" s="33"/>
      <c r="LC51" s="33"/>
    </row>
    <row r="52" spans="1:315">
      <c r="A52" s="159" t="s">
        <v>550</v>
      </c>
      <c r="B52" s="158"/>
      <c r="C52" s="158">
        <v>9</v>
      </c>
      <c r="D52" s="158"/>
      <c r="E52" s="158">
        <v>9</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s="33"/>
      <c r="KX52" s="33"/>
      <c r="KY52" s="33"/>
      <c r="KZ52" s="33"/>
      <c r="LA52" s="33"/>
      <c r="LB52" s="33"/>
      <c r="LC52" s="33"/>
    </row>
    <row r="53" spans="1:315">
      <c r="A53" s="160" t="s">
        <v>441</v>
      </c>
      <c r="B53" s="158"/>
      <c r="C53" s="158">
        <v>1</v>
      </c>
      <c r="D53" s="158"/>
      <c r="E53" s="158">
        <v>1</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s="33"/>
      <c r="KX53" s="33"/>
      <c r="KY53" s="33"/>
      <c r="KZ53" s="33"/>
      <c r="LA53" s="33"/>
      <c r="LB53" s="33"/>
      <c r="LC53" s="33"/>
    </row>
    <row r="54" spans="1:315">
      <c r="A54" s="160" t="s">
        <v>626</v>
      </c>
      <c r="B54" s="158"/>
      <c r="C54" s="158">
        <v>1</v>
      </c>
      <c r="D54" s="158"/>
      <c r="E54" s="158">
        <v>1</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s="33"/>
      <c r="KX54" s="33"/>
      <c r="KY54" s="33"/>
      <c r="KZ54" s="33"/>
      <c r="LA54" s="33"/>
      <c r="LB54" s="33"/>
      <c r="LC54" s="33"/>
    </row>
    <row r="55" spans="1:315">
      <c r="A55" s="160" t="s">
        <v>628</v>
      </c>
      <c r="B55" s="158"/>
      <c r="C55" s="158">
        <v>1</v>
      </c>
      <c r="D55" s="158"/>
      <c r="E55" s="158">
        <v>1</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s="33"/>
      <c r="KX55" s="33"/>
      <c r="KY55" s="33"/>
      <c r="KZ55" s="33"/>
      <c r="LA55" s="33"/>
      <c r="LB55" s="33"/>
      <c r="LC55" s="33"/>
    </row>
    <row r="56" spans="1:315">
      <c r="A56" s="160" t="s">
        <v>1046</v>
      </c>
      <c r="B56" s="158"/>
      <c r="C56" s="158">
        <v>6</v>
      </c>
      <c r="D56" s="158"/>
      <c r="E56" s="158">
        <v>6</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s="33"/>
      <c r="KX56" s="33"/>
      <c r="KY56" s="33"/>
      <c r="KZ56" s="33"/>
      <c r="LA56" s="33"/>
      <c r="LB56" s="33"/>
      <c r="LC56" s="33"/>
    </row>
    <row r="57" spans="1:315">
      <c r="A57" s="159" t="s">
        <v>1016</v>
      </c>
      <c r="B57" s="158"/>
      <c r="C57" s="158">
        <v>8</v>
      </c>
      <c r="D57" s="158"/>
      <c r="E57" s="158">
        <v>8</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s="33"/>
      <c r="KX57" s="33"/>
      <c r="KY57" s="33"/>
      <c r="KZ57" s="33"/>
      <c r="LA57" s="33"/>
      <c r="LB57" s="33"/>
      <c r="LC57" s="33"/>
    </row>
    <row r="58" spans="1:315">
      <c r="A58" s="160" t="s">
        <v>519</v>
      </c>
      <c r="B58" s="158"/>
      <c r="C58" s="158">
        <v>3</v>
      </c>
      <c r="D58" s="158"/>
      <c r="E58" s="158">
        <v>3</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s="33"/>
      <c r="KX58" s="33"/>
      <c r="KY58" s="33"/>
      <c r="KZ58" s="33"/>
      <c r="LA58" s="33"/>
      <c r="LB58" s="33"/>
      <c r="LC58" s="33"/>
    </row>
    <row r="59" spans="1:315">
      <c r="A59" s="160" t="s">
        <v>1131</v>
      </c>
      <c r="B59" s="158"/>
      <c r="C59" s="158">
        <v>2</v>
      </c>
      <c r="D59" s="158"/>
      <c r="E59" s="158">
        <v>2</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s="33"/>
      <c r="KX59" s="33"/>
      <c r="KY59" s="33"/>
      <c r="KZ59" s="33"/>
      <c r="LA59" s="33"/>
      <c r="LB59" s="33"/>
      <c r="LC59" s="33"/>
    </row>
    <row r="60" spans="1:315">
      <c r="A60" s="160" t="s">
        <v>1179</v>
      </c>
      <c r="B60" s="158"/>
      <c r="C60" s="158">
        <v>2</v>
      </c>
      <c r="D60" s="158"/>
      <c r="E60" s="158">
        <v>2</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s="33"/>
      <c r="KX60" s="33"/>
      <c r="KY60" s="33"/>
      <c r="KZ60" s="33"/>
      <c r="LA60" s="33"/>
      <c r="LB60" s="33"/>
      <c r="LC60" s="33"/>
    </row>
    <row r="61" spans="1:315">
      <c r="A61" s="160" t="s">
        <v>1088</v>
      </c>
      <c r="B61" s="158"/>
      <c r="C61" s="158">
        <v>1</v>
      </c>
      <c r="D61" s="158"/>
      <c r="E61" s="158">
        <v>1</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s="33"/>
      <c r="KX61" s="33"/>
      <c r="KY61" s="33"/>
      <c r="KZ61" s="33"/>
      <c r="LA61" s="33"/>
      <c r="LB61" s="33"/>
      <c r="LC61" s="33"/>
    </row>
    <row r="62" spans="1:315">
      <c r="A62" s="159" t="s">
        <v>568</v>
      </c>
      <c r="B62" s="158"/>
      <c r="C62" s="158">
        <v>2</v>
      </c>
      <c r="D62" s="158"/>
      <c r="E62" s="158">
        <v>2</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s="33"/>
      <c r="KX62" s="33"/>
      <c r="KY62" s="33"/>
      <c r="KZ62" s="33"/>
      <c r="LA62" s="33"/>
      <c r="LB62" s="33"/>
      <c r="LC62" s="33"/>
    </row>
    <row r="63" spans="1:315">
      <c r="A63" s="160" t="s">
        <v>1138</v>
      </c>
      <c r="B63" s="158"/>
      <c r="C63" s="158">
        <v>2</v>
      </c>
      <c r="D63" s="158"/>
      <c r="E63" s="158">
        <v>2</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s="33"/>
      <c r="KX63" s="33"/>
      <c r="KY63" s="33"/>
      <c r="KZ63" s="33"/>
      <c r="LA63" s="33"/>
      <c r="LB63" s="33"/>
      <c r="LC63" s="33"/>
    </row>
    <row r="64" spans="1:315">
      <c r="A64" s="159" t="s">
        <v>414</v>
      </c>
      <c r="B64" s="158"/>
      <c r="C64" s="158">
        <v>1</v>
      </c>
      <c r="D64" s="158"/>
      <c r="E64" s="158">
        <v>1</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s="33"/>
      <c r="KX64" s="33"/>
      <c r="KY64" s="33"/>
      <c r="KZ64" s="33"/>
      <c r="LA64" s="33"/>
      <c r="LB64" s="33"/>
      <c r="LC64" s="33"/>
    </row>
    <row r="65" spans="1:315">
      <c r="A65" s="160" t="s">
        <v>1257</v>
      </c>
      <c r="B65" s="158"/>
      <c r="C65" s="158">
        <v>1</v>
      </c>
      <c r="D65" s="158"/>
      <c r="E65" s="158">
        <v>1</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s="33"/>
      <c r="KX65" s="33"/>
      <c r="KY65" s="33"/>
      <c r="KZ65" s="33"/>
      <c r="LA65" s="33"/>
      <c r="LB65" s="33"/>
      <c r="LC65" s="33"/>
    </row>
    <row r="66" spans="1:315">
      <c r="A66" s="159" t="s">
        <v>630</v>
      </c>
      <c r="B66" s="158"/>
      <c r="C66" s="158">
        <v>3</v>
      </c>
      <c r="D66" s="158">
        <v>1</v>
      </c>
      <c r="E66" s="158">
        <v>4</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s="33"/>
      <c r="KX66" s="33"/>
      <c r="KY66" s="33"/>
      <c r="KZ66" s="33"/>
      <c r="LA66" s="33"/>
      <c r="LB66" s="33"/>
      <c r="LC66" s="33"/>
    </row>
    <row r="67" spans="1:315">
      <c r="A67" s="160" t="s">
        <v>1166</v>
      </c>
      <c r="B67" s="158"/>
      <c r="C67" s="158">
        <v>1</v>
      </c>
      <c r="D67" s="158"/>
      <c r="E67" s="158">
        <v>1</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s="33"/>
      <c r="KX67" s="33"/>
      <c r="KY67" s="33"/>
      <c r="KZ67" s="33"/>
      <c r="LA67" s="33"/>
      <c r="LB67" s="33"/>
      <c r="LC67" s="33"/>
    </row>
    <row r="68" spans="1:315">
      <c r="A68" s="160" t="s">
        <v>633</v>
      </c>
      <c r="B68" s="158"/>
      <c r="C68" s="158">
        <v>1</v>
      </c>
      <c r="D68" s="158"/>
      <c r="E68" s="158">
        <v>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s="33"/>
      <c r="KX68" s="33"/>
      <c r="KY68" s="33"/>
      <c r="KZ68" s="33"/>
      <c r="LA68" s="33"/>
      <c r="LB68" s="33"/>
      <c r="LC68" s="33"/>
    </row>
    <row r="69" spans="1:315">
      <c r="A69" s="160" t="s">
        <v>674</v>
      </c>
      <c r="B69" s="158"/>
      <c r="C69" s="158"/>
      <c r="D69" s="158">
        <v>1</v>
      </c>
      <c r="E69" s="158">
        <v>1</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s="33"/>
      <c r="KX69" s="33"/>
      <c r="KY69" s="33"/>
      <c r="KZ69" s="33"/>
      <c r="LA69" s="33"/>
      <c r="LB69" s="33"/>
      <c r="LC69" s="33"/>
    </row>
    <row r="70" spans="1:315">
      <c r="A70" s="160" t="s">
        <v>1172</v>
      </c>
      <c r="B70" s="158"/>
      <c r="C70" s="158">
        <v>1</v>
      </c>
      <c r="D70" s="158"/>
      <c r="E70" s="158">
        <v>1</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s="33"/>
      <c r="KX70" s="33"/>
      <c r="KY70" s="33"/>
      <c r="KZ70" s="33"/>
      <c r="LA70" s="33"/>
      <c r="LB70" s="33"/>
      <c r="LC70" s="33"/>
    </row>
    <row r="71" spans="1:315">
      <c r="A71" s="157" t="s">
        <v>14</v>
      </c>
      <c r="B71" s="158"/>
      <c r="C71" s="158">
        <v>23</v>
      </c>
      <c r="D71" s="158">
        <v>1</v>
      </c>
      <c r="E71" s="158">
        <v>24</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s="33"/>
      <c r="KX71" s="33"/>
      <c r="KY71" s="33"/>
      <c r="KZ71" s="33"/>
      <c r="LA71" s="33"/>
      <c r="LB71" s="33"/>
      <c r="LC71" s="33"/>
    </row>
    <row r="72" spans="1:315">
      <c r="A72" s="159" t="s">
        <v>578</v>
      </c>
      <c r="B72" s="158"/>
      <c r="C72" s="158">
        <v>1</v>
      </c>
      <c r="D72" s="158"/>
      <c r="E72" s="158">
        <v>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s="33"/>
      <c r="KX72" s="33"/>
      <c r="KY72" s="33"/>
      <c r="KZ72" s="33"/>
      <c r="LA72" s="33"/>
      <c r="LB72" s="33"/>
      <c r="LC72" s="33"/>
    </row>
    <row r="73" spans="1:315">
      <c r="A73" s="160" t="s">
        <v>1328</v>
      </c>
      <c r="B73" s="158"/>
      <c r="C73" s="158">
        <v>1</v>
      </c>
      <c r="D73" s="158"/>
      <c r="E73" s="158">
        <v>1</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s="33"/>
      <c r="KX73" s="33"/>
      <c r="KY73" s="33"/>
      <c r="KZ73" s="33"/>
      <c r="LA73" s="33"/>
      <c r="LB73" s="33"/>
      <c r="LC73" s="33"/>
    </row>
    <row r="74" spans="1:315">
      <c r="A74" s="159" t="s">
        <v>474</v>
      </c>
      <c r="B74" s="158"/>
      <c r="C74" s="158">
        <v>1</v>
      </c>
      <c r="D74" s="158"/>
      <c r="E74" s="158">
        <v>1</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s="33"/>
      <c r="KX74" s="33"/>
      <c r="KY74" s="33"/>
      <c r="KZ74" s="33"/>
      <c r="LA74" s="33"/>
      <c r="LB74" s="33"/>
      <c r="LC74" s="33"/>
    </row>
    <row r="75" spans="1:315">
      <c r="A75" s="160" t="s">
        <v>1313</v>
      </c>
      <c r="B75" s="158"/>
      <c r="C75" s="158">
        <v>1</v>
      </c>
      <c r="D75" s="158"/>
      <c r="E75" s="158">
        <v>1</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s="33"/>
      <c r="KX75" s="33"/>
      <c r="KY75" s="33"/>
      <c r="KZ75" s="33"/>
      <c r="LA75" s="33"/>
      <c r="LB75" s="33"/>
      <c r="LC75" s="33"/>
    </row>
    <row r="76" spans="1:315">
      <c r="A76" s="159" t="s">
        <v>382</v>
      </c>
      <c r="B76" s="158"/>
      <c r="C76" s="158">
        <v>1</v>
      </c>
      <c r="D76" s="158"/>
      <c r="E76" s="158">
        <v>1</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s="33"/>
      <c r="KX76" s="33"/>
      <c r="KY76" s="33"/>
      <c r="KZ76" s="33"/>
      <c r="LA76" s="33"/>
      <c r="LB76" s="33"/>
      <c r="LC76" s="33"/>
    </row>
    <row r="77" spans="1:315">
      <c r="A77" s="160" t="s">
        <v>382</v>
      </c>
      <c r="B77" s="158"/>
      <c r="C77" s="158">
        <v>1</v>
      </c>
      <c r="D77" s="158"/>
      <c r="E77" s="158">
        <v>1</v>
      </c>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s="33"/>
      <c r="KX77" s="33"/>
      <c r="KY77" s="33"/>
      <c r="KZ77" s="33"/>
      <c r="LA77" s="33"/>
      <c r="LB77" s="33"/>
      <c r="LC77" s="33"/>
    </row>
    <row r="78" spans="1:315">
      <c r="A78" s="159" t="s">
        <v>419</v>
      </c>
      <c r="B78" s="158"/>
      <c r="C78" s="158">
        <v>1</v>
      </c>
      <c r="D78" s="158">
        <v>1</v>
      </c>
      <c r="E78" s="158">
        <v>2</v>
      </c>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s="33"/>
      <c r="KX78" s="33"/>
      <c r="KY78" s="33"/>
      <c r="KZ78" s="33"/>
      <c r="LA78" s="33"/>
      <c r="LB78" s="33"/>
      <c r="LC78" s="33"/>
    </row>
    <row r="79" spans="1:315">
      <c r="A79" s="160" t="s">
        <v>312</v>
      </c>
      <c r="B79" s="158"/>
      <c r="C79" s="158">
        <v>1</v>
      </c>
      <c r="D79" s="158"/>
      <c r="E79" s="158">
        <v>1</v>
      </c>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s="33"/>
      <c r="KX79" s="33"/>
      <c r="KY79" s="33"/>
      <c r="KZ79" s="33"/>
      <c r="LA79" s="33"/>
      <c r="LB79" s="33"/>
      <c r="LC79" s="33"/>
    </row>
    <row r="80" spans="1:315">
      <c r="A80" s="160" t="s">
        <v>419</v>
      </c>
      <c r="B80" s="158"/>
      <c r="C80" s="158"/>
      <c r="D80" s="158">
        <v>1</v>
      </c>
      <c r="E80" s="158">
        <v>1</v>
      </c>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s="33"/>
      <c r="KX80" s="33"/>
      <c r="KY80" s="33"/>
      <c r="KZ80" s="33"/>
      <c r="LA80" s="33"/>
      <c r="LB80" s="33"/>
      <c r="LC80" s="33"/>
    </row>
    <row r="81" spans="1:315">
      <c r="A81" s="159" t="s">
        <v>1283</v>
      </c>
      <c r="B81" s="158"/>
      <c r="C81" s="158">
        <v>6</v>
      </c>
      <c r="D81" s="158"/>
      <c r="E81" s="158">
        <v>6</v>
      </c>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s="33"/>
      <c r="KX81" s="33"/>
      <c r="KY81" s="33"/>
      <c r="KZ81" s="33"/>
      <c r="LA81" s="33"/>
      <c r="LB81" s="33"/>
      <c r="LC81" s="33"/>
    </row>
    <row r="82" spans="1:315">
      <c r="A82" s="160" t="s">
        <v>778</v>
      </c>
      <c r="B82" s="158"/>
      <c r="C82" s="158">
        <v>2</v>
      </c>
      <c r="D82" s="158"/>
      <c r="E82" s="158">
        <v>2</v>
      </c>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s="33"/>
      <c r="KX82" s="33"/>
      <c r="KY82" s="33"/>
      <c r="KZ82" s="33"/>
      <c r="LA82" s="33"/>
      <c r="LB82" s="33"/>
      <c r="LC82" s="33"/>
    </row>
    <row r="83" spans="1:315">
      <c r="A83" s="160" t="s">
        <v>1300</v>
      </c>
      <c r="B83" s="158"/>
      <c r="C83" s="158">
        <v>2</v>
      </c>
      <c r="D83" s="158"/>
      <c r="E83" s="158">
        <v>2</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s="33"/>
      <c r="KX83" s="33"/>
      <c r="KY83" s="33"/>
      <c r="KZ83" s="33"/>
      <c r="LA83" s="33"/>
      <c r="LB83" s="33"/>
      <c r="LC83" s="33"/>
    </row>
    <row r="84" spans="1:315">
      <c r="A84" s="160" t="s">
        <v>1323</v>
      </c>
      <c r="B84" s="158"/>
      <c r="C84" s="158">
        <v>2</v>
      </c>
      <c r="D84" s="158"/>
      <c r="E84" s="158">
        <v>2</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s="33"/>
      <c r="KX84" s="33"/>
      <c r="KY84" s="33"/>
      <c r="KZ84" s="33"/>
      <c r="LA84" s="33"/>
      <c r="LB84" s="33"/>
      <c r="LC84" s="33"/>
    </row>
    <row r="85" spans="1:315">
      <c r="A85" s="159" t="s">
        <v>324</v>
      </c>
      <c r="B85" s="158"/>
      <c r="C85" s="158">
        <v>1</v>
      </c>
      <c r="D85" s="158"/>
      <c r="E85" s="158">
        <v>1</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s="33"/>
      <c r="KX85" s="33"/>
      <c r="KY85" s="33"/>
      <c r="KZ85" s="33"/>
      <c r="LA85" s="33"/>
      <c r="LB85" s="33"/>
      <c r="LC85" s="33"/>
    </row>
    <row r="86" spans="1:315">
      <c r="A86" s="160" t="s">
        <v>610</v>
      </c>
      <c r="B86" s="158"/>
      <c r="C86" s="158">
        <v>1</v>
      </c>
      <c r="D86" s="158"/>
      <c r="E86" s="158">
        <v>1</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s="33"/>
      <c r="KX86" s="33"/>
      <c r="KY86" s="33"/>
      <c r="KZ86" s="33"/>
      <c r="LA86" s="33"/>
      <c r="LB86" s="33"/>
      <c r="LC86" s="33"/>
    </row>
    <row r="87" spans="1:315">
      <c r="A87" s="159" t="s">
        <v>335</v>
      </c>
      <c r="B87" s="158"/>
      <c r="C87" s="158">
        <v>2</v>
      </c>
      <c r="D87" s="158"/>
      <c r="E87" s="158">
        <v>2</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s="33"/>
      <c r="KX87" s="33"/>
      <c r="KY87" s="33"/>
      <c r="KZ87" s="33"/>
      <c r="LA87" s="33"/>
      <c r="LB87" s="33"/>
      <c r="LC87" s="33"/>
    </row>
    <row r="88" spans="1:315">
      <c r="A88" s="160" t="s">
        <v>1333</v>
      </c>
      <c r="B88" s="158"/>
      <c r="C88" s="158">
        <v>1</v>
      </c>
      <c r="D88" s="158"/>
      <c r="E88" s="158">
        <v>1</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s="33"/>
      <c r="KX88" s="33"/>
      <c r="KY88" s="33"/>
      <c r="KZ88" s="33"/>
      <c r="LA88" s="33"/>
      <c r="LB88" s="33"/>
      <c r="LC88" s="33"/>
    </row>
    <row r="89" spans="1:315">
      <c r="A89" s="160" t="s">
        <v>642</v>
      </c>
      <c r="B89" s="158"/>
      <c r="C89" s="158">
        <v>1</v>
      </c>
      <c r="D89" s="158"/>
      <c r="E89" s="158">
        <v>1</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s="33"/>
      <c r="KX89" s="33"/>
      <c r="KY89" s="33"/>
      <c r="KZ89" s="33"/>
      <c r="LA89" s="33"/>
      <c r="LB89" s="33"/>
      <c r="LC89" s="33"/>
    </row>
    <row r="90" spans="1:315">
      <c r="A90" s="159" t="s">
        <v>472</v>
      </c>
      <c r="B90" s="158"/>
      <c r="C90" s="158">
        <v>1</v>
      </c>
      <c r="D90" s="158"/>
      <c r="E90" s="158">
        <v>1</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s="33"/>
      <c r="KX90" s="33"/>
      <c r="KY90" s="33"/>
      <c r="KZ90" s="33"/>
      <c r="LA90" s="33"/>
      <c r="LB90" s="33"/>
      <c r="LC90" s="33"/>
    </row>
    <row r="91" spans="1:315">
      <c r="A91" s="160" t="s">
        <v>1347</v>
      </c>
      <c r="B91" s="158"/>
      <c r="C91" s="158">
        <v>1</v>
      </c>
      <c r="D91" s="158"/>
      <c r="E91" s="158">
        <v>1</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s="33"/>
      <c r="KX91" s="33"/>
      <c r="KY91" s="33"/>
      <c r="KZ91" s="33"/>
      <c r="LA91" s="33"/>
      <c r="LB91" s="33"/>
      <c r="LC91" s="33"/>
    </row>
    <row r="92" spans="1:315">
      <c r="A92" s="159" t="s">
        <v>569</v>
      </c>
      <c r="B92" s="158"/>
      <c r="C92" s="158">
        <v>1</v>
      </c>
      <c r="D92" s="158"/>
      <c r="E92" s="158">
        <v>1</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s="33"/>
      <c r="KX92" s="33"/>
      <c r="KY92" s="33"/>
      <c r="KZ92" s="33"/>
      <c r="LA92" s="33"/>
      <c r="LB92" s="33"/>
      <c r="LC92" s="33"/>
    </row>
    <row r="93" spans="1:315">
      <c r="A93" s="160" t="s">
        <v>644</v>
      </c>
      <c r="B93" s="158"/>
      <c r="C93" s="158">
        <v>1</v>
      </c>
      <c r="D93" s="158"/>
      <c r="E93" s="158">
        <v>1</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s="33"/>
      <c r="KX93" s="33"/>
      <c r="KY93" s="33"/>
      <c r="KZ93" s="33"/>
      <c r="LA93" s="33"/>
      <c r="LB93" s="33"/>
      <c r="LC93" s="33"/>
    </row>
    <row r="94" spans="1:315">
      <c r="A94" s="159" t="s">
        <v>445</v>
      </c>
      <c r="B94" s="158"/>
      <c r="C94" s="158">
        <v>8</v>
      </c>
      <c r="D94" s="158"/>
      <c r="E94" s="158">
        <v>8</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s="33"/>
      <c r="KX94" s="33"/>
      <c r="KY94" s="33"/>
      <c r="KZ94" s="33"/>
      <c r="LA94" s="33"/>
      <c r="LB94" s="33"/>
      <c r="LC94" s="33"/>
    </row>
    <row r="95" spans="1:315">
      <c r="A95" s="160" t="s">
        <v>527</v>
      </c>
      <c r="B95" s="158"/>
      <c r="C95" s="158">
        <v>7</v>
      </c>
      <c r="D95" s="158"/>
      <c r="E95" s="158">
        <v>7</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s="33"/>
      <c r="KX95" s="33"/>
      <c r="KY95" s="33"/>
      <c r="KZ95" s="33"/>
      <c r="LA95" s="33"/>
      <c r="LB95" s="33"/>
      <c r="LC95" s="33"/>
    </row>
    <row r="96" spans="1:315">
      <c r="A96" s="160" t="s">
        <v>1307</v>
      </c>
      <c r="B96" s="158"/>
      <c r="C96" s="158">
        <v>1</v>
      </c>
      <c r="D96" s="158"/>
      <c r="E96" s="158">
        <v>1</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s="33"/>
      <c r="KX96" s="33"/>
      <c r="KY96" s="33"/>
      <c r="KZ96" s="33"/>
      <c r="LA96" s="33"/>
      <c r="LB96" s="33"/>
      <c r="LC96" s="33"/>
    </row>
    <row r="97" spans="1:315">
      <c r="A97" s="157" t="s">
        <v>17</v>
      </c>
      <c r="B97" s="158"/>
      <c r="C97" s="158">
        <v>13</v>
      </c>
      <c r="D97" s="158"/>
      <c r="E97" s="158">
        <v>13</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s="33"/>
      <c r="KX97" s="33"/>
      <c r="KY97" s="33"/>
      <c r="KZ97" s="33"/>
      <c r="LA97" s="33"/>
      <c r="LB97" s="33"/>
      <c r="LC97" s="33"/>
    </row>
    <row r="98" spans="1:315">
      <c r="A98" s="159" t="s">
        <v>394</v>
      </c>
      <c r="B98" s="158"/>
      <c r="C98" s="158">
        <v>1</v>
      </c>
      <c r="D98" s="158"/>
      <c r="E98" s="158">
        <v>1</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s="33"/>
      <c r="KX98" s="33"/>
      <c r="KY98" s="33"/>
      <c r="KZ98" s="33"/>
      <c r="LA98" s="33"/>
      <c r="LB98" s="33"/>
      <c r="LC98" s="33"/>
    </row>
    <row r="99" spans="1:315">
      <c r="A99" s="160" t="s">
        <v>479</v>
      </c>
      <c r="B99" s="158"/>
      <c r="C99" s="158">
        <v>1</v>
      </c>
      <c r="D99" s="158"/>
      <c r="E99" s="158">
        <v>1</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s="33"/>
      <c r="KX99" s="33"/>
      <c r="KY99" s="33"/>
      <c r="KZ99" s="33"/>
      <c r="LA99" s="33"/>
      <c r="LB99" s="33"/>
      <c r="LC99" s="33"/>
    </row>
    <row r="100" spans="1:315">
      <c r="A100" s="159" t="s">
        <v>17</v>
      </c>
      <c r="B100" s="158"/>
      <c r="C100" s="158">
        <v>1</v>
      </c>
      <c r="D100" s="158"/>
      <c r="E100" s="158">
        <v>1</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s="33"/>
      <c r="KX100" s="33"/>
      <c r="KY100" s="33"/>
      <c r="KZ100" s="33"/>
      <c r="LA100" s="33"/>
      <c r="LB100" s="33"/>
      <c r="LC100" s="33"/>
    </row>
    <row r="101" spans="1:315">
      <c r="A101" s="160" t="s">
        <v>1388</v>
      </c>
      <c r="B101" s="158"/>
      <c r="C101" s="158">
        <v>1</v>
      </c>
      <c r="D101" s="158"/>
      <c r="E101" s="158">
        <v>1</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s="33"/>
      <c r="KX101" s="33"/>
      <c r="KY101" s="33"/>
      <c r="KZ101" s="33"/>
      <c r="LA101" s="33"/>
      <c r="LB101" s="33"/>
      <c r="LC101" s="33"/>
    </row>
    <row r="102" spans="1:315">
      <c r="A102" s="159" t="s">
        <v>306</v>
      </c>
      <c r="B102" s="158"/>
      <c r="C102" s="158">
        <v>4</v>
      </c>
      <c r="D102" s="158"/>
      <c r="E102" s="158">
        <v>4</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s="33"/>
      <c r="KX102" s="33"/>
      <c r="KY102" s="33"/>
      <c r="KZ102" s="33"/>
      <c r="LA102" s="33"/>
      <c r="LB102" s="33"/>
      <c r="LC102" s="33"/>
    </row>
    <row r="103" spans="1:315">
      <c r="A103" s="160" t="s">
        <v>1422</v>
      </c>
      <c r="B103" s="158"/>
      <c r="C103" s="158">
        <v>1</v>
      </c>
      <c r="D103" s="158"/>
      <c r="E103" s="158">
        <v>1</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s="33"/>
      <c r="KX103" s="33"/>
      <c r="KY103" s="33"/>
      <c r="KZ103" s="33"/>
      <c r="LA103" s="33"/>
      <c r="LB103" s="33"/>
      <c r="LC103" s="33"/>
    </row>
    <row r="104" spans="1:315">
      <c r="A104" s="160" t="s">
        <v>520</v>
      </c>
      <c r="B104" s="158"/>
      <c r="C104" s="158">
        <v>1</v>
      </c>
      <c r="D104" s="158"/>
      <c r="E104" s="158">
        <v>1</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s="33"/>
      <c r="KX104" s="33"/>
      <c r="KY104" s="33"/>
      <c r="KZ104" s="33"/>
      <c r="LA104" s="33"/>
      <c r="LB104" s="33"/>
      <c r="LC104" s="33"/>
    </row>
    <row r="105" spans="1:315">
      <c r="A105" s="160" t="s">
        <v>1393</v>
      </c>
      <c r="B105" s="158"/>
      <c r="C105" s="158">
        <v>2</v>
      </c>
      <c r="D105" s="158"/>
      <c r="E105" s="158">
        <v>2</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s="33"/>
      <c r="KX105" s="33"/>
      <c r="KY105" s="33"/>
      <c r="KZ105" s="33"/>
      <c r="LA105" s="33"/>
      <c r="LB105" s="33"/>
      <c r="LC105" s="33"/>
    </row>
    <row r="106" spans="1:315">
      <c r="A106" s="159" t="s">
        <v>406</v>
      </c>
      <c r="B106" s="158"/>
      <c r="C106" s="158">
        <v>1</v>
      </c>
      <c r="D106" s="158"/>
      <c r="E106" s="158">
        <v>1</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s="33"/>
      <c r="KX106" s="33"/>
      <c r="KY106" s="33"/>
      <c r="KZ106" s="33"/>
      <c r="LA106" s="33"/>
      <c r="LB106" s="33"/>
      <c r="LC106" s="33"/>
    </row>
    <row r="107" spans="1:315">
      <c r="A107" s="160" t="s">
        <v>653</v>
      </c>
      <c r="B107" s="158"/>
      <c r="C107" s="158">
        <v>1</v>
      </c>
      <c r="D107" s="158"/>
      <c r="E107" s="158">
        <v>1</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s="33"/>
      <c r="KX107" s="33"/>
      <c r="KY107" s="33"/>
      <c r="KZ107" s="33"/>
      <c r="LA107" s="33"/>
      <c r="LB107" s="33"/>
      <c r="LC107" s="33"/>
    </row>
    <row r="108" spans="1:315">
      <c r="A108" s="159" t="s">
        <v>460</v>
      </c>
      <c r="B108" s="158"/>
      <c r="C108" s="158">
        <v>2</v>
      </c>
      <c r="D108" s="158"/>
      <c r="E108" s="158">
        <v>2</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s="33"/>
      <c r="KX108" s="33"/>
      <c r="KY108" s="33"/>
      <c r="KZ108" s="33"/>
      <c r="LA108" s="33"/>
      <c r="LB108" s="33"/>
      <c r="LC108" s="33"/>
    </row>
    <row r="109" spans="1:315">
      <c r="A109" s="160" t="s">
        <v>1369</v>
      </c>
      <c r="B109" s="158"/>
      <c r="C109" s="158">
        <v>1</v>
      </c>
      <c r="D109" s="158"/>
      <c r="E109" s="158">
        <v>1</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s="33"/>
      <c r="KX109" s="33"/>
      <c r="KY109" s="33"/>
      <c r="KZ109" s="33"/>
      <c r="LA109" s="33"/>
      <c r="LB109" s="33"/>
      <c r="LC109" s="33"/>
    </row>
    <row r="110" spans="1:315">
      <c r="A110" s="160" t="s">
        <v>655</v>
      </c>
      <c r="B110" s="158"/>
      <c r="C110" s="158">
        <v>1</v>
      </c>
      <c r="D110" s="158"/>
      <c r="E110" s="158">
        <v>1</v>
      </c>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s="33"/>
      <c r="KX110" s="33"/>
      <c r="KY110" s="33"/>
      <c r="KZ110" s="33"/>
      <c r="LA110" s="33"/>
      <c r="LB110" s="33"/>
      <c r="LC110" s="33"/>
    </row>
    <row r="111" spans="1:315">
      <c r="A111" s="159" t="s">
        <v>548</v>
      </c>
      <c r="B111" s="158"/>
      <c r="C111" s="158">
        <v>3</v>
      </c>
      <c r="D111" s="158"/>
      <c r="E111" s="158">
        <v>3</v>
      </c>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s="33"/>
      <c r="KX111" s="33"/>
      <c r="KY111" s="33"/>
      <c r="KZ111" s="33"/>
      <c r="LA111" s="33"/>
      <c r="LB111" s="33"/>
      <c r="LC111" s="33"/>
    </row>
    <row r="112" spans="1:315">
      <c r="A112" s="160" t="s">
        <v>1375</v>
      </c>
      <c r="B112" s="158"/>
      <c r="C112" s="158">
        <v>3</v>
      </c>
      <c r="D112" s="158"/>
      <c r="E112" s="158">
        <v>3</v>
      </c>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s="33"/>
      <c r="KX112" s="33"/>
      <c r="KY112" s="33"/>
      <c r="KZ112" s="33"/>
      <c r="LA112" s="33"/>
      <c r="LB112" s="33"/>
      <c r="LC112" s="33"/>
    </row>
    <row r="113" spans="1:315">
      <c r="A113" s="159" t="s">
        <v>426</v>
      </c>
      <c r="B113" s="158"/>
      <c r="C113" s="158">
        <v>1</v>
      </c>
      <c r="D113" s="158"/>
      <c r="E113" s="158">
        <v>1</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s="33"/>
      <c r="KX113" s="33"/>
      <c r="KY113" s="33"/>
      <c r="KZ113" s="33"/>
      <c r="LA113" s="33"/>
      <c r="LB113" s="33"/>
      <c r="LC113" s="33"/>
    </row>
    <row r="114" spans="1:315">
      <c r="A114" s="160" t="s">
        <v>426</v>
      </c>
      <c r="B114" s="158"/>
      <c r="C114" s="158">
        <v>1</v>
      </c>
      <c r="D114" s="158"/>
      <c r="E114" s="158">
        <v>1</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s="33"/>
      <c r="KX114" s="33"/>
      <c r="KY114" s="33"/>
      <c r="KZ114" s="33"/>
      <c r="LA114" s="33"/>
      <c r="LB114" s="33"/>
      <c r="LC114" s="33"/>
    </row>
    <row r="115" spans="1:315">
      <c r="A115" s="157" t="s">
        <v>23</v>
      </c>
      <c r="B115" s="158"/>
      <c r="C115" s="158">
        <v>7</v>
      </c>
      <c r="D115" s="158"/>
      <c r="E115" s="158">
        <v>7</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s="33"/>
      <c r="KX115" s="33"/>
      <c r="KY115" s="33"/>
      <c r="KZ115" s="33"/>
      <c r="LA115" s="33"/>
      <c r="LB115" s="33"/>
      <c r="LC115" s="33"/>
    </row>
    <row r="116" spans="1:315">
      <c r="A116" s="159" t="s">
        <v>659</v>
      </c>
      <c r="B116" s="158"/>
      <c r="C116" s="158">
        <v>2</v>
      </c>
      <c r="D116" s="158"/>
      <c r="E116" s="158">
        <v>2</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s="33"/>
      <c r="KX116" s="33"/>
      <c r="KY116" s="33"/>
      <c r="KZ116" s="33"/>
      <c r="LA116" s="33"/>
      <c r="LB116" s="33"/>
      <c r="LC116" s="33"/>
    </row>
    <row r="117" spans="1:315">
      <c r="A117" s="160" t="s">
        <v>659</v>
      </c>
      <c r="B117" s="158"/>
      <c r="C117" s="158">
        <v>1</v>
      </c>
      <c r="D117" s="158"/>
      <c r="E117" s="158">
        <v>1</v>
      </c>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s="33"/>
      <c r="KX117" s="33"/>
      <c r="KY117" s="33"/>
      <c r="KZ117" s="33"/>
      <c r="LA117" s="33"/>
      <c r="LB117" s="33"/>
      <c r="LC117" s="33"/>
    </row>
    <row r="118" spans="1:315">
      <c r="A118" s="160" t="s">
        <v>533</v>
      </c>
      <c r="B118" s="158"/>
      <c r="C118" s="158">
        <v>1</v>
      </c>
      <c r="D118" s="158"/>
      <c r="E118" s="158">
        <v>1</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s="33"/>
      <c r="KX118" s="33"/>
      <c r="KY118" s="33"/>
      <c r="KZ118" s="33"/>
      <c r="LA118" s="33"/>
      <c r="LB118" s="33"/>
      <c r="LC118" s="33"/>
    </row>
    <row r="119" spans="1:315">
      <c r="A119" s="159" t="s">
        <v>416</v>
      </c>
      <c r="B119" s="158"/>
      <c r="C119" s="158">
        <v>1</v>
      </c>
      <c r="D119" s="158"/>
      <c r="E119" s="158">
        <v>1</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s="33"/>
      <c r="KX119" s="33"/>
      <c r="KY119" s="33"/>
      <c r="KZ119" s="33"/>
      <c r="LA119" s="33"/>
      <c r="LB119" s="33"/>
      <c r="LC119" s="33"/>
    </row>
    <row r="120" spans="1:315">
      <c r="A120" s="160" t="s">
        <v>481</v>
      </c>
      <c r="B120" s="158"/>
      <c r="C120" s="158">
        <v>1</v>
      </c>
      <c r="D120" s="158"/>
      <c r="E120" s="158">
        <v>1</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s="33"/>
      <c r="KX120" s="33"/>
      <c r="KY120" s="33"/>
      <c r="KZ120" s="33"/>
      <c r="LA120" s="33"/>
      <c r="LB120" s="33"/>
      <c r="LC120" s="33"/>
    </row>
    <row r="121" spans="1:315">
      <c r="A121" s="159" t="s">
        <v>1427</v>
      </c>
      <c r="B121" s="158"/>
      <c r="C121" s="158">
        <v>1</v>
      </c>
      <c r="D121" s="158"/>
      <c r="E121" s="158">
        <v>1</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s="33"/>
      <c r="KX121" s="33"/>
      <c r="KY121" s="33"/>
      <c r="KZ121" s="33"/>
      <c r="LA121" s="33"/>
      <c r="LB121" s="33"/>
      <c r="LC121" s="33"/>
    </row>
    <row r="122" spans="1:315">
      <c r="A122" s="160" t="s">
        <v>1428</v>
      </c>
      <c r="B122" s="158"/>
      <c r="C122" s="158">
        <v>1</v>
      </c>
      <c r="D122" s="158"/>
      <c r="E122" s="158">
        <v>1</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s="33"/>
      <c r="KX122" s="33"/>
      <c r="KY122" s="33"/>
      <c r="KZ122" s="33"/>
      <c r="LA122" s="33"/>
      <c r="LB122" s="33"/>
      <c r="LC122" s="33"/>
    </row>
    <row r="123" spans="1:315">
      <c r="A123" s="159" t="s">
        <v>23</v>
      </c>
      <c r="B123" s="158"/>
      <c r="C123" s="158">
        <v>1</v>
      </c>
      <c r="D123" s="158"/>
      <c r="E123" s="158">
        <v>1</v>
      </c>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s="33"/>
      <c r="KX123" s="33"/>
      <c r="KY123" s="33"/>
      <c r="KZ123" s="33"/>
      <c r="LA123" s="33"/>
      <c r="LB123" s="33"/>
      <c r="LC123" s="33"/>
    </row>
    <row r="124" spans="1:315">
      <c r="A124" s="160" t="s">
        <v>1446</v>
      </c>
      <c r="B124" s="158"/>
      <c r="C124" s="158">
        <v>1</v>
      </c>
      <c r="D124" s="158"/>
      <c r="E124" s="158">
        <v>1</v>
      </c>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s="33"/>
      <c r="KX124" s="33"/>
      <c r="KY124" s="33"/>
      <c r="KZ124" s="33"/>
      <c r="LA124" s="33"/>
      <c r="LB124" s="33"/>
      <c r="LC124" s="33"/>
    </row>
    <row r="125" spans="1:315">
      <c r="A125" s="159" t="s">
        <v>1437</v>
      </c>
      <c r="B125" s="158"/>
      <c r="C125" s="158">
        <v>1</v>
      </c>
      <c r="D125" s="158"/>
      <c r="E125" s="158">
        <v>1</v>
      </c>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s="33"/>
      <c r="KX125" s="33"/>
      <c r="KY125" s="33"/>
      <c r="KZ125" s="33"/>
      <c r="LA125" s="33"/>
      <c r="LB125" s="33"/>
      <c r="LC125" s="33"/>
    </row>
    <row r="126" spans="1:315">
      <c r="A126" s="160" t="s">
        <v>1438</v>
      </c>
      <c r="B126" s="158"/>
      <c r="C126" s="158">
        <v>1</v>
      </c>
      <c r="D126" s="158"/>
      <c r="E126" s="158">
        <v>1</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s="33"/>
      <c r="KX126" s="33"/>
      <c r="KY126" s="33"/>
      <c r="KZ126" s="33"/>
      <c r="LA126" s="33"/>
      <c r="LB126" s="33"/>
      <c r="LC126" s="33"/>
    </row>
    <row r="127" spans="1:315">
      <c r="A127" s="159" t="s">
        <v>1450</v>
      </c>
      <c r="B127" s="158"/>
      <c r="C127" s="158">
        <v>1</v>
      </c>
      <c r="D127" s="158"/>
      <c r="E127" s="158">
        <v>1</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s="33"/>
      <c r="KX127" s="33"/>
      <c r="KY127" s="33"/>
      <c r="KZ127" s="33"/>
      <c r="LA127" s="33"/>
      <c r="LB127" s="33"/>
      <c r="LC127" s="33"/>
    </row>
    <row r="128" spans="1:315">
      <c r="A128" s="160" t="s">
        <v>1451</v>
      </c>
      <c r="B128" s="158"/>
      <c r="C128" s="158">
        <v>1</v>
      </c>
      <c r="D128" s="158"/>
      <c r="E128" s="158">
        <v>1</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s="33"/>
      <c r="KX128" s="33"/>
      <c r="KY128" s="33"/>
      <c r="KZ128" s="33"/>
      <c r="LA128" s="33"/>
      <c r="LB128" s="33"/>
      <c r="LC128" s="33"/>
    </row>
    <row r="129" spans="1:315">
      <c r="A129" s="157" t="s">
        <v>21</v>
      </c>
      <c r="B129" s="158"/>
      <c r="C129" s="158">
        <v>27</v>
      </c>
      <c r="D129" s="158"/>
      <c r="E129" s="158">
        <v>27</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s="33"/>
      <c r="KX129" s="33"/>
      <c r="KY129" s="33"/>
      <c r="KZ129" s="33"/>
      <c r="LA129" s="33"/>
      <c r="LB129" s="33"/>
      <c r="LC129" s="33"/>
    </row>
    <row r="130" spans="1:315">
      <c r="A130" s="159" t="s">
        <v>661</v>
      </c>
      <c r="B130" s="158"/>
      <c r="C130" s="158">
        <v>5</v>
      </c>
      <c r="D130" s="158"/>
      <c r="E130" s="158">
        <v>5</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s="33"/>
      <c r="KX130" s="33"/>
      <c r="KY130" s="33"/>
      <c r="KZ130" s="33"/>
      <c r="LA130" s="33"/>
      <c r="LB130" s="33"/>
      <c r="LC130" s="33"/>
    </row>
    <row r="131" spans="1:315">
      <c r="A131" s="160" t="s">
        <v>675</v>
      </c>
      <c r="B131" s="158"/>
      <c r="C131" s="158">
        <v>1</v>
      </c>
      <c r="D131" s="158"/>
      <c r="E131" s="158">
        <v>1</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s="33"/>
      <c r="KX131" s="33"/>
      <c r="KY131" s="33"/>
      <c r="KZ131" s="33"/>
      <c r="LA131" s="33"/>
      <c r="LB131" s="33"/>
      <c r="LC131" s="33"/>
    </row>
    <row r="132" spans="1:315">
      <c r="A132" s="160" t="s">
        <v>1502</v>
      </c>
      <c r="B132" s="158"/>
      <c r="C132" s="158">
        <v>1</v>
      </c>
      <c r="D132" s="158"/>
      <c r="E132" s="158">
        <v>1</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s="33"/>
      <c r="KX132" s="33"/>
      <c r="KY132" s="33"/>
      <c r="KZ132" s="33"/>
      <c r="LA132" s="33"/>
      <c r="LB132" s="33"/>
      <c r="LC132" s="33"/>
    </row>
    <row r="133" spans="1:315">
      <c r="A133" s="160" t="s">
        <v>21</v>
      </c>
      <c r="B133" s="158"/>
      <c r="C133" s="158">
        <v>1</v>
      </c>
      <c r="D133" s="158"/>
      <c r="E133" s="158">
        <v>1</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s="33"/>
      <c r="KX133" s="33"/>
      <c r="KY133" s="33"/>
      <c r="KZ133" s="33"/>
      <c r="LA133" s="33"/>
      <c r="LB133" s="33"/>
      <c r="LC133" s="33"/>
    </row>
    <row r="134" spans="1:315">
      <c r="A134" s="160" t="s">
        <v>665</v>
      </c>
      <c r="B134" s="158"/>
      <c r="C134" s="158">
        <v>1</v>
      </c>
      <c r="D134" s="158"/>
      <c r="E134" s="158">
        <v>1</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s="33"/>
      <c r="KX134" s="33"/>
      <c r="KY134" s="33"/>
      <c r="KZ134" s="33"/>
      <c r="LA134" s="33"/>
      <c r="LB134" s="33"/>
      <c r="LC134" s="33"/>
    </row>
    <row r="135" spans="1:315">
      <c r="A135" s="160" t="s">
        <v>1460</v>
      </c>
      <c r="B135" s="158"/>
      <c r="C135" s="158">
        <v>1</v>
      </c>
      <c r="D135" s="158"/>
      <c r="E135" s="158">
        <v>1</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s="33"/>
      <c r="KX135" s="33"/>
      <c r="KY135" s="33"/>
      <c r="KZ135" s="33"/>
      <c r="LA135" s="33"/>
      <c r="LB135" s="33"/>
      <c r="LC135" s="33"/>
    </row>
    <row r="136" spans="1:315">
      <c r="A136" s="159" t="s">
        <v>312</v>
      </c>
      <c r="B136" s="158"/>
      <c r="C136" s="158">
        <v>8</v>
      </c>
      <c r="D136" s="158"/>
      <c r="E136" s="158">
        <v>8</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s="33"/>
      <c r="KX136" s="33"/>
      <c r="KY136" s="33"/>
      <c r="KZ136" s="33"/>
      <c r="LA136" s="33"/>
      <c r="LB136" s="33"/>
      <c r="LC136" s="33"/>
    </row>
    <row r="137" spans="1:315">
      <c r="A137" s="160" t="s">
        <v>584</v>
      </c>
      <c r="B137" s="158"/>
      <c r="C137" s="158">
        <v>1</v>
      </c>
      <c r="D137" s="158"/>
      <c r="E137" s="158">
        <v>1</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s="33"/>
      <c r="KX137" s="33"/>
      <c r="KY137" s="33"/>
      <c r="KZ137" s="33"/>
      <c r="LA137" s="33"/>
      <c r="LB137" s="33"/>
      <c r="LC137" s="33"/>
    </row>
    <row r="138" spans="1:315">
      <c r="A138" s="160" t="s">
        <v>312</v>
      </c>
      <c r="B138" s="158"/>
      <c r="C138" s="158">
        <v>1</v>
      </c>
      <c r="D138" s="158"/>
      <c r="E138" s="158">
        <v>1</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s="33"/>
      <c r="KX138" s="33"/>
      <c r="KY138" s="33"/>
      <c r="KZ138" s="33"/>
      <c r="LA138" s="33"/>
      <c r="LB138" s="33"/>
      <c r="LC138" s="33"/>
    </row>
    <row r="139" spans="1:315">
      <c r="A139" s="160" t="s">
        <v>1469</v>
      </c>
      <c r="B139" s="158"/>
      <c r="C139" s="158">
        <v>1</v>
      </c>
      <c r="D139" s="158"/>
      <c r="E139" s="158">
        <v>1</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s="33"/>
      <c r="KX139" s="33"/>
      <c r="KY139" s="33"/>
      <c r="KZ139" s="33"/>
      <c r="LA139" s="33"/>
      <c r="LB139" s="33"/>
      <c r="LC139" s="33"/>
    </row>
    <row r="140" spans="1:315">
      <c r="A140" s="160" t="s">
        <v>662</v>
      </c>
      <c r="B140" s="158"/>
      <c r="C140" s="158">
        <v>1</v>
      </c>
      <c r="D140" s="158"/>
      <c r="E140" s="158">
        <v>1</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s="33"/>
      <c r="KX140" s="33"/>
      <c r="KY140" s="33"/>
      <c r="KZ140" s="33"/>
      <c r="LA140" s="33"/>
      <c r="LB140" s="33"/>
      <c r="LC140" s="33"/>
    </row>
    <row r="141" spans="1:315">
      <c r="A141" s="160" t="s">
        <v>1191</v>
      </c>
      <c r="B141" s="158"/>
      <c r="C141" s="158">
        <v>4</v>
      </c>
      <c r="D141" s="158"/>
      <c r="E141" s="158">
        <v>4</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s="33"/>
      <c r="KX141" s="33"/>
      <c r="KY141" s="33"/>
      <c r="KZ141" s="33"/>
      <c r="LA141" s="33"/>
      <c r="LB141" s="33"/>
      <c r="LC141" s="33"/>
    </row>
    <row r="142" spans="1:315">
      <c r="A142" s="159" t="s">
        <v>389</v>
      </c>
      <c r="B142" s="158"/>
      <c r="C142" s="158">
        <v>2</v>
      </c>
      <c r="D142" s="158"/>
      <c r="E142" s="158">
        <v>2</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s="33"/>
      <c r="KX142" s="33"/>
      <c r="KY142" s="33"/>
      <c r="KZ142" s="33"/>
      <c r="LA142" s="33"/>
      <c r="LB142" s="33"/>
      <c r="LC142" s="33"/>
    </row>
    <row r="143" spans="1:315">
      <c r="A143" s="160" t="s">
        <v>1517</v>
      </c>
      <c r="B143" s="158"/>
      <c r="C143" s="158">
        <v>1</v>
      </c>
      <c r="D143" s="158"/>
      <c r="E143" s="158">
        <v>1</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s="33"/>
      <c r="KX143" s="33"/>
      <c r="KY143" s="33"/>
      <c r="KZ143" s="33"/>
      <c r="LA143" s="33"/>
      <c r="LB143" s="33"/>
      <c r="LC143" s="33"/>
    </row>
    <row r="144" spans="1:315">
      <c r="A144" s="160" t="s">
        <v>1511</v>
      </c>
      <c r="B144" s="158"/>
      <c r="C144" s="158">
        <v>1</v>
      </c>
      <c r="D144" s="158"/>
      <c r="E144" s="158">
        <v>1</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s="33"/>
      <c r="KX144" s="33"/>
      <c r="KY144" s="33"/>
      <c r="KZ144" s="33"/>
      <c r="LA144" s="33"/>
      <c r="LB144" s="33"/>
      <c r="LC144" s="33"/>
    </row>
    <row r="145" spans="1:315">
      <c r="A145" s="159" t="s">
        <v>664</v>
      </c>
      <c r="B145" s="158"/>
      <c r="C145" s="158">
        <v>10</v>
      </c>
      <c r="D145" s="158"/>
      <c r="E145" s="158">
        <v>10</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s="33"/>
      <c r="KX145" s="33"/>
      <c r="KY145" s="33"/>
      <c r="KZ145" s="33"/>
      <c r="LA145" s="33"/>
      <c r="LB145" s="33"/>
      <c r="LC145" s="33"/>
    </row>
    <row r="146" spans="1:315">
      <c r="A146" s="160" t="s">
        <v>701</v>
      </c>
      <c r="B146" s="158"/>
      <c r="C146" s="158">
        <v>1</v>
      </c>
      <c r="D146" s="158"/>
      <c r="E146" s="158">
        <v>1</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s="33"/>
      <c r="KX146" s="33"/>
      <c r="KY146" s="33"/>
      <c r="KZ146" s="33"/>
      <c r="LA146" s="33"/>
      <c r="LB146" s="33"/>
      <c r="LC146" s="33"/>
    </row>
    <row r="147" spans="1:315">
      <c r="A147" s="160" t="s">
        <v>610</v>
      </c>
      <c r="B147" s="158"/>
      <c r="C147" s="158">
        <v>1</v>
      </c>
      <c r="D147" s="158"/>
      <c r="E147" s="158">
        <v>1</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s="33"/>
      <c r="KX147" s="33"/>
      <c r="KY147" s="33"/>
      <c r="KZ147" s="33"/>
      <c r="LA147" s="33"/>
      <c r="LB147" s="33"/>
      <c r="LC147" s="33"/>
    </row>
    <row r="148" spans="1:315">
      <c r="A148" s="160" t="s">
        <v>414</v>
      </c>
      <c r="B148" s="158"/>
      <c r="C148" s="158">
        <v>2</v>
      </c>
      <c r="D148" s="158"/>
      <c r="E148" s="158">
        <v>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s="33"/>
      <c r="KX148" s="33"/>
      <c r="KY148" s="33"/>
      <c r="KZ148" s="33"/>
      <c r="LA148" s="33"/>
      <c r="LB148" s="33"/>
      <c r="LC148" s="33"/>
    </row>
    <row r="149" spans="1:315">
      <c r="A149" s="160" t="s">
        <v>1506</v>
      </c>
      <c r="B149" s="158"/>
      <c r="C149" s="158">
        <v>5</v>
      </c>
      <c r="D149" s="158"/>
      <c r="E149" s="158">
        <v>5</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s="33"/>
      <c r="KX149" s="33"/>
      <c r="KY149" s="33"/>
      <c r="KZ149" s="33"/>
      <c r="LA149" s="33"/>
      <c r="LB149" s="33"/>
      <c r="LC149" s="33"/>
    </row>
    <row r="150" spans="1:315">
      <c r="A150" s="160" t="s">
        <v>1521</v>
      </c>
      <c r="B150" s="158"/>
      <c r="C150" s="158">
        <v>1</v>
      </c>
      <c r="D150" s="158"/>
      <c r="E150" s="158">
        <v>1</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s="33"/>
      <c r="KX150" s="33"/>
      <c r="KY150" s="33"/>
      <c r="KZ150" s="33"/>
      <c r="LA150" s="33"/>
      <c r="LB150" s="33"/>
      <c r="LC150" s="33"/>
    </row>
    <row r="151" spans="1:315">
      <c r="A151" s="159" t="s">
        <v>591</v>
      </c>
      <c r="B151" s="158"/>
      <c r="C151" s="158">
        <v>2</v>
      </c>
      <c r="D151" s="158"/>
      <c r="E151" s="158">
        <v>2</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s="33"/>
      <c r="KX151" s="33"/>
      <c r="KY151" s="33"/>
      <c r="KZ151" s="33"/>
      <c r="LA151" s="33"/>
      <c r="LB151" s="33"/>
      <c r="LC151" s="33"/>
    </row>
    <row r="152" spans="1:315">
      <c r="A152" s="160" t="s">
        <v>1475</v>
      </c>
      <c r="B152" s="158"/>
      <c r="C152" s="158">
        <v>2</v>
      </c>
      <c r="D152" s="158"/>
      <c r="E152" s="158">
        <v>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s="33"/>
      <c r="KX152" s="33"/>
      <c r="KY152" s="33"/>
      <c r="KZ152" s="33"/>
      <c r="LA152" s="33"/>
      <c r="LB152" s="33"/>
      <c r="LC152" s="33"/>
    </row>
    <row r="153" spans="1:315">
      <c r="A153" s="157" t="s">
        <v>27</v>
      </c>
      <c r="B153" s="158"/>
      <c r="C153" s="158">
        <v>5</v>
      </c>
      <c r="D153" s="158"/>
      <c r="E153" s="158">
        <v>5</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s="33"/>
      <c r="KX153" s="33"/>
      <c r="KY153" s="33"/>
      <c r="KZ153" s="33"/>
      <c r="LA153" s="33"/>
      <c r="LB153" s="33"/>
      <c r="LC153" s="33"/>
    </row>
    <row r="154" spans="1:315">
      <c r="A154" s="159" t="s">
        <v>495</v>
      </c>
      <c r="B154" s="158"/>
      <c r="C154" s="158">
        <v>1</v>
      </c>
      <c r="D154" s="158"/>
      <c r="E154" s="158">
        <v>1</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s="33"/>
      <c r="KX154" s="33"/>
      <c r="KY154" s="33"/>
      <c r="KZ154" s="33"/>
      <c r="LA154" s="33"/>
      <c r="LB154" s="33"/>
      <c r="LC154" s="33"/>
    </row>
    <row r="155" spans="1:315">
      <c r="A155" s="160" t="s">
        <v>532</v>
      </c>
      <c r="B155" s="158"/>
      <c r="C155" s="158">
        <v>1</v>
      </c>
      <c r="D155" s="158"/>
      <c r="E155" s="158">
        <v>1</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s="33"/>
      <c r="KX155" s="33"/>
      <c r="KY155" s="33"/>
      <c r="KZ155" s="33"/>
      <c r="LA155" s="33"/>
      <c r="LB155" s="33"/>
      <c r="LC155" s="33"/>
    </row>
    <row r="156" spans="1:315">
      <c r="A156" s="159" t="s">
        <v>531</v>
      </c>
      <c r="B156" s="158"/>
      <c r="C156" s="158">
        <v>4</v>
      </c>
      <c r="D156" s="158"/>
      <c r="E156" s="158">
        <v>4</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s="33"/>
      <c r="KX156" s="33"/>
      <c r="KY156" s="33"/>
      <c r="KZ156" s="33"/>
      <c r="LA156" s="33"/>
      <c r="LB156" s="33"/>
      <c r="LC156" s="33"/>
    </row>
    <row r="157" spans="1:315">
      <c r="A157" s="160" t="s">
        <v>1576</v>
      </c>
      <c r="B157" s="158"/>
      <c r="C157" s="158">
        <v>4</v>
      </c>
      <c r="D157" s="158"/>
      <c r="E157" s="158">
        <v>4</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s="33"/>
      <c r="KX157" s="33"/>
      <c r="KY157" s="33"/>
      <c r="KZ157" s="33"/>
      <c r="LA157" s="33"/>
      <c r="LB157" s="33"/>
      <c r="LC157" s="33"/>
    </row>
    <row r="158" spans="1:315">
      <c r="A158" s="157" t="s">
        <v>16</v>
      </c>
      <c r="B158" s="158"/>
      <c r="C158" s="158">
        <v>16</v>
      </c>
      <c r="D158" s="158"/>
      <c r="E158" s="158">
        <v>16</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s="33"/>
      <c r="KX158" s="33"/>
      <c r="KY158" s="33"/>
      <c r="KZ158" s="33"/>
      <c r="LA158" s="33"/>
      <c r="LB158" s="33"/>
      <c r="LC158" s="33"/>
    </row>
    <row r="159" spans="1:315">
      <c r="A159" s="159" t="s">
        <v>670</v>
      </c>
      <c r="B159" s="158"/>
      <c r="C159" s="158">
        <v>6</v>
      </c>
      <c r="D159" s="158"/>
      <c r="E159" s="158">
        <v>6</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s="33"/>
      <c r="KX159" s="33"/>
      <c r="KY159" s="33"/>
      <c r="KZ159" s="33"/>
      <c r="LA159" s="33"/>
      <c r="LB159" s="33"/>
      <c r="LC159" s="33"/>
    </row>
    <row r="160" spans="1:315">
      <c r="A160" s="160" t="s">
        <v>1646</v>
      </c>
      <c r="B160" s="158"/>
      <c r="C160" s="158">
        <v>2</v>
      </c>
      <c r="D160" s="158"/>
      <c r="E160" s="158">
        <v>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s="33"/>
      <c r="KX160" s="33"/>
      <c r="KY160" s="33"/>
      <c r="KZ160" s="33"/>
      <c r="LA160" s="33"/>
      <c r="LB160" s="33"/>
      <c r="LC160" s="33"/>
    </row>
    <row r="161" spans="1:315">
      <c r="A161" s="160" t="s">
        <v>1613</v>
      </c>
      <c r="B161" s="158"/>
      <c r="C161" s="158">
        <v>1</v>
      </c>
      <c r="D161" s="158"/>
      <c r="E161" s="158">
        <v>1</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s="33"/>
      <c r="KX161" s="33"/>
      <c r="KY161" s="33"/>
      <c r="KZ161" s="33"/>
      <c r="LA161" s="33"/>
      <c r="LB161" s="33"/>
      <c r="LC161" s="33"/>
    </row>
    <row r="162" spans="1:315">
      <c r="A162" s="160" t="s">
        <v>1607</v>
      </c>
      <c r="B162" s="158"/>
      <c r="C162" s="158">
        <v>3</v>
      </c>
      <c r="D162" s="158"/>
      <c r="E162" s="158">
        <v>3</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s="33"/>
      <c r="KX162" s="33"/>
      <c r="KY162" s="33"/>
      <c r="KZ162" s="33"/>
      <c r="LA162" s="33"/>
      <c r="LB162" s="33"/>
      <c r="LC162" s="33"/>
    </row>
    <row r="163" spans="1:315">
      <c r="A163" s="159" t="s">
        <v>386</v>
      </c>
      <c r="B163" s="158"/>
      <c r="C163" s="158">
        <v>1</v>
      </c>
      <c r="D163" s="158"/>
      <c r="E163" s="158">
        <v>1</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s="33"/>
      <c r="KX163" s="33"/>
      <c r="KY163" s="33"/>
      <c r="KZ163" s="33"/>
      <c r="LA163" s="33"/>
      <c r="LB163" s="33"/>
      <c r="LC163" s="33"/>
    </row>
    <row r="164" spans="1:315">
      <c r="A164" s="160" t="s">
        <v>1663</v>
      </c>
      <c r="B164" s="158"/>
      <c r="C164" s="158">
        <v>1</v>
      </c>
      <c r="D164" s="158"/>
      <c r="E164" s="158">
        <v>1</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s="33"/>
      <c r="KX164" s="33"/>
      <c r="KY164" s="33"/>
      <c r="KZ164" s="33"/>
      <c r="LA164" s="33"/>
      <c r="LB164" s="33"/>
      <c r="LC164" s="33"/>
    </row>
    <row r="165" spans="1:315">
      <c r="A165" s="159" t="s">
        <v>587</v>
      </c>
      <c r="B165" s="158"/>
      <c r="C165" s="158">
        <v>1</v>
      </c>
      <c r="D165" s="158"/>
      <c r="E165" s="158">
        <v>1</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s="33"/>
      <c r="KX165" s="33"/>
      <c r="KY165" s="33"/>
      <c r="KZ165" s="33"/>
      <c r="LA165" s="33"/>
      <c r="LB165" s="33"/>
      <c r="LC165" s="33"/>
    </row>
    <row r="166" spans="1:315">
      <c r="A166" s="160" t="s">
        <v>1592</v>
      </c>
      <c r="B166" s="158"/>
      <c r="C166" s="158">
        <v>1</v>
      </c>
      <c r="D166" s="158"/>
      <c r="E166" s="158">
        <v>1</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s="33"/>
      <c r="KX166" s="33"/>
      <c r="KY166" s="33"/>
      <c r="KZ166" s="33"/>
      <c r="LA166" s="33"/>
      <c r="LB166" s="33"/>
      <c r="LC166" s="33"/>
    </row>
    <row r="167" spans="1:315">
      <c r="A167" s="159" t="s">
        <v>668</v>
      </c>
      <c r="B167" s="158"/>
      <c r="C167" s="158">
        <v>7</v>
      </c>
      <c r="D167" s="158"/>
      <c r="E167" s="158">
        <v>7</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s="33"/>
      <c r="KX167" s="33"/>
      <c r="KY167" s="33"/>
      <c r="KZ167" s="33"/>
      <c r="LA167" s="33"/>
      <c r="LB167" s="33"/>
      <c r="LC167" s="33"/>
    </row>
    <row r="168" spans="1:315">
      <c r="A168" s="160" t="s">
        <v>1634</v>
      </c>
      <c r="B168" s="158"/>
      <c r="C168" s="158">
        <v>1</v>
      </c>
      <c r="D168" s="158"/>
      <c r="E168" s="158">
        <v>1</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s="33"/>
      <c r="KX168" s="33"/>
      <c r="KY168" s="33"/>
      <c r="KZ168" s="33"/>
      <c r="LA168" s="33"/>
      <c r="LB168" s="33"/>
      <c r="LC168" s="33"/>
    </row>
    <row r="169" spans="1:315">
      <c r="A169" s="160" t="s">
        <v>1597</v>
      </c>
      <c r="B169" s="158"/>
      <c r="C169" s="158">
        <v>2</v>
      </c>
      <c r="D169" s="158"/>
      <c r="E169" s="158">
        <v>2</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s="33"/>
      <c r="KX169" s="33"/>
      <c r="KY169" s="33"/>
      <c r="KZ169" s="33"/>
      <c r="LA169" s="33"/>
      <c r="LB169" s="33"/>
      <c r="LC169" s="33"/>
    </row>
    <row r="170" spans="1:315">
      <c r="A170" s="160" t="s">
        <v>429</v>
      </c>
      <c r="B170" s="158"/>
      <c r="C170" s="158">
        <v>1</v>
      </c>
      <c r="D170" s="158"/>
      <c r="E170" s="158">
        <v>1</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s="33"/>
      <c r="KX170" s="33"/>
      <c r="KY170" s="33"/>
      <c r="KZ170" s="33"/>
      <c r="LA170" s="33"/>
      <c r="LB170" s="33"/>
      <c r="LC170" s="33"/>
    </row>
    <row r="171" spans="1:315">
      <c r="A171" s="160" t="s">
        <v>1629</v>
      </c>
      <c r="B171" s="158"/>
      <c r="C171" s="158">
        <v>1</v>
      </c>
      <c r="D171" s="158"/>
      <c r="E171" s="158">
        <v>1</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s="33"/>
      <c r="KX171" s="33"/>
      <c r="KY171" s="33"/>
      <c r="KZ171" s="33"/>
      <c r="LA171" s="33"/>
      <c r="LB171" s="33"/>
      <c r="LC171" s="33"/>
    </row>
    <row r="172" spans="1:315">
      <c r="A172" s="160" t="s">
        <v>1623</v>
      </c>
      <c r="B172" s="158"/>
      <c r="C172" s="158">
        <v>2</v>
      </c>
      <c r="D172" s="158"/>
      <c r="E172" s="158">
        <v>2</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s="33"/>
      <c r="KX172" s="33"/>
      <c r="KY172" s="33"/>
      <c r="KZ172" s="33"/>
      <c r="LA172" s="33"/>
      <c r="LB172" s="33"/>
      <c r="LC172" s="33"/>
    </row>
    <row r="173" spans="1:315">
      <c r="A173" s="159" t="s">
        <v>483</v>
      </c>
      <c r="B173" s="158"/>
      <c r="C173" s="158">
        <v>1</v>
      </c>
      <c r="D173" s="158"/>
      <c r="E173" s="158">
        <v>1</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s="33"/>
      <c r="KX173" s="33"/>
      <c r="KY173" s="33"/>
      <c r="KZ173" s="33"/>
      <c r="LA173" s="33"/>
      <c r="LB173" s="33"/>
      <c r="LC173" s="33"/>
    </row>
    <row r="174" spans="1:315">
      <c r="A174" s="160" t="s">
        <v>483</v>
      </c>
      <c r="B174" s="158"/>
      <c r="C174" s="158">
        <v>1</v>
      </c>
      <c r="D174" s="158"/>
      <c r="E174" s="158">
        <v>1</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s="33"/>
      <c r="KX174" s="33"/>
      <c r="KY174" s="33"/>
      <c r="KZ174" s="33"/>
      <c r="LA174" s="33"/>
      <c r="LB174" s="33"/>
      <c r="LC174" s="33"/>
    </row>
    <row r="175" spans="1:315">
      <c r="A175" s="157" t="s">
        <v>28</v>
      </c>
      <c r="B175" s="158"/>
      <c r="C175" s="158">
        <v>3</v>
      </c>
      <c r="D175" s="158"/>
      <c r="E175" s="158">
        <v>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s="33"/>
      <c r="KX175" s="33"/>
      <c r="KY175" s="33"/>
      <c r="KZ175" s="33"/>
      <c r="LA175" s="33"/>
      <c r="LB175" s="33"/>
      <c r="LC175" s="33"/>
    </row>
    <row r="176" spans="1:315">
      <c r="A176" s="159" t="s">
        <v>443</v>
      </c>
      <c r="B176" s="158"/>
      <c r="C176" s="158">
        <v>2</v>
      </c>
      <c r="D176" s="158"/>
      <c r="E176" s="158">
        <v>2</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s="33"/>
      <c r="KX176" s="33"/>
      <c r="KY176" s="33"/>
      <c r="KZ176" s="33"/>
      <c r="LA176" s="33"/>
      <c r="LB176" s="33"/>
      <c r="LC176" s="33"/>
    </row>
    <row r="177" spans="1:315">
      <c r="A177" s="160" t="s">
        <v>1674</v>
      </c>
      <c r="B177" s="158"/>
      <c r="C177" s="158">
        <v>2</v>
      </c>
      <c r="D177" s="158"/>
      <c r="E177" s="158">
        <v>2</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s="33"/>
      <c r="KX177" s="33"/>
      <c r="KY177" s="33"/>
      <c r="KZ177" s="33"/>
      <c r="LA177" s="33"/>
      <c r="LB177" s="33"/>
      <c r="LC177" s="33"/>
    </row>
    <row r="178" spans="1:315">
      <c r="A178" s="159" t="s">
        <v>399</v>
      </c>
      <c r="B178" s="158"/>
      <c r="C178" s="158">
        <v>1</v>
      </c>
      <c r="D178" s="158"/>
      <c r="E178" s="158">
        <v>1</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s="33"/>
      <c r="KX178" s="33"/>
      <c r="KY178" s="33"/>
      <c r="KZ178" s="33"/>
      <c r="LA178" s="33"/>
      <c r="LB178" s="33"/>
      <c r="LC178" s="33"/>
    </row>
    <row r="179" spans="1:315">
      <c r="A179" s="160" t="s">
        <v>1668</v>
      </c>
      <c r="B179" s="158"/>
      <c r="C179" s="158">
        <v>1</v>
      </c>
      <c r="D179" s="158"/>
      <c r="E179" s="158">
        <v>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s="33"/>
      <c r="KX179" s="33"/>
      <c r="KY179" s="33"/>
      <c r="KZ179" s="33"/>
      <c r="LA179" s="33"/>
      <c r="LB179" s="33"/>
      <c r="LC179" s="33"/>
    </row>
    <row r="180" spans="1:315">
      <c r="A180" s="157" t="s">
        <v>15</v>
      </c>
      <c r="B180" s="158"/>
      <c r="C180" s="158">
        <v>7</v>
      </c>
      <c r="D180" s="158">
        <v>1</v>
      </c>
      <c r="E180" s="158">
        <v>8</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s="33"/>
      <c r="KX180" s="33"/>
      <c r="KY180" s="33"/>
      <c r="KZ180" s="33"/>
      <c r="LA180" s="33"/>
      <c r="LB180" s="33"/>
      <c r="LC180" s="33"/>
    </row>
    <row r="181" spans="1:315">
      <c r="A181" s="159" t="s">
        <v>448</v>
      </c>
      <c r="B181" s="158"/>
      <c r="C181" s="158"/>
      <c r="D181" s="158">
        <v>1</v>
      </c>
      <c r="E181" s="158">
        <v>1</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s="33"/>
      <c r="KX181" s="33"/>
      <c r="KY181" s="33"/>
      <c r="KZ181" s="33"/>
      <c r="LA181" s="33"/>
      <c r="LB181" s="33"/>
      <c r="LC181" s="33"/>
    </row>
    <row r="182" spans="1:315">
      <c r="A182" s="160" t="s">
        <v>1718</v>
      </c>
      <c r="B182" s="158"/>
      <c r="C182" s="158"/>
      <c r="D182" s="158">
        <v>1</v>
      </c>
      <c r="E182" s="158">
        <v>1</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s="33"/>
      <c r="KX182" s="33"/>
      <c r="KY182" s="33"/>
      <c r="KZ182" s="33"/>
      <c r="LA182" s="33"/>
      <c r="LB182" s="33"/>
      <c r="LC182" s="33"/>
    </row>
    <row r="183" spans="1:315">
      <c r="A183" s="159" t="s">
        <v>15</v>
      </c>
      <c r="B183" s="158"/>
      <c r="C183" s="158">
        <v>1</v>
      </c>
      <c r="D183" s="158"/>
      <c r="E183" s="158">
        <v>1</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s="33"/>
      <c r="KX183" s="33"/>
      <c r="KY183" s="33"/>
      <c r="KZ183" s="33"/>
      <c r="LA183" s="33"/>
      <c r="LB183" s="33"/>
      <c r="LC183" s="33"/>
    </row>
    <row r="184" spans="1:315">
      <c r="A184" s="160" t="s">
        <v>406</v>
      </c>
      <c r="B184" s="158"/>
      <c r="C184" s="158">
        <v>1</v>
      </c>
      <c r="D184" s="158"/>
      <c r="E184" s="158">
        <v>1</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s="33"/>
      <c r="KX184" s="33"/>
      <c r="KY184" s="33"/>
      <c r="KZ184" s="33"/>
      <c r="LA184" s="33"/>
      <c r="LB184" s="33"/>
      <c r="LC184" s="33"/>
    </row>
    <row r="185" spans="1:315">
      <c r="A185" s="159" t="s">
        <v>330</v>
      </c>
      <c r="B185" s="158"/>
      <c r="C185" s="158">
        <v>6</v>
      </c>
      <c r="D185" s="158"/>
      <c r="E185" s="158">
        <v>6</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s="33"/>
      <c r="KX185" s="33"/>
      <c r="KY185" s="33"/>
      <c r="KZ185" s="33"/>
      <c r="LA185" s="33"/>
      <c r="LB185" s="33"/>
      <c r="LC185" s="33"/>
    </row>
    <row r="186" spans="1:315">
      <c r="A186" s="160" t="s">
        <v>1707</v>
      </c>
      <c r="B186" s="158"/>
      <c r="C186" s="158">
        <v>1</v>
      </c>
      <c r="D186" s="158"/>
      <c r="E186" s="158">
        <v>1</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s="33"/>
      <c r="KX186" s="33"/>
      <c r="KY186" s="33"/>
      <c r="KZ186" s="33"/>
      <c r="LA186" s="33"/>
      <c r="LB186" s="33"/>
      <c r="LC186" s="33"/>
    </row>
    <row r="187" spans="1:315">
      <c r="A187" s="160" t="s">
        <v>1698</v>
      </c>
      <c r="B187" s="158"/>
      <c r="C187" s="158">
        <v>1</v>
      </c>
      <c r="D187" s="158"/>
      <c r="E187" s="158">
        <v>1</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s="33"/>
      <c r="KX187" s="33"/>
      <c r="KY187" s="33"/>
      <c r="KZ187" s="33"/>
      <c r="LA187" s="33"/>
      <c r="LB187" s="33"/>
      <c r="LC187" s="33"/>
    </row>
    <row r="188" spans="1:315">
      <c r="A188" s="160" t="s">
        <v>330</v>
      </c>
      <c r="B188" s="158"/>
      <c r="C188" s="158">
        <v>1</v>
      </c>
      <c r="D188" s="158"/>
      <c r="E188" s="158">
        <v>1</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s="33"/>
      <c r="KX188" s="33"/>
      <c r="KY188" s="33"/>
      <c r="KZ188" s="33"/>
      <c r="LA188" s="33"/>
      <c r="LB188" s="33"/>
      <c r="LC188" s="33"/>
    </row>
    <row r="189" spans="1:315">
      <c r="A189" s="160" t="s">
        <v>1683</v>
      </c>
      <c r="B189" s="158"/>
      <c r="C189" s="158">
        <v>1</v>
      </c>
      <c r="D189" s="158"/>
      <c r="E189" s="158">
        <v>1</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s="33"/>
      <c r="KX189" s="33"/>
      <c r="KY189" s="33"/>
      <c r="KZ189" s="33"/>
      <c r="LA189" s="33"/>
      <c r="LB189" s="33"/>
      <c r="LC189" s="33"/>
    </row>
    <row r="190" spans="1:315">
      <c r="A190" s="160" t="s">
        <v>1688</v>
      </c>
      <c r="B190" s="158"/>
      <c r="C190" s="158">
        <v>2</v>
      </c>
      <c r="D190" s="158"/>
      <c r="E190" s="158">
        <v>2</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s="33"/>
      <c r="KX190" s="33"/>
      <c r="KY190" s="33"/>
      <c r="KZ190" s="33"/>
      <c r="LA190" s="33"/>
      <c r="LB190" s="33"/>
      <c r="LC190" s="33"/>
    </row>
    <row r="191" spans="1:315">
      <c r="A191" s="157" t="s">
        <v>25</v>
      </c>
      <c r="B191" s="158"/>
      <c r="C191" s="158">
        <v>1</v>
      </c>
      <c r="D191" s="158"/>
      <c r="E191" s="158">
        <v>1</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s="33"/>
      <c r="KX191" s="33"/>
      <c r="KY191" s="33"/>
      <c r="KZ191" s="33"/>
      <c r="LA191" s="33"/>
      <c r="LB191" s="33"/>
      <c r="LC191" s="33"/>
    </row>
    <row r="192" spans="1:315">
      <c r="A192" s="159" t="s">
        <v>676</v>
      </c>
      <c r="B192" s="158"/>
      <c r="C192" s="158">
        <v>1</v>
      </c>
      <c r="D192" s="158"/>
      <c r="E192" s="158">
        <v>1</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s="33"/>
      <c r="KX192" s="33"/>
      <c r="KY192" s="33"/>
      <c r="KZ192" s="33"/>
      <c r="LA192" s="33"/>
      <c r="LB192" s="33"/>
      <c r="LC192" s="33"/>
    </row>
    <row r="193" spans="1:315">
      <c r="A193" s="160" t="s">
        <v>1724</v>
      </c>
      <c r="B193" s="158"/>
      <c r="C193" s="158">
        <v>1</v>
      </c>
      <c r="D193" s="158"/>
      <c r="E193" s="158">
        <v>1</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s="33"/>
      <c r="KX193" s="33"/>
      <c r="KY193" s="33"/>
      <c r="KZ193" s="33"/>
      <c r="LA193" s="33"/>
      <c r="LB193" s="33"/>
      <c r="LC193" s="33"/>
    </row>
    <row r="194" spans="1:315">
      <c r="A194" s="157" t="s">
        <v>10</v>
      </c>
      <c r="B194" s="158"/>
      <c r="C194" s="158">
        <v>8</v>
      </c>
      <c r="D194" s="158">
        <v>1</v>
      </c>
      <c r="E194" s="158">
        <v>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s="33"/>
      <c r="KX194" s="33"/>
      <c r="KY194" s="33"/>
      <c r="KZ194" s="33"/>
      <c r="LA194" s="33"/>
      <c r="LB194" s="33"/>
      <c r="LC194" s="33"/>
    </row>
    <row r="195" spans="1:315">
      <c r="A195" s="159" t="s">
        <v>385</v>
      </c>
      <c r="B195" s="158"/>
      <c r="C195" s="158">
        <v>2</v>
      </c>
      <c r="D195" s="158"/>
      <c r="E195" s="158">
        <v>2</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s="33"/>
      <c r="KX195" s="33"/>
      <c r="KY195" s="33"/>
      <c r="KZ195" s="33"/>
      <c r="LA195" s="33"/>
      <c r="LB195" s="33"/>
      <c r="LC195" s="33"/>
    </row>
    <row r="196" spans="1:315">
      <c r="A196" s="160" t="s">
        <v>1762</v>
      </c>
      <c r="B196" s="158"/>
      <c r="C196" s="158">
        <v>1</v>
      </c>
      <c r="D196" s="158"/>
      <c r="E196" s="158">
        <v>1</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s="33"/>
      <c r="KX196" s="33"/>
      <c r="KY196" s="33"/>
      <c r="KZ196" s="33"/>
      <c r="LA196" s="33"/>
      <c r="LB196" s="33"/>
      <c r="LC196" s="33"/>
    </row>
    <row r="197" spans="1:315">
      <c r="A197" s="160" t="s">
        <v>1750</v>
      </c>
      <c r="B197" s="158"/>
      <c r="C197" s="158">
        <v>1</v>
      </c>
      <c r="D197" s="158"/>
      <c r="E197" s="158">
        <v>1</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s="33"/>
      <c r="KX197" s="33"/>
      <c r="KY197" s="33"/>
      <c r="KZ197" s="33"/>
      <c r="LA197" s="33"/>
      <c r="LB197" s="33"/>
      <c r="LC197" s="33"/>
    </row>
    <row r="198" spans="1:315">
      <c r="A198" s="159" t="s">
        <v>469</v>
      </c>
      <c r="B198" s="158"/>
      <c r="C198" s="158">
        <v>1</v>
      </c>
      <c r="D198" s="158"/>
      <c r="E198" s="158">
        <v>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s="33"/>
      <c r="KX198" s="33"/>
      <c r="KY198" s="33"/>
      <c r="KZ198" s="33"/>
      <c r="LA198" s="33"/>
      <c r="LB198" s="33"/>
      <c r="LC198" s="33"/>
    </row>
    <row r="199" spans="1:315">
      <c r="A199" s="160" t="s">
        <v>552</v>
      </c>
      <c r="B199" s="158"/>
      <c r="C199" s="158">
        <v>1</v>
      </c>
      <c r="D199" s="158"/>
      <c r="E199" s="158">
        <v>1</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s="33"/>
      <c r="KX199" s="33"/>
      <c r="KY199" s="33"/>
      <c r="KZ199" s="33"/>
      <c r="LA199" s="33"/>
      <c r="LB199" s="33"/>
      <c r="LC199" s="33"/>
    </row>
    <row r="200" spans="1:315">
      <c r="A200" s="159" t="s">
        <v>301</v>
      </c>
      <c r="B200" s="158"/>
      <c r="C200" s="158">
        <v>2</v>
      </c>
      <c r="D200" s="158"/>
      <c r="E200" s="158">
        <v>2</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s="33"/>
      <c r="KX200" s="33"/>
      <c r="KY200" s="33"/>
      <c r="KZ200" s="33"/>
      <c r="LA200" s="33"/>
      <c r="LB200" s="33"/>
      <c r="LC200" s="33"/>
    </row>
    <row r="201" spans="1:315">
      <c r="A201" s="160" t="s">
        <v>301</v>
      </c>
      <c r="B201" s="158"/>
      <c r="C201" s="158">
        <v>2</v>
      </c>
      <c r="D201" s="158"/>
      <c r="E201" s="158">
        <v>2</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s="33"/>
      <c r="KX201" s="33"/>
      <c r="KY201" s="33"/>
      <c r="KZ201" s="33"/>
      <c r="LA201" s="33"/>
      <c r="LB201" s="33"/>
      <c r="LC201" s="33"/>
    </row>
    <row r="202" spans="1:315">
      <c r="A202" s="159" t="s">
        <v>437</v>
      </c>
      <c r="B202" s="158"/>
      <c r="C202" s="158">
        <v>3</v>
      </c>
      <c r="D202" s="158">
        <v>1</v>
      </c>
      <c r="E202" s="158">
        <v>4</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s="33"/>
      <c r="KX202" s="33"/>
      <c r="KY202" s="33"/>
      <c r="KZ202" s="33"/>
      <c r="LA202" s="33"/>
      <c r="LB202" s="33"/>
      <c r="LC202" s="33"/>
    </row>
    <row r="203" spans="1:315">
      <c r="A203" s="160" t="s">
        <v>449</v>
      </c>
      <c r="B203" s="158"/>
      <c r="C203" s="158">
        <v>1</v>
      </c>
      <c r="D203" s="158">
        <v>1</v>
      </c>
      <c r="E203" s="158">
        <v>2</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s="33"/>
      <c r="KX203" s="33"/>
      <c r="KY203" s="33"/>
      <c r="KZ203" s="33"/>
      <c r="LA203" s="33"/>
      <c r="LB203" s="33"/>
      <c r="LC203" s="33"/>
    </row>
    <row r="204" spans="1:315">
      <c r="A204" s="160" t="s">
        <v>438</v>
      </c>
      <c r="B204" s="158"/>
      <c r="C204" s="158">
        <v>2</v>
      </c>
      <c r="D204" s="158"/>
      <c r="E204" s="158">
        <v>2</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s="33"/>
      <c r="KX204" s="33"/>
      <c r="KY204" s="33"/>
      <c r="KZ204" s="33"/>
      <c r="LA204" s="33"/>
      <c r="LB204" s="33"/>
      <c r="LC204" s="33"/>
    </row>
    <row r="205" spans="1:315">
      <c r="A205" s="157" t="s">
        <v>26</v>
      </c>
      <c r="B205" s="158"/>
      <c r="C205" s="158">
        <v>1</v>
      </c>
      <c r="D205" s="158"/>
      <c r="E205" s="158">
        <v>1</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s="33"/>
      <c r="KX205" s="33"/>
      <c r="KY205" s="33"/>
      <c r="KZ205" s="33"/>
      <c r="LA205" s="33"/>
      <c r="LB205" s="33"/>
      <c r="LC205" s="33"/>
    </row>
    <row r="206" spans="1:315">
      <c r="A206" s="159" t="s">
        <v>522</v>
      </c>
      <c r="B206" s="158"/>
      <c r="C206" s="158">
        <v>1</v>
      </c>
      <c r="D206" s="158"/>
      <c r="E206" s="158">
        <v>1</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s="33"/>
      <c r="KX206" s="33"/>
      <c r="KY206" s="33"/>
      <c r="KZ206" s="33"/>
      <c r="LA206" s="33"/>
      <c r="LB206" s="33"/>
      <c r="LC206" s="33"/>
    </row>
    <row r="207" spans="1:315">
      <c r="A207" s="160" t="s">
        <v>633</v>
      </c>
      <c r="B207" s="158"/>
      <c r="C207" s="158">
        <v>1</v>
      </c>
      <c r="D207" s="158"/>
      <c r="E207" s="158">
        <v>1</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s="33"/>
      <c r="KX207" s="33"/>
      <c r="KY207" s="33"/>
      <c r="KZ207" s="33"/>
      <c r="LA207" s="33"/>
      <c r="LB207" s="33"/>
      <c r="LC207" s="33"/>
    </row>
    <row r="208" spans="1:315">
      <c r="A208" s="157" t="s">
        <v>11</v>
      </c>
      <c r="B208" s="158"/>
      <c r="C208" s="158">
        <v>7</v>
      </c>
      <c r="D208" s="158"/>
      <c r="E208" s="158">
        <v>7</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s="33"/>
      <c r="KX208" s="33"/>
      <c r="KY208" s="33"/>
      <c r="KZ208" s="33"/>
      <c r="LA208" s="33"/>
      <c r="LB208" s="33"/>
      <c r="LC208" s="33"/>
    </row>
    <row r="209" spans="1:315">
      <c r="A209" s="159" t="s">
        <v>21</v>
      </c>
      <c r="B209" s="158"/>
      <c r="C209" s="158">
        <v>3</v>
      </c>
      <c r="D209" s="158"/>
      <c r="E209" s="158">
        <v>3</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s="33"/>
      <c r="KX209" s="33"/>
      <c r="KY209" s="33"/>
      <c r="KZ209" s="33"/>
      <c r="LA209" s="33"/>
      <c r="LB209" s="33"/>
      <c r="LC209" s="33"/>
    </row>
    <row r="210" spans="1:315">
      <c r="A210" s="160" t="s">
        <v>21</v>
      </c>
      <c r="B210" s="158"/>
      <c r="C210" s="158">
        <v>2</v>
      </c>
      <c r="D210" s="158"/>
      <c r="E210" s="158">
        <v>2</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s="33"/>
      <c r="KX210" s="33"/>
      <c r="KY210" s="33"/>
      <c r="KZ210" s="33"/>
      <c r="LA210" s="33"/>
      <c r="LB210" s="33"/>
      <c r="LC210" s="33"/>
    </row>
    <row r="211" spans="1:315">
      <c r="A211" s="160" t="s">
        <v>1786</v>
      </c>
      <c r="B211" s="158"/>
      <c r="C211" s="158">
        <v>1</v>
      </c>
      <c r="D211" s="158"/>
      <c r="E211" s="158">
        <v>1</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s="33"/>
      <c r="KX211" s="33"/>
      <c r="KY211" s="33"/>
      <c r="KZ211" s="33"/>
      <c r="LA211" s="33"/>
      <c r="LB211" s="33"/>
      <c r="LC211" s="33"/>
    </row>
    <row r="212" spans="1:315">
      <c r="A212" s="159" t="s">
        <v>11</v>
      </c>
      <c r="B212" s="158"/>
      <c r="C212" s="158">
        <v>1</v>
      </c>
      <c r="D212" s="158"/>
      <c r="E212" s="158">
        <v>1</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s="33"/>
      <c r="KX212" s="33"/>
      <c r="KY212" s="33"/>
      <c r="KZ212" s="33"/>
      <c r="LA212" s="33"/>
      <c r="LB212" s="33"/>
      <c r="LC212" s="33"/>
    </row>
    <row r="213" spans="1:315">
      <c r="A213" s="160" t="s">
        <v>371</v>
      </c>
      <c r="B213" s="158"/>
      <c r="C213" s="158">
        <v>1</v>
      </c>
      <c r="D213" s="158"/>
      <c r="E213" s="158">
        <v>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s="33"/>
      <c r="KX213" s="33"/>
      <c r="KY213" s="33"/>
      <c r="KZ213" s="33"/>
      <c r="LA213" s="33"/>
      <c r="LB213" s="33"/>
      <c r="LC213" s="33"/>
    </row>
    <row r="214" spans="1:315">
      <c r="A214" s="159" t="s">
        <v>688</v>
      </c>
      <c r="B214" s="158"/>
      <c r="C214" s="158">
        <v>3</v>
      </c>
      <c r="D214" s="158"/>
      <c r="E214" s="158">
        <v>3</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s="33"/>
      <c r="KX214" s="33"/>
      <c r="KY214" s="33"/>
      <c r="KZ214" s="33"/>
      <c r="LA214" s="33"/>
      <c r="LB214" s="33"/>
      <c r="LC214" s="33"/>
    </row>
    <row r="215" spans="1:315">
      <c r="A215" s="160" t="s">
        <v>689</v>
      </c>
      <c r="B215" s="158"/>
      <c r="C215" s="158">
        <v>3</v>
      </c>
      <c r="D215" s="158"/>
      <c r="E215" s="158">
        <v>3</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s="33"/>
      <c r="KX215" s="33"/>
      <c r="KY215" s="33"/>
      <c r="KZ215" s="33"/>
      <c r="LA215" s="33"/>
      <c r="LB215" s="33"/>
      <c r="LC215" s="33"/>
    </row>
    <row r="216" spans="1:315">
      <c r="A216" s="157" t="s">
        <v>18</v>
      </c>
      <c r="B216" s="158"/>
      <c r="C216" s="158">
        <v>31</v>
      </c>
      <c r="D216" s="158"/>
      <c r="E216" s="158">
        <v>31</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s="33"/>
      <c r="KX216" s="33"/>
      <c r="KY216" s="33"/>
      <c r="KZ216" s="33"/>
      <c r="LA216" s="33"/>
      <c r="LB216" s="33"/>
      <c r="LC216" s="33"/>
    </row>
    <row r="217" spans="1:315">
      <c r="A217" s="159" t="s">
        <v>411</v>
      </c>
      <c r="B217" s="158"/>
      <c r="C217" s="158">
        <v>3</v>
      </c>
      <c r="D217" s="158"/>
      <c r="E217" s="158">
        <v>3</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s="33"/>
      <c r="KX217" s="33"/>
      <c r="KY217" s="33"/>
      <c r="KZ217" s="33"/>
      <c r="LA217" s="33"/>
      <c r="LB217" s="33"/>
      <c r="LC217" s="33"/>
    </row>
    <row r="218" spans="1:315">
      <c r="A218" s="160" t="s">
        <v>1819</v>
      </c>
      <c r="B218" s="158"/>
      <c r="C218" s="158">
        <v>3</v>
      </c>
      <c r="D218" s="158"/>
      <c r="E218" s="158">
        <v>3</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s="33"/>
      <c r="KX218" s="33"/>
      <c r="KY218" s="33"/>
      <c r="KZ218" s="33"/>
      <c r="LA218" s="33"/>
      <c r="LB218" s="33"/>
      <c r="LC218" s="33"/>
    </row>
    <row r="219" spans="1:315">
      <c r="A219" s="159" t="s">
        <v>560</v>
      </c>
      <c r="B219" s="158"/>
      <c r="C219" s="158">
        <v>3</v>
      </c>
      <c r="D219" s="158"/>
      <c r="E219" s="158">
        <v>3</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s="33"/>
      <c r="KX219" s="33"/>
      <c r="KY219" s="33"/>
      <c r="KZ219" s="33"/>
      <c r="LA219" s="33"/>
      <c r="LB219" s="33"/>
      <c r="LC219" s="33"/>
    </row>
    <row r="220" spans="1:315">
      <c r="A220" s="160" t="s">
        <v>468</v>
      </c>
      <c r="B220" s="158"/>
      <c r="C220" s="158">
        <v>1</v>
      </c>
      <c r="D220" s="158"/>
      <c r="E220" s="158">
        <v>1</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s="33"/>
      <c r="KX220" s="33"/>
      <c r="KY220" s="33"/>
      <c r="KZ220" s="33"/>
      <c r="LA220" s="33"/>
      <c r="LB220" s="33"/>
      <c r="LC220" s="33"/>
    </row>
    <row r="221" spans="1:315">
      <c r="A221" s="160" t="s">
        <v>472</v>
      </c>
      <c r="B221" s="158"/>
      <c r="C221" s="158">
        <v>2</v>
      </c>
      <c r="D221" s="158"/>
      <c r="E221" s="158">
        <v>2</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s="33"/>
      <c r="KX221" s="33"/>
      <c r="KY221" s="33"/>
      <c r="KZ221" s="33"/>
      <c r="LA221" s="33"/>
      <c r="LB221" s="33"/>
      <c r="LC221" s="33"/>
    </row>
    <row r="222" spans="1:315">
      <c r="A222" s="159" t="s">
        <v>572</v>
      </c>
      <c r="B222" s="158"/>
      <c r="C222" s="158">
        <v>6</v>
      </c>
      <c r="D222" s="158"/>
      <c r="E222" s="158">
        <v>6</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s="33"/>
      <c r="KX222" s="33"/>
      <c r="KY222" s="33"/>
      <c r="KZ222" s="33"/>
      <c r="LA222" s="33"/>
      <c r="LB222" s="33"/>
      <c r="LC222" s="33"/>
    </row>
    <row r="223" spans="1:315">
      <c r="A223" s="160" t="s">
        <v>572</v>
      </c>
      <c r="B223" s="158"/>
      <c r="C223" s="158">
        <v>5</v>
      </c>
      <c r="D223" s="158"/>
      <c r="E223" s="158">
        <v>5</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s="33"/>
      <c r="KX223" s="33"/>
      <c r="KY223" s="33"/>
      <c r="KZ223" s="33"/>
      <c r="LA223" s="33"/>
      <c r="LB223" s="33"/>
      <c r="LC223" s="33"/>
    </row>
    <row r="224" spans="1:315">
      <c r="A224" s="160" t="s">
        <v>1896</v>
      </c>
      <c r="B224" s="158"/>
      <c r="C224" s="158">
        <v>1</v>
      </c>
      <c r="D224" s="158"/>
      <c r="E224" s="158">
        <v>1</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s="33"/>
      <c r="KX224" s="33"/>
      <c r="KY224" s="33"/>
      <c r="KZ224" s="33"/>
      <c r="LA224" s="33"/>
      <c r="LB224" s="33"/>
      <c r="LC224" s="33"/>
    </row>
    <row r="225" spans="1:315">
      <c r="A225" s="159" t="s">
        <v>403</v>
      </c>
      <c r="B225" s="158"/>
      <c r="C225" s="158">
        <v>1</v>
      </c>
      <c r="D225" s="158"/>
      <c r="E225" s="158">
        <v>1</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s="33"/>
      <c r="KX225" s="33"/>
      <c r="KY225" s="33"/>
      <c r="KZ225" s="33"/>
      <c r="LA225" s="33"/>
      <c r="LB225" s="33"/>
      <c r="LC225" s="33"/>
    </row>
    <row r="226" spans="1:315">
      <c r="A226" s="160" t="s">
        <v>683</v>
      </c>
      <c r="B226" s="158"/>
      <c r="C226" s="158">
        <v>1</v>
      </c>
      <c r="D226" s="158"/>
      <c r="E226" s="158">
        <v>1</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s="33"/>
      <c r="KX226" s="33"/>
      <c r="KY226" s="33"/>
      <c r="KZ226" s="33"/>
      <c r="LA226" s="33"/>
      <c r="LB226" s="33"/>
      <c r="LC226" s="33"/>
    </row>
    <row r="227" spans="1:315">
      <c r="A227" s="159" t="s">
        <v>491</v>
      </c>
      <c r="B227" s="158"/>
      <c r="C227" s="158">
        <v>7</v>
      </c>
      <c r="D227" s="158"/>
      <c r="E227" s="158">
        <v>7</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s="33"/>
      <c r="KX227" s="33"/>
      <c r="KY227" s="33"/>
      <c r="KZ227" s="33"/>
      <c r="LA227" s="33"/>
      <c r="LB227" s="33"/>
      <c r="LC227" s="33"/>
    </row>
    <row r="228" spans="1:315">
      <c r="A228" s="160" t="s">
        <v>491</v>
      </c>
      <c r="B228" s="158"/>
      <c r="C228" s="158">
        <v>1</v>
      </c>
      <c r="D228" s="158"/>
      <c r="E228" s="158">
        <v>1</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s="33"/>
      <c r="KX228" s="33"/>
      <c r="KY228" s="33"/>
      <c r="KZ228" s="33"/>
      <c r="LA228" s="33"/>
      <c r="LB228" s="33"/>
      <c r="LC228" s="33"/>
    </row>
    <row r="229" spans="1:315">
      <c r="A229" s="160" t="s">
        <v>550</v>
      </c>
      <c r="B229" s="158"/>
      <c r="C229" s="158">
        <v>2</v>
      </c>
      <c r="D229" s="158"/>
      <c r="E229" s="158">
        <v>2</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s="33"/>
      <c r="KX229" s="33"/>
      <c r="KY229" s="33"/>
      <c r="KZ229" s="33"/>
      <c r="LA229" s="33"/>
      <c r="LB229" s="33"/>
      <c r="LC229" s="33"/>
    </row>
    <row r="230" spans="1:315">
      <c r="A230" s="160" t="s">
        <v>492</v>
      </c>
      <c r="B230" s="158"/>
      <c r="C230" s="158">
        <v>4</v>
      </c>
      <c r="D230" s="158"/>
      <c r="E230" s="158">
        <v>4</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s="33"/>
      <c r="KX230" s="33"/>
      <c r="KY230" s="33"/>
      <c r="KZ230" s="33"/>
      <c r="LA230" s="33"/>
      <c r="LB230" s="33"/>
      <c r="LC230" s="33"/>
    </row>
    <row r="231" spans="1:315">
      <c r="A231" s="159" t="s">
        <v>1909</v>
      </c>
      <c r="B231" s="158"/>
      <c r="C231" s="158">
        <v>2</v>
      </c>
      <c r="D231" s="158"/>
      <c r="E231" s="158">
        <v>2</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s="33"/>
      <c r="KX231" s="33"/>
      <c r="KY231" s="33"/>
      <c r="KZ231" s="33"/>
      <c r="LA231" s="33"/>
      <c r="LB231" s="33"/>
      <c r="LC231" s="33"/>
    </row>
    <row r="232" spans="1:315">
      <c r="A232" s="160" t="s">
        <v>545</v>
      </c>
      <c r="B232" s="158"/>
      <c r="C232" s="158">
        <v>2</v>
      </c>
      <c r="D232" s="158"/>
      <c r="E232" s="158">
        <v>2</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s="33"/>
      <c r="KX232" s="33"/>
      <c r="KY232" s="33"/>
      <c r="KZ232" s="33"/>
      <c r="LA232" s="33"/>
      <c r="LB232" s="33"/>
      <c r="LC232" s="33"/>
    </row>
    <row r="233" spans="1:315">
      <c r="A233" s="159" t="s">
        <v>537</v>
      </c>
      <c r="B233" s="158"/>
      <c r="C233" s="158">
        <v>8</v>
      </c>
      <c r="D233" s="158"/>
      <c r="E233" s="158">
        <v>8</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s="33"/>
      <c r="KX233" s="33"/>
      <c r="KY233" s="33"/>
      <c r="KZ233" s="33"/>
      <c r="LA233" s="33"/>
      <c r="LB233" s="33"/>
      <c r="LC233" s="33"/>
    </row>
    <row r="234" spans="1:315">
      <c r="A234" s="160" t="s">
        <v>696</v>
      </c>
      <c r="B234" s="158"/>
      <c r="C234" s="158">
        <v>1</v>
      </c>
      <c r="D234" s="158"/>
      <c r="E234" s="158">
        <v>1</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s="33"/>
      <c r="KX234" s="33"/>
      <c r="KY234" s="33"/>
      <c r="KZ234" s="33"/>
      <c r="LA234" s="33"/>
      <c r="LB234" s="33"/>
      <c r="LC234" s="33"/>
    </row>
    <row r="235" spans="1:315">
      <c r="A235" s="160" t="s">
        <v>1800</v>
      </c>
      <c r="B235" s="158"/>
      <c r="C235" s="158">
        <v>2</v>
      </c>
      <c r="D235" s="158"/>
      <c r="E235" s="158">
        <v>2</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s="33"/>
      <c r="KX235" s="33"/>
      <c r="KY235" s="33"/>
      <c r="KZ235" s="33"/>
      <c r="LA235" s="33"/>
      <c r="LB235" s="33"/>
      <c r="LC235" s="33"/>
    </row>
    <row r="236" spans="1:315">
      <c r="A236" s="160" t="s">
        <v>1844</v>
      </c>
      <c r="B236" s="158"/>
      <c r="C236" s="158">
        <v>3</v>
      </c>
      <c r="D236" s="158"/>
      <c r="E236" s="158">
        <v>3</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s="33"/>
      <c r="KX236" s="33"/>
      <c r="KY236" s="33"/>
      <c r="KZ236" s="33"/>
      <c r="LA236" s="33"/>
      <c r="LB236" s="33"/>
      <c r="LC236" s="33"/>
    </row>
    <row r="237" spans="1:315">
      <c r="A237" s="160" t="s">
        <v>1859</v>
      </c>
      <c r="B237" s="158"/>
      <c r="C237" s="158">
        <v>1</v>
      </c>
      <c r="D237" s="158"/>
      <c r="E237" s="158">
        <v>1</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s="33"/>
      <c r="KX237" s="33"/>
      <c r="KY237" s="33"/>
      <c r="KZ237" s="33"/>
      <c r="LA237" s="33"/>
      <c r="LB237" s="33"/>
      <c r="LC237" s="33"/>
    </row>
    <row r="238" spans="1:315">
      <c r="A238" s="160" t="s">
        <v>1868</v>
      </c>
      <c r="B238" s="158"/>
      <c r="C238" s="158">
        <v>1</v>
      </c>
      <c r="D238" s="158"/>
      <c r="E238" s="158">
        <v>1</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s="33"/>
      <c r="KX238" s="33"/>
      <c r="KY238" s="33"/>
      <c r="KZ238" s="33"/>
      <c r="LA238" s="33"/>
      <c r="LB238" s="33"/>
      <c r="LC238" s="33"/>
    </row>
    <row r="239" spans="1:315">
      <c r="A239" s="159" t="s">
        <v>421</v>
      </c>
      <c r="B239" s="158"/>
      <c r="C239" s="158">
        <v>1</v>
      </c>
      <c r="D239" s="158"/>
      <c r="E239" s="158">
        <v>1</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s="33"/>
      <c r="KX239" s="33"/>
      <c r="KY239" s="33"/>
      <c r="KZ239" s="33"/>
      <c r="LA239" s="33"/>
      <c r="LB239" s="33"/>
      <c r="LC239" s="33"/>
    </row>
    <row r="240" spans="1:315">
      <c r="A240" s="160" t="s">
        <v>683</v>
      </c>
      <c r="B240" s="158"/>
      <c r="C240" s="158">
        <v>1</v>
      </c>
      <c r="D240" s="158"/>
      <c r="E240" s="158">
        <v>1</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s="33"/>
      <c r="KX240" s="33"/>
      <c r="KY240" s="33"/>
      <c r="KZ240" s="33"/>
      <c r="LA240" s="33"/>
      <c r="LB240" s="33"/>
      <c r="LC240" s="33"/>
    </row>
    <row r="241" spans="1:315">
      <c r="A241" s="157" t="s">
        <v>24</v>
      </c>
      <c r="B241" s="158"/>
      <c r="C241" s="158">
        <v>1</v>
      </c>
      <c r="D241" s="158"/>
      <c r="E241" s="158">
        <v>1</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s="33"/>
      <c r="KX241" s="33"/>
      <c r="KY241" s="33"/>
      <c r="KZ241" s="33"/>
      <c r="LA241" s="33"/>
      <c r="LB241" s="33"/>
      <c r="LC241" s="33"/>
    </row>
    <row r="242" spans="1:315">
      <c r="A242" s="159" t="s">
        <v>698</v>
      </c>
      <c r="B242" s="158"/>
      <c r="C242" s="158">
        <v>1</v>
      </c>
      <c r="D242" s="158"/>
      <c r="E242" s="158">
        <v>1</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s="33"/>
      <c r="KX242" s="33"/>
      <c r="KY242" s="33"/>
      <c r="KZ242" s="33"/>
      <c r="LA242" s="33"/>
      <c r="LB242" s="33"/>
      <c r="LC242" s="33"/>
    </row>
    <row r="243" spans="1:315">
      <c r="A243" s="160" t="s">
        <v>1934</v>
      </c>
      <c r="B243" s="158"/>
      <c r="C243" s="158">
        <v>1</v>
      </c>
      <c r="D243" s="158"/>
      <c r="E243" s="158">
        <v>1</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s="33"/>
      <c r="KX243" s="33"/>
      <c r="KY243" s="33"/>
      <c r="KZ243" s="33"/>
      <c r="LA243" s="33"/>
      <c r="LB243" s="33"/>
      <c r="LC243" s="33"/>
    </row>
    <row r="244" spans="1:315">
      <c r="A244" s="157" t="s">
        <v>22</v>
      </c>
      <c r="B244" s="158"/>
      <c r="C244" s="158">
        <v>20</v>
      </c>
      <c r="D244" s="158"/>
      <c r="E244" s="158">
        <v>20</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s="33"/>
      <c r="KX244" s="33"/>
      <c r="KY244" s="33"/>
      <c r="KZ244" s="33"/>
      <c r="LA244" s="33"/>
      <c r="LB244" s="33"/>
      <c r="LC244" s="33"/>
    </row>
    <row r="245" spans="1:315">
      <c r="A245" s="159" t="s">
        <v>587</v>
      </c>
      <c r="B245" s="158"/>
      <c r="C245" s="158">
        <v>2</v>
      </c>
      <c r="D245" s="158"/>
      <c r="E245" s="158">
        <v>2</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s="33"/>
      <c r="KX245" s="33"/>
      <c r="KY245" s="33"/>
      <c r="KZ245" s="33"/>
      <c r="LA245" s="33"/>
      <c r="LB245" s="33"/>
      <c r="LC245" s="33"/>
    </row>
    <row r="246" spans="1:315">
      <c r="A246" s="160" t="s">
        <v>484</v>
      </c>
      <c r="B246" s="158"/>
      <c r="C246" s="158">
        <v>1</v>
      </c>
      <c r="D246" s="158"/>
      <c r="E246" s="158">
        <v>1</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s="33"/>
      <c r="KX246" s="33"/>
      <c r="KY246" s="33"/>
      <c r="KZ246" s="33"/>
      <c r="LA246" s="33"/>
      <c r="LB246" s="33"/>
      <c r="LC246" s="33"/>
    </row>
    <row r="247" spans="1:315">
      <c r="A247" s="160" t="s">
        <v>1963</v>
      </c>
      <c r="B247" s="158"/>
      <c r="C247" s="158">
        <v>1</v>
      </c>
      <c r="D247" s="158"/>
      <c r="E247" s="158">
        <v>1</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s="33"/>
      <c r="KX247" s="33"/>
      <c r="KY247" s="33"/>
      <c r="KZ247" s="33"/>
      <c r="LA247" s="33"/>
      <c r="LB247" s="33"/>
      <c r="LC247" s="33"/>
    </row>
    <row r="248" spans="1:315">
      <c r="A248" s="159" t="s">
        <v>372</v>
      </c>
      <c r="B248" s="158"/>
      <c r="C248" s="158">
        <v>6</v>
      </c>
      <c r="D248" s="158"/>
      <c r="E248" s="158">
        <v>6</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s="33"/>
      <c r="KX248" s="33"/>
      <c r="KY248" s="33"/>
      <c r="KZ248" s="33"/>
      <c r="LA248" s="33"/>
      <c r="LB248" s="33"/>
      <c r="LC248" s="33"/>
    </row>
    <row r="249" spans="1:315">
      <c r="A249" s="160" t="s">
        <v>430</v>
      </c>
      <c r="B249" s="158"/>
      <c r="C249" s="158">
        <v>2</v>
      </c>
      <c r="D249" s="158"/>
      <c r="E249" s="158">
        <v>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s="33"/>
      <c r="KX249" s="33"/>
      <c r="KY249" s="33"/>
      <c r="KZ249" s="33"/>
      <c r="LA249" s="33"/>
      <c r="LB249" s="33"/>
      <c r="LC249" s="33"/>
    </row>
    <row r="250" spans="1:315">
      <c r="A250" s="160" t="s">
        <v>2013</v>
      </c>
      <c r="B250" s="158"/>
      <c r="C250" s="158">
        <v>1</v>
      </c>
      <c r="D250" s="158"/>
      <c r="E250" s="158">
        <v>1</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s="33"/>
      <c r="KX250" s="33"/>
      <c r="KY250" s="33"/>
      <c r="KZ250" s="33"/>
      <c r="LA250" s="33"/>
      <c r="LB250" s="33"/>
      <c r="LC250" s="33"/>
    </row>
    <row r="251" spans="1:315">
      <c r="A251" s="160" t="s">
        <v>2008</v>
      </c>
      <c r="B251" s="158"/>
      <c r="C251" s="158">
        <v>1</v>
      </c>
      <c r="D251" s="158"/>
      <c r="E251" s="158">
        <v>1</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s="33"/>
      <c r="KX251" s="33"/>
      <c r="KY251" s="33"/>
      <c r="KZ251" s="33"/>
      <c r="LA251" s="33"/>
      <c r="LB251" s="33"/>
      <c r="LC251" s="33"/>
    </row>
    <row r="252" spans="1:315">
      <c r="A252" s="160" t="s">
        <v>2019</v>
      </c>
      <c r="B252" s="158"/>
      <c r="C252" s="158">
        <v>1</v>
      </c>
      <c r="D252" s="158"/>
      <c r="E252" s="158">
        <v>1</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s="33"/>
      <c r="KX252" s="33"/>
      <c r="KY252" s="33"/>
      <c r="KZ252" s="33"/>
      <c r="LA252" s="33"/>
      <c r="LB252" s="33"/>
      <c r="LC252" s="33"/>
    </row>
    <row r="253" spans="1:315">
      <c r="A253" s="160" t="s">
        <v>373</v>
      </c>
      <c r="B253" s="158"/>
      <c r="C253" s="158">
        <v>1</v>
      </c>
      <c r="D253" s="158"/>
      <c r="E253" s="158">
        <v>1</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s="33"/>
      <c r="KX253" s="33"/>
      <c r="KY253" s="33"/>
      <c r="KZ253" s="33"/>
      <c r="LA253" s="33"/>
      <c r="LB253" s="33"/>
      <c r="LC253" s="33"/>
    </row>
    <row r="254" spans="1:315">
      <c r="A254" s="159" t="s">
        <v>526</v>
      </c>
      <c r="B254" s="158"/>
      <c r="C254" s="158">
        <v>1</v>
      </c>
      <c r="D254" s="158"/>
      <c r="E254" s="158">
        <v>1</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s="33"/>
      <c r="KX254" s="33"/>
      <c r="KY254" s="33"/>
      <c r="KZ254" s="33"/>
      <c r="LA254" s="33"/>
      <c r="LB254" s="33"/>
      <c r="LC254" s="33"/>
    </row>
    <row r="255" spans="1:315">
      <c r="A255" s="160" t="s">
        <v>395</v>
      </c>
      <c r="B255" s="158"/>
      <c r="C255" s="158">
        <v>1</v>
      </c>
      <c r="D255" s="158"/>
      <c r="E255" s="158">
        <v>1</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s="33"/>
      <c r="KX255" s="33"/>
      <c r="KY255" s="33"/>
      <c r="KZ255" s="33"/>
      <c r="LA255" s="33"/>
      <c r="LB255" s="33"/>
      <c r="LC255" s="33"/>
    </row>
    <row r="256" spans="1:315">
      <c r="A256" s="159" t="s">
        <v>481</v>
      </c>
      <c r="B256" s="158"/>
      <c r="C256" s="158">
        <v>1</v>
      </c>
      <c r="D256" s="158"/>
      <c r="E256" s="158">
        <v>1</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s="33"/>
      <c r="KX256" s="33"/>
      <c r="KY256" s="33"/>
      <c r="KZ256" s="33"/>
      <c r="LA256" s="33"/>
      <c r="LB256" s="33"/>
      <c r="LC256" s="33"/>
    </row>
    <row r="257" spans="1:315">
      <c r="A257" s="160" t="s">
        <v>1973</v>
      </c>
      <c r="B257" s="158"/>
      <c r="C257" s="158">
        <v>1</v>
      </c>
      <c r="D257" s="158"/>
      <c r="E257" s="158">
        <v>1</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s="33"/>
      <c r="KX257" s="33"/>
      <c r="KY257" s="33"/>
      <c r="KZ257" s="33"/>
      <c r="LA257" s="33"/>
      <c r="LB257" s="33"/>
      <c r="LC257" s="33"/>
    </row>
    <row r="258" spans="1:315">
      <c r="A258" s="159" t="s">
        <v>1940</v>
      </c>
      <c r="B258" s="158"/>
      <c r="C258" s="158">
        <v>9</v>
      </c>
      <c r="D258" s="158"/>
      <c r="E258" s="158">
        <v>9</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s="33"/>
      <c r="KX258" s="33"/>
      <c r="KY258" s="33"/>
      <c r="KZ258" s="33"/>
      <c r="LA258" s="33"/>
      <c r="LB258" s="33"/>
      <c r="LC258" s="33"/>
    </row>
    <row r="259" spans="1:315">
      <c r="A259" s="160" t="s">
        <v>405</v>
      </c>
      <c r="B259" s="158"/>
      <c r="C259" s="158">
        <v>5</v>
      </c>
      <c r="D259" s="158"/>
      <c r="E259" s="158">
        <v>5</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s="33"/>
      <c r="KX259" s="33"/>
      <c r="KY259" s="33"/>
      <c r="KZ259" s="33"/>
      <c r="LA259" s="33"/>
      <c r="LB259" s="33"/>
      <c r="LC259" s="33"/>
    </row>
    <row r="260" spans="1:315">
      <c r="A260" s="160" t="s">
        <v>533</v>
      </c>
      <c r="B260" s="158"/>
      <c r="C260" s="158">
        <v>3</v>
      </c>
      <c r="D260" s="158"/>
      <c r="E260" s="158">
        <v>3</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s="33"/>
      <c r="KX260" s="33"/>
      <c r="KY260" s="33"/>
      <c r="KZ260" s="33"/>
      <c r="LA260" s="33"/>
      <c r="LB260" s="33"/>
      <c r="LC260" s="33"/>
    </row>
    <row r="261" spans="1:315">
      <c r="A261" s="160" t="s">
        <v>1940</v>
      </c>
      <c r="B261" s="158"/>
      <c r="C261" s="158">
        <v>1</v>
      </c>
      <c r="D261" s="158"/>
      <c r="E261" s="158">
        <v>1</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s="33"/>
      <c r="KX261" s="33"/>
      <c r="KY261" s="33"/>
      <c r="KZ261" s="33"/>
      <c r="LA261" s="33"/>
      <c r="LB261" s="33"/>
      <c r="LC261" s="33"/>
    </row>
    <row r="262" spans="1:315">
      <c r="A262" s="159" t="s">
        <v>332</v>
      </c>
      <c r="B262" s="158"/>
      <c r="C262" s="158">
        <v>1</v>
      </c>
      <c r="D262" s="158"/>
      <c r="E262" s="158">
        <v>1</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s="33"/>
      <c r="KX262" s="33"/>
      <c r="KY262" s="33"/>
      <c r="KZ262" s="33"/>
      <c r="LA262" s="33"/>
      <c r="LB262" s="33"/>
      <c r="LC262" s="33"/>
    </row>
    <row r="263" spans="1:315">
      <c r="A263" s="160" t="s">
        <v>1986</v>
      </c>
      <c r="B263" s="158"/>
      <c r="C263" s="158">
        <v>1</v>
      </c>
      <c r="D263" s="158"/>
      <c r="E263" s="158">
        <v>1</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s="33"/>
      <c r="KX263" s="33"/>
      <c r="KY263" s="33"/>
      <c r="KZ263" s="33"/>
      <c r="LA263" s="33"/>
      <c r="LB263" s="33"/>
      <c r="LC263" s="33"/>
    </row>
    <row r="264" spans="1:315">
      <c r="A264" s="157" t="s">
        <v>29</v>
      </c>
      <c r="B264" s="158"/>
      <c r="C264" s="158">
        <v>3</v>
      </c>
      <c r="D264" s="158"/>
      <c r="E264" s="158">
        <v>3</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s="33"/>
      <c r="KX264" s="33"/>
      <c r="KY264" s="33"/>
      <c r="KZ264" s="33"/>
      <c r="LA264" s="33"/>
      <c r="LB264" s="33"/>
      <c r="LC264" s="33"/>
    </row>
    <row r="265" spans="1:315">
      <c r="A265" s="159" t="s">
        <v>433</v>
      </c>
      <c r="B265" s="158"/>
      <c r="C265" s="158">
        <v>1</v>
      </c>
      <c r="D265" s="158"/>
      <c r="E265" s="158">
        <v>1</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s="33"/>
      <c r="KX265" s="33"/>
      <c r="KY265" s="33"/>
      <c r="KZ265" s="33"/>
      <c r="LA265" s="33"/>
      <c r="LB265" s="33"/>
      <c r="LC265" s="33"/>
    </row>
    <row r="266" spans="1:315">
      <c r="A266" s="160" t="s">
        <v>2036</v>
      </c>
      <c r="B266" s="158"/>
      <c r="C266" s="158">
        <v>1</v>
      </c>
      <c r="D266" s="158"/>
      <c r="E266" s="158">
        <v>1</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s="33"/>
      <c r="KX266" s="33"/>
      <c r="KY266" s="33"/>
      <c r="KZ266" s="33"/>
      <c r="LA266" s="33"/>
      <c r="LB266" s="33"/>
      <c r="LC266" s="33"/>
    </row>
    <row r="267" spans="1:315">
      <c r="A267" s="159" t="s">
        <v>2031</v>
      </c>
      <c r="B267" s="158"/>
      <c r="C267" s="158">
        <v>1</v>
      </c>
      <c r="D267" s="158"/>
      <c r="E267" s="158">
        <v>1</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s="33"/>
      <c r="KX267" s="33"/>
      <c r="KY267" s="33"/>
      <c r="KZ267" s="33"/>
      <c r="LA267" s="33"/>
      <c r="LB267" s="33"/>
      <c r="LC267" s="33"/>
    </row>
    <row r="268" spans="1:315">
      <c r="A268" s="160" t="s">
        <v>2032</v>
      </c>
      <c r="B268" s="158"/>
      <c r="C268" s="158">
        <v>1</v>
      </c>
      <c r="D268" s="158"/>
      <c r="E268" s="158">
        <v>1</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s="33"/>
      <c r="KX268" s="33"/>
      <c r="KY268" s="33"/>
      <c r="KZ268" s="33"/>
      <c r="LA268" s="33"/>
      <c r="LB268" s="33"/>
      <c r="LC268" s="33"/>
    </row>
    <row r="269" spans="1:315">
      <c r="A269" s="159" t="s">
        <v>486</v>
      </c>
      <c r="B269" s="158"/>
      <c r="C269" s="158">
        <v>1</v>
      </c>
      <c r="D269" s="158"/>
      <c r="E269" s="158">
        <v>1</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s="33"/>
      <c r="KX269" s="33"/>
      <c r="KY269" s="33"/>
      <c r="KZ269" s="33"/>
      <c r="LA269" s="33"/>
      <c r="LB269" s="33"/>
      <c r="LC269" s="33"/>
    </row>
    <row r="270" spans="1:315">
      <c r="A270" s="160" t="s">
        <v>486</v>
      </c>
      <c r="B270" s="158"/>
      <c r="C270" s="158">
        <v>1</v>
      </c>
      <c r="D270" s="158"/>
      <c r="E270" s="158">
        <v>1</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s="33"/>
      <c r="KX270" s="33"/>
      <c r="KY270" s="33"/>
      <c r="KZ270" s="33"/>
      <c r="LA270" s="33"/>
      <c r="LB270" s="33"/>
      <c r="LC270" s="33"/>
    </row>
    <row r="271" spans="1:315">
      <c r="A271" s="157" t="s">
        <v>20</v>
      </c>
      <c r="B271" s="158"/>
      <c r="C271" s="158">
        <v>10</v>
      </c>
      <c r="D271" s="158"/>
      <c r="E271" s="158">
        <v>10</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s="33"/>
      <c r="KX271" s="33"/>
      <c r="KY271" s="33"/>
      <c r="KZ271" s="33"/>
      <c r="LA271" s="33"/>
      <c r="LB271" s="33"/>
      <c r="LC271" s="33"/>
    </row>
    <row r="272" spans="1:315">
      <c r="A272" s="159" t="s">
        <v>376</v>
      </c>
      <c r="B272" s="158"/>
      <c r="C272" s="158">
        <v>2</v>
      </c>
      <c r="D272" s="158"/>
      <c r="E272" s="158">
        <v>2</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s="33"/>
      <c r="KX272" s="33"/>
      <c r="KY272" s="33"/>
      <c r="KZ272" s="33"/>
      <c r="LA272" s="33"/>
      <c r="LB272" s="33"/>
      <c r="LC272" s="33"/>
    </row>
    <row r="273" spans="1:315">
      <c r="A273" s="160" t="s">
        <v>699</v>
      </c>
      <c r="B273" s="158"/>
      <c r="C273" s="158">
        <v>2</v>
      </c>
      <c r="D273" s="158"/>
      <c r="E273" s="158">
        <v>2</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s="33"/>
      <c r="KX273" s="33"/>
      <c r="KY273" s="33"/>
      <c r="KZ273" s="33"/>
      <c r="LA273" s="33"/>
      <c r="LB273" s="33"/>
      <c r="LC273" s="33"/>
    </row>
    <row r="274" spans="1:315">
      <c r="A274" s="159" t="s">
        <v>713</v>
      </c>
      <c r="B274" s="158"/>
      <c r="C274" s="158">
        <v>1</v>
      </c>
      <c r="D274" s="158"/>
      <c r="E274" s="158">
        <v>1</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s="33"/>
      <c r="KX274" s="33"/>
      <c r="KY274" s="33"/>
      <c r="KZ274" s="33"/>
      <c r="LA274" s="33"/>
      <c r="LB274" s="33"/>
      <c r="LC274" s="33"/>
    </row>
    <row r="275" spans="1:315">
      <c r="A275" s="160" t="s">
        <v>2069</v>
      </c>
      <c r="B275" s="158"/>
      <c r="C275" s="158">
        <v>1</v>
      </c>
      <c r="D275" s="158"/>
      <c r="E275" s="158">
        <v>1</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s="33"/>
      <c r="KX275" s="33"/>
      <c r="KY275" s="33"/>
      <c r="KZ275" s="33"/>
      <c r="LA275" s="33"/>
      <c r="LB275" s="33"/>
      <c r="LC275" s="33"/>
    </row>
    <row r="276" spans="1:315">
      <c r="A276" s="159" t="s">
        <v>429</v>
      </c>
      <c r="B276" s="158"/>
      <c r="C276" s="158">
        <v>2</v>
      </c>
      <c r="D276" s="158"/>
      <c r="E276" s="158">
        <v>2</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s="33"/>
      <c r="KX276" s="33"/>
      <c r="KY276" s="33"/>
      <c r="KZ276" s="33"/>
      <c r="LA276" s="33"/>
      <c r="LB276" s="33"/>
      <c r="LC276" s="33"/>
    </row>
    <row r="277" spans="1:315">
      <c r="A277" s="160" t="s">
        <v>2047</v>
      </c>
      <c r="B277" s="158"/>
      <c r="C277" s="158">
        <v>1</v>
      </c>
      <c r="D277" s="158"/>
      <c r="E277" s="158">
        <v>1</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s="33"/>
      <c r="KX277" s="33"/>
      <c r="KY277" s="33"/>
      <c r="KZ277" s="33"/>
      <c r="LA277" s="33"/>
      <c r="LB277" s="33"/>
      <c r="LC277" s="33"/>
    </row>
    <row r="278" spans="1:315">
      <c r="A278" s="160" t="s">
        <v>2076</v>
      </c>
      <c r="B278" s="158"/>
      <c r="C278" s="158">
        <v>1</v>
      </c>
      <c r="D278" s="158"/>
      <c r="E278" s="158">
        <v>1</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s="33"/>
      <c r="KX278" s="33"/>
      <c r="KY278" s="33"/>
      <c r="KZ278" s="33"/>
      <c r="LA278" s="33"/>
      <c r="LB278" s="33"/>
      <c r="LC278" s="33"/>
    </row>
    <row r="279" spans="1:315">
      <c r="A279" s="159" t="s">
        <v>451</v>
      </c>
      <c r="B279" s="158"/>
      <c r="C279" s="158">
        <v>2</v>
      </c>
      <c r="D279" s="158"/>
      <c r="E279" s="158">
        <v>2</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s="33"/>
      <c r="KX279" s="33"/>
      <c r="KY279" s="33"/>
      <c r="KZ279" s="33"/>
      <c r="LA279" s="33"/>
      <c r="LB279" s="33"/>
      <c r="LC279" s="33"/>
    </row>
    <row r="280" spans="1:315">
      <c r="A280" s="160" t="s">
        <v>706</v>
      </c>
      <c r="B280" s="158"/>
      <c r="C280" s="158">
        <v>2</v>
      </c>
      <c r="D280" s="158"/>
      <c r="E280" s="158">
        <v>2</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s="33"/>
      <c r="KX280" s="33"/>
      <c r="KY280" s="33"/>
      <c r="KZ280" s="33"/>
      <c r="LA280" s="33"/>
      <c r="LB280" s="33"/>
      <c r="LC280" s="33"/>
    </row>
    <row r="281" spans="1:315">
      <c r="A281" s="159" t="s">
        <v>704</v>
      </c>
      <c r="B281" s="158"/>
      <c r="C281" s="158">
        <v>1</v>
      </c>
      <c r="D281" s="158"/>
      <c r="E281" s="158">
        <v>1</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s="33"/>
      <c r="KX281" s="33"/>
      <c r="KY281" s="33"/>
      <c r="KZ281" s="33"/>
      <c r="LA281" s="33"/>
      <c r="LB281" s="33"/>
      <c r="LC281" s="33"/>
    </row>
    <row r="282" spans="1:315">
      <c r="A282" s="160" t="s">
        <v>631</v>
      </c>
      <c r="B282" s="158"/>
      <c r="C282" s="158">
        <v>1</v>
      </c>
      <c r="D282" s="158"/>
      <c r="E282" s="158">
        <v>1</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s="33"/>
      <c r="KX282" s="33"/>
      <c r="KY282" s="33"/>
      <c r="KZ282" s="33"/>
      <c r="LA282" s="33"/>
      <c r="LB282" s="33"/>
      <c r="LC282" s="33"/>
    </row>
    <row r="283" spans="1:315">
      <c r="A283" s="159" t="s">
        <v>20</v>
      </c>
      <c r="B283" s="158"/>
      <c r="C283" s="158">
        <v>2</v>
      </c>
      <c r="D283" s="158"/>
      <c r="E283" s="158">
        <v>2</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s="33"/>
      <c r="KX283" s="33"/>
      <c r="KY283" s="33"/>
      <c r="KZ283" s="33"/>
      <c r="LA283" s="33"/>
      <c r="LB283" s="33"/>
      <c r="LC283" s="33"/>
    </row>
    <row r="284" spans="1:315">
      <c r="A284" s="160" t="s">
        <v>20</v>
      </c>
      <c r="B284" s="158"/>
      <c r="C284" s="158">
        <v>1</v>
      </c>
      <c r="D284" s="158"/>
      <c r="E284" s="158">
        <v>1</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s="33"/>
      <c r="KX284" s="33"/>
      <c r="KY284" s="33"/>
      <c r="KZ284" s="33"/>
      <c r="LA284" s="33"/>
      <c r="LB284" s="33"/>
      <c r="LC284" s="33"/>
    </row>
    <row r="285" spans="1:315">
      <c r="A285" s="160" t="s">
        <v>2051</v>
      </c>
      <c r="B285" s="158"/>
      <c r="C285" s="158">
        <v>1</v>
      </c>
      <c r="D285" s="158"/>
      <c r="E285" s="158">
        <v>1</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s="33"/>
      <c r="KX285" s="33"/>
      <c r="KY285" s="33"/>
      <c r="KZ285" s="33"/>
      <c r="LA285" s="33"/>
      <c r="LB285" s="33"/>
      <c r="LC285" s="33"/>
    </row>
    <row r="286" spans="1:315">
      <c r="A286" s="157" t="s">
        <v>81</v>
      </c>
      <c r="B286" s="158"/>
      <c r="C286" s="158">
        <v>21</v>
      </c>
      <c r="D286" s="158"/>
      <c r="E286" s="158">
        <v>21</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s="33"/>
      <c r="KX286" s="33"/>
      <c r="KY286" s="33"/>
      <c r="KZ286" s="33"/>
      <c r="LA286" s="33"/>
      <c r="LB286" s="33"/>
      <c r="LC286" s="33"/>
    </row>
    <row r="287" spans="1:315">
      <c r="A287" s="159" t="s">
        <v>476</v>
      </c>
      <c r="B287" s="158"/>
      <c r="C287" s="158">
        <v>1</v>
      </c>
      <c r="D287" s="158"/>
      <c r="E287" s="158">
        <v>1</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s="33"/>
      <c r="KX287" s="33"/>
      <c r="KY287" s="33"/>
      <c r="KZ287" s="33"/>
      <c r="LA287" s="33"/>
      <c r="LB287" s="33"/>
      <c r="LC287" s="33"/>
    </row>
    <row r="288" spans="1:315">
      <c r="A288" s="160" t="s">
        <v>396</v>
      </c>
      <c r="B288" s="158"/>
      <c r="C288" s="158">
        <v>1</v>
      </c>
      <c r="D288" s="158"/>
      <c r="E288" s="158">
        <v>1</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s="33"/>
      <c r="KX288" s="33"/>
      <c r="KY288" s="33"/>
      <c r="KZ288" s="33"/>
      <c r="LA288" s="33"/>
      <c r="LB288" s="33"/>
      <c r="LC288" s="33"/>
    </row>
    <row r="289" spans="1:315">
      <c r="A289" s="159" t="s">
        <v>440</v>
      </c>
      <c r="B289" s="158"/>
      <c r="C289" s="158">
        <v>3</v>
      </c>
      <c r="D289" s="158"/>
      <c r="E289" s="158">
        <v>3</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s="33"/>
      <c r="KX289" s="33"/>
      <c r="KY289" s="33"/>
      <c r="KZ289" s="33"/>
      <c r="LA289" s="33"/>
      <c r="LB289" s="33"/>
      <c r="LC289" s="33"/>
    </row>
    <row r="290" spans="1:315">
      <c r="A290" s="160" t="s">
        <v>441</v>
      </c>
      <c r="B290" s="158"/>
      <c r="C290" s="158">
        <v>2</v>
      </c>
      <c r="D290" s="158"/>
      <c r="E290" s="158">
        <v>2</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s="33"/>
      <c r="KX290" s="33"/>
      <c r="KY290" s="33"/>
      <c r="KZ290" s="33"/>
      <c r="LA290" s="33"/>
      <c r="LB290" s="33"/>
      <c r="LC290" s="33"/>
    </row>
    <row r="291" spans="1:315">
      <c r="A291" s="160" t="s">
        <v>2126</v>
      </c>
      <c r="B291" s="158"/>
      <c r="C291" s="158">
        <v>1</v>
      </c>
      <c r="D291" s="158"/>
      <c r="E291" s="158">
        <v>1</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s="33"/>
      <c r="KX291" s="33"/>
      <c r="KY291" s="33"/>
      <c r="KZ291" s="33"/>
      <c r="LA291" s="33"/>
      <c r="LB291" s="33"/>
      <c r="LC291" s="33"/>
    </row>
    <row r="292" spans="1:315">
      <c r="A292" s="159" t="s">
        <v>2089</v>
      </c>
      <c r="B292" s="158"/>
      <c r="C292" s="158">
        <v>2</v>
      </c>
      <c r="D292" s="158"/>
      <c r="E292" s="158">
        <v>2</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s="33"/>
      <c r="KX292" s="33"/>
      <c r="KY292" s="33"/>
      <c r="KZ292" s="33"/>
      <c r="LA292" s="33"/>
      <c r="LB292" s="33"/>
      <c r="LC292" s="33"/>
    </row>
    <row r="293" spans="1:315">
      <c r="A293" s="160" t="s">
        <v>2090</v>
      </c>
      <c r="B293" s="158"/>
      <c r="C293" s="158">
        <v>2</v>
      </c>
      <c r="D293" s="158"/>
      <c r="E293" s="158">
        <v>2</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s="33"/>
      <c r="KX293" s="33"/>
      <c r="KY293" s="33"/>
      <c r="KZ293" s="33"/>
      <c r="LA293" s="33"/>
      <c r="LB293" s="33"/>
      <c r="LC293" s="33"/>
    </row>
    <row r="294" spans="1:315">
      <c r="A294" s="159" t="s">
        <v>732</v>
      </c>
      <c r="B294" s="158"/>
      <c r="C294" s="158">
        <v>3</v>
      </c>
      <c r="D294" s="158"/>
      <c r="E294" s="158">
        <v>3</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s="33"/>
      <c r="KX294" s="33"/>
      <c r="KY294" s="33"/>
      <c r="KZ294" s="33"/>
      <c r="LA294" s="33"/>
      <c r="LB294" s="33"/>
      <c r="LC294" s="33"/>
    </row>
    <row r="295" spans="1:315">
      <c r="A295" s="160" t="s">
        <v>733</v>
      </c>
      <c r="B295" s="158"/>
      <c r="C295" s="158">
        <v>2</v>
      </c>
      <c r="D295" s="158"/>
      <c r="E295" s="158">
        <v>2</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s="33"/>
      <c r="KX295" s="33"/>
      <c r="KY295" s="33"/>
      <c r="KZ295" s="33"/>
      <c r="LA295" s="33"/>
      <c r="LB295" s="33"/>
      <c r="LC295" s="33"/>
    </row>
    <row r="296" spans="1:315">
      <c r="A296" s="160" t="s">
        <v>2098</v>
      </c>
      <c r="B296" s="158"/>
      <c r="C296" s="158">
        <v>1</v>
      </c>
      <c r="D296" s="158"/>
      <c r="E296" s="158">
        <v>1</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s="33"/>
      <c r="KX296" s="33"/>
      <c r="KY296" s="33"/>
      <c r="KZ296" s="33"/>
      <c r="LA296" s="33"/>
      <c r="LB296" s="33"/>
      <c r="LC296" s="33"/>
    </row>
    <row r="297" spans="1:315">
      <c r="A297" s="159" t="s">
        <v>2144</v>
      </c>
      <c r="B297" s="158"/>
      <c r="C297" s="158">
        <v>2</v>
      </c>
      <c r="D297" s="158"/>
      <c r="E297" s="158">
        <v>2</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s="33"/>
      <c r="KX297" s="33"/>
      <c r="KY297" s="33"/>
      <c r="KZ297" s="33"/>
      <c r="LA297" s="33"/>
      <c r="LB297" s="33"/>
      <c r="LC297" s="33"/>
    </row>
    <row r="298" spans="1:315">
      <c r="A298" s="160" t="s">
        <v>2144</v>
      </c>
      <c r="B298" s="158"/>
      <c r="C298" s="158">
        <v>2</v>
      </c>
      <c r="D298" s="158"/>
      <c r="E298" s="158">
        <v>2</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s="33"/>
      <c r="KX298" s="33"/>
      <c r="KY298" s="33"/>
      <c r="KZ298" s="33"/>
      <c r="LA298" s="33"/>
      <c r="LB298" s="33"/>
      <c r="LC298" s="33"/>
    </row>
    <row r="299" spans="1:315">
      <c r="A299" s="159" t="s">
        <v>764</v>
      </c>
      <c r="B299" s="158"/>
      <c r="C299" s="158">
        <v>2</v>
      </c>
      <c r="D299" s="158"/>
      <c r="E299" s="158">
        <v>2</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s="33"/>
      <c r="KX299" s="33"/>
      <c r="KY299" s="33"/>
      <c r="KZ299" s="33"/>
      <c r="LA299" s="33"/>
      <c r="LB299" s="33"/>
      <c r="LC299" s="33"/>
    </row>
    <row r="300" spans="1:315">
      <c r="A300" s="160" t="s">
        <v>2122</v>
      </c>
      <c r="B300" s="158"/>
      <c r="C300" s="158">
        <v>2</v>
      </c>
      <c r="D300" s="158"/>
      <c r="E300" s="158">
        <v>2</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s="33"/>
      <c r="KX300" s="33"/>
      <c r="KY300" s="33"/>
      <c r="KZ300" s="33"/>
      <c r="LA300" s="33"/>
      <c r="LB300" s="33"/>
      <c r="LC300" s="33"/>
    </row>
    <row r="301" spans="1:315">
      <c r="A301" s="159" t="s">
        <v>760</v>
      </c>
      <c r="B301" s="158"/>
      <c r="C301" s="158">
        <v>2</v>
      </c>
      <c r="D301" s="158"/>
      <c r="E301" s="158">
        <v>2</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s="33"/>
      <c r="KX301" s="33"/>
      <c r="KY301" s="33"/>
      <c r="KZ301" s="33"/>
      <c r="LA301" s="33"/>
      <c r="LB301" s="33"/>
      <c r="LC301" s="33"/>
    </row>
    <row r="302" spans="1:315">
      <c r="A302" s="160" t="s">
        <v>2080</v>
      </c>
      <c r="B302" s="158"/>
      <c r="C302" s="158">
        <v>1</v>
      </c>
      <c r="D302" s="158"/>
      <c r="E302" s="158">
        <v>1</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s="33"/>
      <c r="KX302" s="33"/>
      <c r="KY302" s="33"/>
      <c r="KZ302" s="33"/>
      <c r="LA302" s="33"/>
      <c r="LB302" s="33"/>
      <c r="LC302" s="33"/>
    </row>
    <row r="303" spans="1:315">
      <c r="A303" s="160" t="s">
        <v>619</v>
      </c>
      <c r="B303" s="158"/>
      <c r="C303" s="158">
        <v>1</v>
      </c>
      <c r="D303" s="158"/>
      <c r="E303" s="158">
        <v>1</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s="33"/>
      <c r="KX303" s="33"/>
      <c r="KY303" s="33"/>
      <c r="KZ303" s="33"/>
      <c r="LA303" s="33"/>
      <c r="LB303" s="33"/>
      <c r="LC303" s="33"/>
    </row>
    <row r="304" spans="1:315">
      <c r="A304" s="159" t="s">
        <v>446</v>
      </c>
      <c r="B304" s="158"/>
      <c r="C304" s="158">
        <v>3</v>
      </c>
      <c r="D304" s="158"/>
      <c r="E304" s="158">
        <v>3</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s="33"/>
      <c r="KX304" s="33"/>
      <c r="KY304" s="33"/>
      <c r="KZ304" s="33"/>
      <c r="LA304" s="33"/>
      <c r="LB304" s="33"/>
      <c r="LC304" s="33"/>
    </row>
    <row r="305" spans="1:315">
      <c r="A305" s="160" t="s">
        <v>2151</v>
      </c>
      <c r="B305" s="158"/>
      <c r="C305" s="158">
        <v>1</v>
      </c>
      <c r="D305" s="158"/>
      <c r="E305" s="158">
        <v>1</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s="33"/>
      <c r="KX305" s="33"/>
      <c r="KY305" s="33"/>
      <c r="KZ305" s="33"/>
      <c r="LA305" s="33"/>
      <c r="LB305" s="33"/>
      <c r="LC305" s="33"/>
    </row>
    <row r="306" spans="1:315">
      <c r="A306" s="160" t="s">
        <v>2114</v>
      </c>
      <c r="B306" s="158"/>
      <c r="C306" s="158">
        <v>1</v>
      </c>
      <c r="D306" s="158"/>
      <c r="E306" s="158">
        <v>1</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s="33"/>
      <c r="KX306" s="33"/>
      <c r="KY306" s="33"/>
      <c r="KZ306" s="33"/>
      <c r="LA306" s="33"/>
      <c r="LB306" s="33"/>
      <c r="LC306" s="33"/>
    </row>
    <row r="307" spans="1:315">
      <c r="A307" s="160" t="s">
        <v>446</v>
      </c>
      <c r="B307" s="158"/>
      <c r="C307" s="158">
        <v>1</v>
      </c>
      <c r="D307" s="158"/>
      <c r="E307" s="158">
        <v>1</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s="33"/>
      <c r="KX307" s="33"/>
      <c r="KY307" s="33"/>
      <c r="KZ307" s="33"/>
      <c r="LA307" s="33"/>
      <c r="LB307" s="33"/>
      <c r="LC307" s="33"/>
    </row>
    <row r="308" spans="1:315">
      <c r="A308" s="159" t="s">
        <v>524</v>
      </c>
      <c r="B308" s="158"/>
      <c r="C308" s="158">
        <v>1</v>
      </c>
      <c r="D308" s="158"/>
      <c r="E308" s="158">
        <v>1</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s="33"/>
      <c r="KX308" s="33"/>
      <c r="KY308" s="33"/>
      <c r="KZ308" s="33"/>
      <c r="LA308" s="33"/>
      <c r="LB308" s="33"/>
      <c r="LC308" s="33"/>
    </row>
    <row r="309" spans="1:315">
      <c r="A309" s="160" t="s">
        <v>2085</v>
      </c>
      <c r="B309" s="158"/>
      <c r="C309" s="158">
        <v>1</v>
      </c>
      <c r="D309" s="158"/>
      <c r="E309" s="158">
        <v>1</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s="33"/>
      <c r="KX309" s="33"/>
      <c r="KY309" s="33"/>
      <c r="KZ309" s="33"/>
      <c r="LA309" s="33"/>
      <c r="LB309" s="33"/>
      <c r="LC309" s="33"/>
    </row>
    <row r="310" spans="1:315">
      <c r="A310" s="159" t="s">
        <v>428</v>
      </c>
      <c r="B310" s="158"/>
      <c r="C310" s="158">
        <v>1</v>
      </c>
      <c r="D310" s="158"/>
      <c r="E310" s="158">
        <v>1</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s="33"/>
      <c r="KX310" s="33"/>
      <c r="KY310" s="33"/>
      <c r="KZ310" s="33"/>
      <c r="LA310" s="33"/>
      <c r="LB310" s="33"/>
      <c r="LC310" s="33"/>
    </row>
    <row r="311" spans="1:315">
      <c r="A311" s="160" t="s">
        <v>428</v>
      </c>
      <c r="B311" s="158"/>
      <c r="C311" s="158">
        <v>1</v>
      </c>
      <c r="D311" s="158"/>
      <c r="E311" s="158">
        <v>1</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s="33"/>
      <c r="KX311" s="33"/>
      <c r="KY311" s="33"/>
      <c r="KZ311" s="33"/>
      <c r="LA311" s="33"/>
      <c r="LB311" s="33"/>
      <c r="LC311" s="33"/>
    </row>
    <row r="312" spans="1:315">
      <c r="A312" s="159" t="s">
        <v>530</v>
      </c>
      <c r="B312" s="158"/>
      <c r="C312" s="158">
        <v>1</v>
      </c>
      <c r="D312" s="158"/>
      <c r="E312" s="158">
        <v>1</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s="33"/>
      <c r="KX312" s="33"/>
      <c r="KY312" s="33"/>
      <c r="KZ312" s="33"/>
      <c r="LA312" s="33"/>
      <c r="LB312" s="33"/>
      <c r="LC312" s="33"/>
    </row>
    <row r="313" spans="1:315">
      <c r="A313" s="160" t="s">
        <v>2103</v>
      </c>
      <c r="B313" s="158"/>
      <c r="C313" s="158">
        <v>1</v>
      </c>
      <c r="D313" s="158"/>
      <c r="E313" s="158">
        <v>1</v>
      </c>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s="33"/>
      <c r="KX313" s="33"/>
      <c r="KY313" s="33"/>
      <c r="KZ313" s="33"/>
      <c r="LA313" s="33"/>
      <c r="LB313" s="33"/>
      <c r="LC313" s="33"/>
    </row>
    <row r="314" spans="1:315">
      <c r="A314" s="157" t="s">
        <v>901</v>
      </c>
      <c r="B314" s="158"/>
      <c r="C314" s="158"/>
      <c r="D314" s="158"/>
      <c r="E314" s="158"/>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s="33"/>
      <c r="KX314" s="33"/>
      <c r="KY314" s="33"/>
      <c r="KZ314" s="33"/>
      <c r="LA314" s="33"/>
      <c r="LB314" s="33"/>
      <c r="LC314" s="33"/>
    </row>
    <row r="315" spans="1:315">
      <c r="A315" s="159" t="s">
        <v>901</v>
      </c>
      <c r="B315" s="158"/>
      <c r="C315" s="158"/>
      <c r="D315" s="158"/>
      <c r="E315" s="158"/>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s="33"/>
      <c r="KX315" s="33"/>
      <c r="KY315" s="33"/>
      <c r="KZ315" s="33"/>
      <c r="LA315" s="33"/>
      <c r="LB315" s="33"/>
      <c r="LC315" s="33"/>
    </row>
    <row r="316" spans="1:315">
      <c r="A316" s="160" t="s">
        <v>901</v>
      </c>
      <c r="B316" s="158"/>
      <c r="C316" s="158"/>
      <c r="D316" s="158"/>
      <c r="E316" s="158"/>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s="33"/>
      <c r="KX316" s="33"/>
      <c r="KY316" s="33"/>
      <c r="KZ316" s="33"/>
      <c r="LA316" s="33"/>
      <c r="LB316" s="33"/>
      <c r="LC316" s="33"/>
    </row>
    <row r="317" spans="1:315">
      <c r="A317" s="157" t="s">
        <v>900</v>
      </c>
      <c r="B317" s="158"/>
      <c r="C317" s="158">
        <v>279</v>
      </c>
      <c r="D317" s="158">
        <v>5</v>
      </c>
      <c r="E317" s="158">
        <v>284</v>
      </c>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s="33"/>
      <c r="KX317" s="33"/>
      <c r="KY317" s="33"/>
      <c r="KZ317" s="33"/>
      <c r="LA317" s="33"/>
      <c r="LB317" s="33"/>
      <c r="LC317" s="33"/>
    </row>
    <row r="318" spans="1:31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s="33"/>
      <c r="KX318" s="33"/>
      <c r="KY318" s="33"/>
      <c r="KZ318" s="33"/>
      <c r="LA318" s="33"/>
      <c r="LB318" s="33"/>
      <c r="LC318" s="33"/>
    </row>
    <row r="319" spans="1:31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s="33"/>
      <c r="KX319" s="33"/>
      <c r="KY319" s="33"/>
      <c r="KZ319" s="33"/>
      <c r="LA319" s="33"/>
      <c r="LB319" s="33"/>
      <c r="LC319" s="33"/>
    </row>
    <row r="320" spans="1:31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s="33"/>
      <c r="KX320" s="33"/>
      <c r="KY320" s="33"/>
      <c r="KZ320" s="33"/>
      <c r="LA320" s="33"/>
      <c r="LB320" s="33"/>
      <c r="LC320" s="33"/>
    </row>
    <row r="321" spans="1:31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s="33"/>
      <c r="KX321" s="33"/>
      <c r="KY321" s="33"/>
      <c r="KZ321" s="33"/>
      <c r="LA321" s="33"/>
      <c r="LB321" s="33"/>
      <c r="LC321" s="33"/>
    </row>
    <row r="322" spans="1:31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s="33"/>
      <c r="KX322" s="33"/>
      <c r="KY322" s="33"/>
      <c r="KZ322" s="33"/>
      <c r="LA322" s="33"/>
      <c r="LB322" s="33"/>
      <c r="LC322" s="33"/>
    </row>
    <row r="323" spans="1:31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s="33"/>
      <c r="KX323" s="33"/>
      <c r="KY323" s="33"/>
      <c r="KZ323" s="33"/>
      <c r="LA323" s="33"/>
      <c r="LB323" s="33"/>
      <c r="LC323" s="33"/>
    </row>
    <row r="324" spans="1:31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s="33"/>
      <c r="KX324" s="33"/>
      <c r="KY324" s="33"/>
      <c r="KZ324" s="33"/>
      <c r="LA324" s="33"/>
      <c r="LB324" s="33"/>
      <c r="LC324" s="33"/>
    </row>
    <row r="325" spans="1:31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s="33"/>
      <c r="KX325" s="33"/>
      <c r="KY325" s="33"/>
      <c r="KZ325" s="33"/>
      <c r="LA325" s="33"/>
      <c r="LB325" s="33"/>
      <c r="LC325" s="33"/>
    </row>
    <row r="326" spans="1:31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s="33"/>
      <c r="KX326" s="33"/>
      <c r="KY326" s="33"/>
      <c r="KZ326" s="33"/>
      <c r="LA326" s="33"/>
      <c r="LB326" s="33"/>
      <c r="LC326" s="33"/>
    </row>
    <row r="327" spans="1:31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s="33"/>
      <c r="KX327" s="33"/>
      <c r="KY327" s="33"/>
      <c r="KZ327" s="33"/>
      <c r="LA327" s="33"/>
      <c r="LB327" s="33"/>
      <c r="LC327" s="33"/>
    </row>
    <row r="328" spans="1:31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s="33"/>
      <c r="KX328" s="33"/>
      <c r="KY328" s="33"/>
      <c r="KZ328" s="33"/>
      <c r="LA328" s="33"/>
      <c r="LB328" s="33"/>
      <c r="LC328" s="33"/>
    </row>
    <row r="329" spans="1:31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s="33"/>
      <c r="KX329" s="33"/>
      <c r="KY329" s="33"/>
      <c r="KZ329" s="33"/>
      <c r="LA329" s="33"/>
      <c r="LB329" s="33"/>
      <c r="LC329" s="33"/>
    </row>
    <row r="330" spans="1:31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s="33"/>
      <c r="KX330" s="33"/>
      <c r="KY330" s="33"/>
      <c r="KZ330" s="33"/>
      <c r="LA330" s="33"/>
      <c r="LB330" s="33"/>
      <c r="LC330" s="33"/>
    </row>
    <row r="331" spans="1:31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s="33"/>
      <c r="KX331" s="33"/>
      <c r="KY331" s="33"/>
      <c r="KZ331" s="33"/>
      <c r="LA331" s="33"/>
      <c r="LB331" s="33"/>
      <c r="LC331" s="33"/>
    </row>
    <row r="332" spans="1:31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s="33"/>
      <c r="KX332" s="33"/>
      <c r="KY332" s="33"/>
      <c r="KZ332" s="33"/>
      <c r="LA332" s="33"/>
      <c r="LB332" s="33"/>
      <c r="LC332" s="33"/>
    </row>
    <row r="333" spans="1:31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s="33"/>
      <c r="KX333" s="33"/>
      <c r="KY333" s="33"/>
      <c r="KZ333" s="33"/>
      <c r="LA333" s="33"/>
      <c r="LB333" s="33"/>
      <c r="LC333" s="33"/>
    </row>
    <row r="334" spans="1:31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s="33"/>
      <c r="KX334" s="33"/>
      <c r="KY334" s="33"/>
      <c r="KZ334" s="33"/>
      <c r="LA334" s="33"/>
      <c r="LB334" s="33"/>
      <c r="LC334" s="33"/>
    </row>
    <row r="335" spans="1:31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s="33"/>
      <c r="KX335" s="33"/>
      <c r="KY335" s="33"/>
      <c r="KZ335" s="33"/>
      <c r="LA335" s="33"/>
      <c r="LB335" s="33"/>
      <c r="LC335" s="33"/>
    </row>
    <row r="336" spans="1:31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s="33"/>
      <c r="KX336" s="33"/>
      <c r="KY336" s="33"/>
      <c r="KZ336" s="33"/>
      <c r="LA336" s="33"/>
      <c r="LB336" s="33"/>
      <c r="LC336" s="33"/>
    </row>
    <row r="337" spans="1:31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s="33"/>
      <c r="KX337" s="33"/>
      <c r="KY337" s="33"/>
      <c r="KZ337" s="33"/>
      <c r="LA337" s="33"/>
      <c r="LB337" s="33"/>
      <c r="LC337" s="33"/>
    </row>
    <row r="338" spans="1:31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s="33"/>
      <c r="KX338" s="33"/>
      <c r="KY338" s="33"/>
      <c r="KZ338" s="33"/>
      <c r="LA338" s="33"/>
      <c r="LB338" s="33"/>
      <c r="LC338" s="33"/>
    </row>
    <row r="339" spans="1:31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s="33"/>
      <c r="KX339" s="33"/>
      <c r="KY339" s="33"/>
      <c r="KZ339" s="33"/>
      <c r="LA339" s="33"/>
      <c r="LB339" s="33"/>
      <c r="LC339" s="33"/>
    </row>
    <row r="340" spans="1:31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s="33"/>
      <c r="KX340" s="33"/>
      <c r="KY340" s="33"/>
      <c r="KZ340" s="33"/>
      <c r="LA340" s="33"/>
      <c r="LB340" s="33"/>
      <c r="LC340" s="33"/>
    </row>
    <row r="341" spans="1:31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s="33"/>
      <c r="KX341" s="33"/>
      <c r="KY341" s="33"/>
      <c r="KZ341" s="33"/>
      <c r="LA341" s="33"/>
      <c r="LB341" s="33"/>
      <c r="LC341" s="33"/>
    </row>
    <row r="342" spans="1:31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s="33"/>
      <c r="KX342" s="33"/>
      <c r="KY342" s="33"/>
      <c r="KZ342" s="33"/>
      <c r="LA342" s="33"/>
      <c r="LB342" s="33"/>
      <c r="LC342" s="33"/>
    </row>
    <row r="343" spans="1:31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s="33"/>
      <c r="KX343" s="33"/>
      <c r="KY343" s="33"/>
      <c r="KZ343" s="33"/>
      <c r="LA343" s="33"/>
      <c r="LB343" s="33"/>
      <c r="LC343" s="33"/>
    </row>
    <row r="344" spans="1:31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s="33"/>
      <c r="KX344" s="33"/>
      <c r="KY344" s="33"/>
      <c r="KZ344" s="33"/>
      <c r="LA344" s="33"/>
      <c r="LB344" s="33"/>
      <c r="LC344" s="33"/>
    </row>
    <row r="345" spans="1:31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s="33"/>
      <c r="KX345" s="33"/>
      <c r="KY345" s="33"/>
      <c r="KZ345" s="33"/>
      <c r="LA345" s="33"/>
      <c r="LB345" s="33"/>
      <c r="LC345" s="33"/>
    </row>
    <row r="346" spans="1:31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s="33"/>
      <c r="KX346" s="33"/>
      <c r="KY346" s="33"/>
      <c r="KZ346" s="33"/>
      <c r="LA346" s="33"/>
      <c r="LB346" s="33"/>
      <c r="LC346" s="33"/>
    </row>
    <row r="347" spans="1:31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s="33"/>
      <c r="KX347" s="33"/>
      <c r="KY347" s="33"/>
      <c r="KZ347" s="33"/>
      <c r="LA347" s="33"/>
      <c r="LB347" s="33"/>
      <c r="LC347" s="33"/>
    </row>
    <row r="348" spans="1:31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s="33"/>
      <c r="KX348" s="33"/>
      <c r="KY348" s="33"/>
      <c r="KZ348" s="33"/>
      <c r="LA348" s="33"/>
      <c r="LB348" s="33"/>
      <c r="LC348" s="33"/>
    </row>
    <row r="349" spans="1:31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s="33"/>
      <c r="KX349" s="33"/>
      <c r="KY349" s="33"/>
      <c r="KZ349" s="33"/>
      <c r="LA349" s="33"/>
      <c r="LB349" s="33"/>
      <c r="LC349" s="33"/>
    </row>
    <row r="350" spans="1:31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s="33"/>
      <c r="KX350" s="33"/>
      <c r="KY350" s="33"/>
      <c r="KZ350" s="33"/>
      <c r="LA350" s="33"/>
      <c r="LB350" s="33"/>
      <c r="LC350" s="33"/>
    </row>
    <row r="351" spans="1:31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s="33"/>
      <c r="KX351" s="33"/>
      <c r="KY351" s="33"/>
      <c r="KZ351" s="33"/>
      <c r="LA351" s="33"/>
      <c r="LB351" s="33"/>
      <c r="LC351" s="33"/>
    </row>
    <row r="352" spans="1:31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s="33"/>
      <c r="KX352" s="33"/>
      <c r="KY352" s="33"/>
      <c r="KZ352" s="33"/>
      <c r="LA352" s="33"/>
      <c r="LB352" s="33"/>
      <c r="LC352" s="33"/>
    </row>
    <row r="353" spans="1:31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s="33"/>
      <c r="KX353" s="33"/>
      <c r="KY353" s="33"/>
      <c r="KZ353" s="33"/>
      <c r="LA353" s="33"/>
      <c r="LB353" s="33"/>
      <c r="LC353" s="33"/>
    </row>
    <row r="354" spans="1:31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s="33"/>
      <c r="KX354" s="33"/>
      <c r="KY354" s="33"/>
      <c r="KZ354" s="33"/>
      <c r="LA354" s="33"/>
      <c r="LB354" s="33"/>
      <c r="LC354" s="33"/>
    </row>
    <row r="355" spans="1:31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s="33"/>
      <c r="KX355" s="33"/>
      <c r="KY355" s="33"/>
      <c r="KZ355" s="33"/>
      <c r="LA355" s="33"/>
      <c r="LB355" s="33"/>
      <c r="LC355" s="33"/>
    </row>
    <row r="356" spans="1:31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s="33"/>
      <c r="KX356" s="33"/>
      <c r="KY356" s="33"/>
      <c r="KZ356" s="33"/>
      <c r="LA356" s="33"/>
      <c r="LB356" s="33"/>
      <c r="LC356" s="33"/>
    </row>
    <row r="357" spans="1:31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s="33"/>
      <c r="KX357" s="33"/>
      <c r="KY357" s="33"/>
      <c r="KZ357" s="33"/>
      <c r="LA357" s="33"/>
      <c r="LB357" s="33"/>
      <c r="LC357" s="33"/>
    </row>
    <row r="358" spans="1:31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s="33"/>
      <c r="KX358" s="33"/>
      <c r="KY358" s="33"/>
      <c r="KZ358" s="33"/>
      <c r="LA358" s="33"/>
      <c r="LB358" s="33"/>
      <c r="LC358" s="33"/>
    </row>
    <row r="359" spans="1:31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s="33"/>
      <c r="KX359" s="33"/>
      <c r="KY359" s="33"/>
      <c r="KZ359" s="33"/>
      <c r="LA359" s="33"/>
      <c r="LB359" s="33"/>
      <c r="LC359" s="33"/>
    </row>
    <row r="360" spans="1:31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s="33"/>
      <c r="KX360" s="33"/>
      <c r="KY360" s="33"/>
      <c r="KZ360" s="33"/>
      <c r="LA360" s="33"/>
      <c r="LB360" s="33"/>
      <c r="LC360" s="33"/>
    </row>
    <row r="361" spans="1:31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s="33"/>
      <c r="KX361" s="33"/>
      <c r="KY361" s="33"/>
      <c r="KZ361" s="33"/>
      <c r="LA361" s="33"/>
      <c r="LB361" s="33"/>
      <c r="LC361" s="33"/>
    </row>
    <row r="362" spans="1:31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s="33"/>
      <c r="KX362" s="33"/>
      <c r="KY362" s="33"/>
      <c r="KZ362" s="33"/>
      <c r="LA362" s="33"/>
      <c r="LB362" s="33"/>
      <c r="LC362" s="33"/>
    </row>
    <row r="363" spans="1:31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s="33"/>
      <c r="KX363" s="33"/>
      <c r="KY363" s="33"/>
      <c r="KZ363" s="33"/>
      <c r="LA363" s="33"/>
      <c r="LB363" s="33"/>
      <c r="LC363" s="33"/>
    </row>
    <row r="364" spans="1:31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s="33"/>
      <c r="KX364" s="33"/>
      <c r="KY364" s="33"/>
      <c r="KZ364" s="33"/>
      <c r="LA364" s="33"/>
      <c r="LB364" s="33"/>
      <c r="LC364" s="33"/>
    </row>
    <row r="365" spans="1:31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s="33"/>
      <c r="KX365" s="33"/>
      <c r="KY365" s="33"/>
      <c r="KZ365" s="33"/>
      <c r="LA365" s="33"/>
      <c r="LB365" s="33"/>
      <c r="LC365" s="33"/>
    </row>
    <row r="366" spans="1:31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s="33"/>
      <c r="KX366" s="33"/>
      <c r="KY366" s="33"/>
      <c r="KZ366" s="33"/>
      <c r="LA366" s="33"/>
      <c r="LB366" s="33"/>
      <c r="LC366" s="33"/>
    </row>
    <row r="367" spans="1:31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s="33"/>
      <c r="KX367" s="33"/>
      <c r="KY367" s="33"/>
      <c r="KZ367" s="33"/>
      <c r="LA367" s="33"/>
      <c r="LB367" s="33"/>
      <c r="LC367" s="33"/>
    </row>
    <row r="368" spans="1:31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s="33"/>
      <c r="KX368" s="33"/>
      <c r="KY368" s="33"/>
      <c r="KZ368" s="33"/>
      <c r="LA368" s="33"/>
      <c r="LB368" s="33"/>
      <c r="LC368" s="33"/>
    </row>
    <row r="369" spans="1:31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s="33"/>
      <c r="KX369" s="33"/>
      <c r="KY369" s="33"/>
      <c r="KZ369" s="33"/>
      <c r="LA369" s="33"/>
      <c r="LB369" s="33"/>
      <c r="LC369" s="33"/>
    </row>
    <row r="370" spans="1:31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s="33"/>
      <c r="KX370" s="33"/>
      <c r="KY370" s="33"/>
      <c r="KZ370" s="33"/>
      <c r="LA370" s="33"/>
      <c r="LB370" s="33"/>
      <c r="LC370" s="33"/>
    </row>
    <row r="371" spans="1:31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s="33"/>
      <c r="KX371" s="33"/>
      <c r="KY371" s="33"/>
      <c r="KZ371" s="33"/>
      <c r="LA371" s="33"/>
      <c r="LB371" s="33"/>
      <c r="LC371" s="33"/>
    </row>
    <row r="372" spans="1:31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s="33"/>
      <c r="KX372" s="33"/>
      <c r="KY372" s="33"/>
      <c r="KZ372" s="33"/>
      <c r="LA372" s="33"/>
      <c r="LB372" s="33"/>
      <c r="LC372" s="33"/>
    </row>
    <row r="373" spans="1:31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s="33"/>
      <c r="KX373" s="33"/>
      <c r="KY373" s="33"/>
      <c r="KZ373" s="33"/>
      <c r="LA373" s="33"/>
      <c r="LB373" s="33"/>
      <c r="LC373" s="33"/>
    </row>
    <row r="374" spans="1:31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s="33"/>
      <c r="KX374" s="33"/>
      <c r="KY374" s="33"/>
      <c r="KZ374" s="33"/>
      <c r="LA374" s="33"/>
      <c r="LB374" s="33"/>
      <c r="LC374" s="33"/>
    </row>
    <row r="375" spans="1:31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s="33"/>
      <c r="KX375" s="33"/>
      <c r="KY375" s="33"/>
      <c r="KZ375" s="33"/>
      <c r="LA375" s="33"/>
      <c r="LB375" s="33"/>
      <c r="LC375" s="33"/>
    </row>
    <row r="376" spans="1:31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s="33"/>
      <c r="KX376" s="33"/>
      <c r="KY376" s="33"/>
      <c r="KZ376" s="33"/>
      <c r="LA376" s="33"/>
      <c r="LB376" s="33"/>
      <c r="LC376" s="33"/>
    </row>
    <row r="377" spans="1:31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s="33"/>
      <c r="KX377" s="33"/>
      <c r="KY377" s="33"/>
      <c r="KZ377" s="33"/>
      <c r="LA377" s="33"/>
      <c r="LB377" s="33"/>
      <c r="LC377" s="33"/>
    </row>
    <row r="378" spans="1:31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s="33"/>
      <c r="KX378" s="33"/>
      <c r="KY378" s="33"/>
      <c r="KZ378" s="33"/>
      <c r="LA378" s="33"/>
      <c r="LB378" s="33"/>
      <c r="LC378" s="33"/>
    </row>
    <row r="379" spans="1:31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s="33"/>
      <c r="KX379" s="33"/>
      <c r="KY379" s="33"/>
      <c r="KZ379" s="33"/>
      <c r="LA379" s="33"/>
      <c r="LB379" s="33"/>
      <c r="LC379" s="33"/>
    </row>
    <row r="380" spans="1:31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s="33"/>
      <c r="KX380" s="33"/>
      <c r="KY380" s="33"/>
      <c r="KZ380" s="33"/>
      <c r="LA380" s="33"/>
      <c r="LB380" s="33"/>
      <c r="LC380" s="33"/>
    </row>
    <row r="381" spans="1:31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s="33"/>
      <c r="KX381" s="33"/>
      <c r="KY381" s="33"/>
      <c r="KZ381" s="33"/>
      <c r="LA381" s="33"/>
      <c r="LB381" s="33"/>
      <c r="LC381" s="33"/>
    </row>
    <row r="382" spans="1:31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s="33"/>
      <c r="KX382" s="33"/>
      <c r="KY382" s="33"/>
      <c r="KZ382" s="33"/>
      <c r="LA382" s="33"/>
      <c r="LB382" s="33"/>
      <c r="LC382" s="33"/>
    </row>
    <row r="383" spans="1:31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s="33"/>
      <c r="KX383" s="33"/>
      <c r="KY383" s="33"/>
      <c r="KZ383" s="33"/>
      <c r="LA383" s="33"/>
      <c r="LB383" s="33"/>
      <c r="LC383" s="33"/>
    </row>
    <row r="384" spans="1:31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s="33"/>
      <c r="KX384" s="33"/>
      <c r="KY384" s="33"/>
      <c r="KZ384" s="33"/>
      <c r="LA384" s="33"/>
      <c r="LB384" s="33"/>
      <c r="LC384" s="33"/>
    </row>
    <row r="385" spans="1:31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s="33"/>
      <c r="KX385" s="33"/>
      <c r="KY385" s="33"/>
      <c r="KZ385" s="33"/>
      <c r="LA385" s="33"/>
      <c r="LB385" s="33"/>
      <c r="LC385" s="33"/>
    </row>
    <row r="386" spans="1:31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s="33"/>
      <c r="KX386" s="33"/>
      <c r="KY386" s="33"/>
      <c r="KZ386" s="33"/>
      <c r="LA386" s="33"/>
      <c r="LB386" s="33"/>
      <c r="LC386" s="33"/>
    </row>
    <row r="387" spans="1:31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s="33"/>
      <c r="KX387" s="33"/>
      <c r="KY387" s="33"/>
      <c r="KZ387" s="33"/>
      <c r="LA387" s="33"/>
      <c r="LB387" s="33"/>
      <c r="LC387" s="33"/>
    </row>
    <row r="388" spans="1:31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s="33"/>
      <c r="KX388" s="33"/>
      <c r="KY388" s="33"/>
      <c r="KZ388" s="33"/>
      <c r="LA388" s="33"/>
      <c r="LB388" s="33"/>
      <c r="LC388" s="33"/>
    </row>
    <row r="389" spans="1:31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s="33"/>
      <c r="KX389" s="33"/>
      <c r="KY389" s="33"/>
      <c r="KZ389" s="33"/>
      <c r="LA389" s="33"/>
      <c r="LB389" s="33"/>
      <c r="LC389" s="33"/>
    </row>
    <row r="390" spans="1:31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s="33"/>
      <c r="KX390" s="33"/>
      <c r="KY390" s="33"/>
      <c r="KZ390" s="33"/>
      <c r="LA390" s="33"/>
      <c r="LB390" s="33"/>
      <c r="LC390" s="33"/>
    </row>
    <row r="391" spans="1:31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s="33"/>
      <c r="KX391" s="33"/>
      <c r="KY391" s="33"/>
      <c r="KZ391" s="33"/>
      <c r="LA391" s="33"/>
      <c r="LB391" s="33"/>
      <c r="LC391" s="33"/>
    </row>
    <row r="392" spans="1:31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s="33"/>
      <c r="KX392" s="33"/>
      <c r="KY392" s="33"/>
      <c r="KZ392" s="33"/>
      <c r="LA392" s="33"/>
      <c r="LB392" s="33"/>
      <c r="LC392" s="33"/>
    </row>
    <row r="393" spans="1:31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s="33"/>
      <c r="KX393" s="33"/>
      <c r="KY393" s="33"/>
      <c r="KZ393" s="33"/>
      <c r="LA393" s="33"/>
      <c r="LB393" s="33"/>
      <c r="LC393" s="33"/>
    </row>
    <row r="394" spans="1:31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s="33"/>
      <c r="KX394" s="33"/>
      <c r="KY394" s="33"/>
      <c r="KZ394" s="33"/>
      <c r="LA394" s="33"/>
      <c r="LB394" s="33"/>
      <c r="LC394" s="33"/>
    </row>
    <row r="395" spans="1:31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s="33"/>
      <c r="KX395" s="33"/>
      <c r="KY395" s="33"/>
      <c r="KZ395" s="33"/>
      <c r="LA395" s="33"/>
      <c r="LB395" s="33"/>
      <c r="LC395" s="33"/>
    </row>
    <row r="396" spans="1:31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s="33"/>
      <c r="KX396" s="33"/>
      <c r="KY396" s="33"/>
      <c r="KZ396" s="33"/>
      <c r="LA396" s="33"/>
      <c r="LB396" s="33"/>
      <c r="LC396" s="33"/>
    </row>
    <row r="397" spans="1:31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s="33"/>
      <c r="KX397" s="33"/>
      <c r="KY397" s="33"/>
      <c r="KZ397" s="33"/>
      <c r="LA397" s="33"/>
      <c r="LB397" s="33"/>
      <c r="LC397" s="33"/>
    </row>
    <row r="398" spans="1:31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s="33"/>
      <c r="KX398" s="33"/>
      <c r="KY398" s="33"/>
      <c r="KZ398" s="33"/>
      <c r="LA398" s="33"/>
      <c r="LB398" s="33"/>
      <c r="LC398" s="33"/>
    </row>
    <row r="399" spans="1:31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s="33"/>
      <c r="KX399" s="33"/>
      <c r="KY399" s="33"/>
      <c r="KZ399" s="33"/>
      <c r="LA399" s="33"/>
      <c r="LB399" s="33"/>
      <c r="LC399" s="33"/>
    </row>
    <row r="400" spans="1:31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s="33"/>
      <c r="KX400" s="33"/>
      <c r="KY400" s="33"/>
      <c r="KZ400" s="33"/>
      <c r="LA400" s="33"/>
      <c r="LB400" s="33"/>
      <c r="LC400" s="33"/>
    </row>
    <row r="401" spans="1:31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s="33"/>
      <c r="KX401" s="33"/>
      <c r="KY401" s="33"/>
      <c r="KZ401" s="33"/>
      <c r="LA401" s="33"/>
      <c r="LB401" s="33"/>
      <c r="LC401" s="33"/>
    </row>
    <row r="402" spans="1:31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s="33"/>
      <c r="KX402" s="33"/>
      <c r="KY402" s="33"/>
      <c r="KZ402" s="33"/>
      <c r="LA402" s="33"/>
      <c r="LB402" s="33"/>
      <c r="LC402" s="33"/>
    </row>
    <row r="403" spans="1:31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s="33"/>
      <c r="KX403" s="33"/>
      <c r="KY403" s="33"/>
      <c r="KZ403" s="33"/>
      <c r="LA403" s="33"/>
      <c r="LB403" s="33"/>
      <c r="LC403" s="33"/>
    </row>
    <row r="404" spans="1:31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s="33"/>
      <c r="KX404" s="33"/>
      <c r="KY404" s="33"/>
      <c r="KZ404" s="33"/>
      <c r="LA404" s="33"/>
      <c r="LB404" s="33"/>
      <c r="LC404" s="33"/>
    </row>
    <row r="405" spans="1:31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s="33"/>
      <c r="KX405" s="33"/>
      <c r="KY405" s="33"/>
      <c r="KZ405" s="33"/>
      <c r="LA405" s="33"/>
      <c r="LB405" s="33"/>
      <c r="LC405" s="33"/>
    </row>
    <row r="406" spans="1:31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s="33"/>
      <c r="KX406" s="33"/>
      <c r="KY406" s="33"/>
      <c r="KZ406" s="33"/>
      <c r="LA406" s="33"/>
      <c r="LB406" s="33"/>
      <c r="LC406" s="33"/>
    </row>
    <row r="407" spans="1:31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s="33"/>
      <c r="KX407" s="33"/>
      <c r="KY407" s="33"/>
      <c r="KZ407" s="33"/>
      <c r="LA407" s="33"/>
      <c r="LB407" s="33"/>
      <c r="LC407" s="33"/>
    </row>
    <row r="408" spans="1:31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s="33"/>
      <c r="KX408" s="33"/>
      <c r="KY408" s="33"/>
      <c r="KZ408" s="33"/>
      <c r="LA408" s="33"/>
      <c r="LB408" s="33"/>
      <c r="LC408" s="33"/>
    </row>
    <row r="409" spans="1:31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s="33"/>
      <c r="KX409" s="33"/>
      <c r="KY409" s="33"/>
      <c r="KZ409" s="33"/>
      <c r="LA409" s="33"/>
      <c r="LB409" s="33"/>
      <c r="LC409" s="33"/>
    </row>
    <row r="410" spans="1:31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s="33"/>
      <c r="KX410" s="33"/>
      <c r="KY410" s="33"/>
      <c r="KZ410" s="33"/>
      <c r="LA410" s="33"/>
      <c r="LB410" s="33"/>
      <c r="LC410" s="33"/>
    </row>
    <row r="411" spans="1:31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s="33"/>
      <c r="KX411" s="33"/>
      <c r="KY411" s="33"/>
      <c r="KZ411" s="33"/>
      <c r="LA411" s="33"/>
      <c r="LB411" s="33"/>
      <c r="LC411" s="33"/>
    </row>
    <row r="412" spans="1:31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s="33"/>
      <c r="KX412" s="33"/>
      <c r="KY412" s="33"/>
      <c r="KZ412" s="33"/>
      <c r="LA412" s="33"/>
      <c r="LB412" s="33"/>
      <c r="LC412" s="33"/>
    </row>
    <row r="413" spans="1:31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s="33"/>
      <c r="KX413" s="33"/>
      <c r="KY413" s="33"/>
      <c r="KZ413" s="33"/>
      <c r="LA413" s="33"/>
      <c r="LB413" s="33"/>
      <c r="LC413" s="33"/>
    </row>
    <row r="414" spans="1:31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s="33"/>
      <c r="KX414" s="33"/>
      <c r="KY414" s="33"/>
      <c r="KZ414" s="33"/>
      <c r="LA414" s="33"/>
      <c r="LB414" s="33"/>
      <c r="LC414" s="33"/>
    </row>
    <row r="415" spans="1:31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s="33"/>
      <c r="KX415" s="33"/>
      <c r="KY415" s="33"/>
      <c r="KZ415" s="33"/>
      <c r="LA415" s="33"/>
      <c r="LB415" s="33"/>
      <c r="LC415" s="33"/>
    </row>
    <row r="416" spans="1:31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s="33"/>
      <c r="KX416" s="33"/>
      <c r="KY416" s="33"/>
      <c r="KZ416" s="33"/>
      <c r="LA416" s="33"/>
      <c r="LB416" s="33"/>
      <c r="LC416" s="33"/>
    </row>
    <row r="417" spans="1:31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s="33"/>
      <c r="KX417" s="33"/>
      <c r="KY417" s="33"/>
      <c r="KZ417" s="33"/>
      <c r="LA417" s="33"/>
      <c r="LB417" s="33"/>
      <c r="LC417" s="33"/>
    </row>
    <row r="418" spans="1:31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s="33"/>
      <c r="KX418" s="33"/>
      <c r="KY418" s="33"/>
      <c r="KZ418" s="33"/>
      <c r="LA418" s="33"/>
      <c r="LB418" s="33"/>
      <c r="LC418" s="33"/>
    </row>
    <row r="419" spans="1:31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s="33"/>
      <c r="KX419" s="33"/>
      <c r="KY419" s="33"/>
      <c r="KZ419" s="33"/>
      <c r="LA419" s="33"/>
      <c r="LB419" s="33"/>
      <c r="LC419" s="33"/>
    </row>
    <row r="420" spans="1:31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s="33"/>
      <c r="KX420" s="33"/>
      <c r="KY420" s="33"/>
      <c r="KZ420" s="33"/>
      <c r="LA420" s="33"/>
      <c r="LB420" s="33"/>
      <c r="LC420" s="33"/>
    </row>
    <row r="421" spans="1:31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s="33"/>
      <c r="KX421" s="33"/>
      <c r="KY421" s="33"/>
      <c r="KZ421" s="33"/>
      <c r="LA421" s="33"/>
      <c r="LB421" s="33"/>
      <c r="LC421" s="33"/>
    </row>
    <row r="422" spans="1:31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s="33"/>
      <c r="KX422" s="33"/>
      <c r="KY422" s="33"/>
      <c r="KZ422" s="33"/>
      <c r="LA422" s="33"/>
      <c r="LB422" s="33"/>
      <c r="LC422" s="33"/>
    </row>
    <row r="423" spans="1:31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s="33"/>
      <c r="KX423" s="33"/>
      <c r="KY423" s="33"/>
      <c r="KZ423" s="33"/>
      <c r="LA423" s="33"/>
      <c r="LB423" s="33"/>
      <c r="LC423" s="33"/>
    </row>
    <row r="424" spans="1:31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s="33"/>
      <c r="KX424" s="33"/>
      <c r="KY424" s="33"/>
      <c r="KZ424" s="33"/>
      <c r="LA424" s="33"/>
      <c r="LB424" s="33"/>
      <c r="LC424" s="33"/>
    </row>
    <row r="425" spans="1:31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s="33"/>
      <c r="KX425" s="33"/>
      <c r="KY425" s="33"/>
      <c r="KZ425" s="33"/>
      <c r="LA425" s="33"/>
      <c r="LB425" s="33"/>
      <c r="LC425" s="33"/>
    </row>
    <row r="426" spans="1:31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s="33"/>
      <c r="KX426" s="33"/>
      <c r="KY426" s="33"/>
      <c r="KZ426" s="33"/>
      <c r="LA426" s="33"/>
      <c r="LB426" s="33"/>
      <c r="LC426" s="33"/>
    </row>
    <row r="427" spans="1:31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s="33"/>
      <c r="KX427" s="33"/>
      <c r="KY427" s="33"/>
      <c r="KZ427" s="33"/>
      <c r="LA427" s="33"/>
      <c r="LB427" s="33"/>
      <c r="LC427" s="33"/>
    </row>
    <row r="428" spans="1:31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s="33"/>
      <c r="KX428" s="33"/>
      <c r="KY428" s="33"/>
      <c r="KZ428" s="33"/>
      <c r="LA428" s="33"/>
      <c r="LB428" s="33"/>
      <c r="LC428" s="33"/>
    </row>
    <row r="429" spans="1:31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s="33"/>
      <c r="KX429" s="33"/>
      <c r="KY429" s="33"/>
      <c r="KZ429" s="33"/>
      <c r="LA429" s="33"/>
      <c r="LB429" s="33"/>
      <c r="LC429" s="33"/>
    </row>
    <row r="430" spans="1:31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s="33"/>
      <c r="KX430" s="33"/>
      <c r="KY430" s="33"/>
      <c r="KZ430" s="33"/>
      <c r="LA430" s="33"/>
      <c r="LB430" s="33"/>
      <c r="LC430" s="33"/>
    </row>
    <row r="431" spans="1:31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s="33"/>
      <c r="KX431" s="33"/>
      <c r="KY431" s="33"/>
      <c r="KZ431" s="33"/>
      <c r="LA431" s="33"/>
      <c r="LB431" s="33"/>
      <c r="LC431" s="33"/>
    </row>
    <row r="432" spans="1:31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s="33"/>
      <c r="KX432" s="33"/>
      <c r="KY432" s="33"/>
      <c r="KZ432" s="33"/>
      <c r="LA432" s="33"/>
      <c r="LB432" s="33"/>
      <c r="LC432" s="33"/>
    </row>
    <row r="433" spans="1:31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s="33"/>
      <c r="KX433" s="33"/>
      <c r="KY433" s="33"/>
      <c r="KZ433" s="33"/>
      <c r="LA433" s="33"/>
      <c r="LB433" s="33"/>
      <c r="LC433" s="33"/>
    </row>
    <row r="434" spans="1:31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s="33"/>
      <c r="KX434" s="33"/>
      <c r="KY434" s="33"/>
      <c r="KZ434" s="33"/>
      <c r="LA434" s="33"/>
      <c r="LB434" s="33"/>
      <c r="LC434" s="33"/>
    </row>
    <row r="435" spans="1:31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s="33"/>
      <c r="KX435" s="33"/>
      <c r="KY435" s="33"/>
      <c r="KZ435" s="33"/>
      <c r="LA435" s="33"/>
      <c r="LB435" s="33"/>
      <c r="LC435" s="33"/>
    </row>
    <row r="436" spans="1:31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s="33"/>
      <c r="KX436" s="33"/>
      <c r="KY436" s="33"/>
      <c r="KZ436" s="33"/>
      <c r="LA436" s="33"/>
      <c r="LB436" s="33"/>
      <c r="LC436" s="33"/>
    </row>
    <row r="437" spans="1:31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s="33"/>
      <c r="KX437" s="33"/>
      <c r="KY437" s="33"/>
      <c r="KZ437" s="33"/>
      <c r="LA437" s="33"/>
      <c r="LB437" s="33"/>
      <c r="LC437" s="33"/>
    </row>
    <row r="438" spans="1:31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s="33"/>
      <c r="KX438" s="33"/>
      <c r="KY438" s="33"/>
      <c r="KZ438" s="33"/>
      <c r="LA438" s="33"/>
      <c r="LB438" s="33"/>
      <c r="LC438" s="33"/>
    </row>
    <row r="439" spans="1:31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s="33"/>
      <c r="KX439" s="33"/>
      <c r="KY439" s="33"/>
      <c r="KZ439" s="33"/>
      <c r="LA439" s="33"/>
      <c r="LB439" s="33"/>
      <c r="LC439" s="33"/>
    </row>
    <row r="440" spans="1:31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s="33"/>
      <c r="KX440" s="33"/>
      <c r="KY440" s="33"/>
      <c r="KZ440" s="33"/>
      <c r="LA440" s="33"/>
      <c r="LB440" s="33"/>
      <c r="LC440" s="33"/>
    </row>
    <row r="441" spans="1:31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s="33"/>
      <c r="KX441" s="33"/>
      <c r="KY441" s="33"/>
      <c r="KZ441" s="33"/>
      <c r="LA441" s="33"/>
      <c r="LB441" s="33"/>
      <c r="LC441" s="33"/>
    </row>
    <row r="442" spans="1:31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s="33"/>
      <c r="KX442" s="33"/>
      <c r="KY442" s="33"/>
      <c r="KZ442" s="33"/>
      <c r="LA442" s="33"/>
      <c r="LB442" s="33"/>
      <c r="LC442" s="33"/>
    </row>
    <row r="443" spans="1:31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s="33"/>
      <c r="KX443" s="33"/>
      <c r="KY443" s="33"/>
      <c r="KZ443" s="33"/>
      <c r="LA443" s="33"/>
      <c r="LB443" s="33"/>
      <c r="LC443" s="33"/>
    </row>
    <row r="444" spans="1:31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s="33"/>
      <c r="KX444" s="33"/>
      <c r="KY444" s="33"/>
      <c r="KZ444" s="33"/>
      <c r="LA444" s="33"/>
      <c r="LB444" s="33"/>
      <c r="LC444" s="33"/>
    </row>
    <row r="445" spans="1:31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s="33"/>
      <c r="KX445" s="33"/>
      <c r="KY445" s="33"/>
      <c r="KZ445" s="33"/>
      <c r="LA445" s="33"/>
      <c r="LB445" s="33"/>
      <c r="LC445" s="33"/>
    </row>
    <row r="446" spans="1:31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s="33"/>
      <c r="KX446" s="33"/>
      <c r="KY446" s="33"/>
      <c r="KZ446" s="33"/>
      <c r="LA446" s="33"/>
      <c r="LB446" s="33"/>
      <c r="LC446" s="33"/>
    </row>
    <row r="447" spans="1:31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s="33"/>
      <c r="KX447" s="33"/>
      <c r="KY447" s="33"/>
      <c r="KZ447" s="33"/>
      <c r="LA447" s="33"/>
      <c r="LB447" s="33"/>
      <c r="LC447" s="33"/>
    </row>
    <row r="448" spans="1:31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s="33"/>
      <c r="KX448" s="33"/>
      <c r="KY448" s="33"/>
      <c r="KZ448" s="33"/>
      <c r="LA448" s="33"/>
      <c r="LB448" s="33"/>
      <c r="LC448" s="33"/>
    </row>
    <row r="449" spans="1:31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s="33"/>
      <c r="KX449" s="33"/>
      <c r="KY449" s="33"/>
      <c r="KZ449" s="33"/>
      <c r="LA449" s="33"/>
      <c r="LB449" s="33"/>
      <c r="LC449" s="33"/>
    </row>
    <row r="450" spans="1:31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s="33"/>
      <c r="KX450" s="33"/>
      <c r="KY450" s="33"/>
      <c r="KZ450" s="33"/>
      <c r="LA450" s="33"/>
      <c r="LB450" s="33"/>
      <c r="LC450" s="33"/>
    </row>
    <row r="451" spans="1:31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s="33"/>
      <c r="KX451" s="33"/>
      <c r="KY451" s="33"/>
      <c r="KZ451" s="33"/>
      <c r="LA451" s="33"/>
      <c r="LB451" s="33"/>
      <c r="LC451" s="33"/>
    </row>
    <row r="452" spans="1:31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s="33"/>
      <c r="KX452" s="33"/>
      <c r="KY452" s="33"/>
      <c r="KZ452" s="33"/>
      <c r="LA452" s="33"/>
      <c r="LB452" s="33"/>
      <c r="LC452" s="33"/>
    </row>
    <row r="453" spans="1:31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s="33"/>
      <c r="KX453" s="33"/>
      <c r="KY453" s="33"/>
      <c r="KZ453" s="33"/>
      <c r="LA453" s="33"/>
      <c r="LB453" s="33"/>
      <c r="LC453" s="33"/>
    </row>
    <row r="454" spans="1:31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s="33"/>
      <c r="KX454" s="33"/>
      <c r="KY454" s="33"/>
      <c r="KZ454" s="33"/>
      <c r="LA454" s="33"/>
      <c r="LB454" s="33"/>
      <c r="LC454" s="33"/>
    </row>
    <row r="455" spans="1:31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s="33"/>
      <c r="KX455" s="33"/>
      <c r="KY455" s="33"/>
      <c r="KZ455" s="33"/>
      <c r="LA455" s="33"/>
      <c r="LB455" s="33"/>
      <c r="LC455" s="33"/>
    </row>
    <row r="456" spans="1:31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s="33"/>
      <c r="KX456" s="33"/>
      <c r="KY456" s="33"/>
      <c r="KZ456" s="33"/>
      <c r="LA456" s="33"/>
      <c r="LB456" s="33"/>
      <c r="LC456" s="33"/>
    </row>
    <row r="457" spans="1:31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s="33"/>
      <c r="KX457" s="33"/>
      <c r="KY457" s="33"/>
      <c r="KZ457" s="33"/>
      <c r="LA457" s="33"/>
      <c r="LB457" s="33"/>
      <c r="LC457" s="33"/>
    </row>
    <row r="458" spans="1:31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s="33"/>
      <c r="KX458" s="33"/>
      <c r="KY458" s="33"/>
      <c r="KZ458" s="33"/>
      <c r="LA458" s="33"/>
      <c r="LB458" s="33"/>
      <c r="LC458" s="33"/>
    </row>
    <row r="459" spans="1:31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s="33"/>
      <c r="KX459" s="33"/>
      <c r="KY459" s="33"/>
      <c r="KZ459" s="33"/>
      <c r="LA459" s="33"/>
      <c r="LB459" s="33"/>
      <c r="LC459" s="33"/>
    </row>
    <row r="460" spans="1:31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s="33"/>
      <c r="KX460" s="33"/>
      <c r="KY460" s="33"/>
      <c r="KZ460" s="33"/>
      <c r="LA460" s="33"/>
      <c r="LB460" s="33"/>
      <c r="LC460" s="33"/>
    </row>
    <row r="461" spans="1:31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s="33"/>
      <c r="KX461" s="33"/>
      <c r="KY461" s="33"/>
      <c r="KZ461" s="33"/>
      <c r="LA461" s="33"/>
      <c r="LB461" s="33"/>
      <c r="LC461" s="33"/>
    </row>
    <row r="462" spans="1:31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s="33"/>
      <c r="KX462" s="33"/>
      <c r="KY462" s="33"/>
      <c r="KZ462" s="33"/>
      <c r="LA462" s="33"/>
      <c r="LB462" s="33"/>
      <c r="LC462" s="33"/>
    </row>
    <row r="463" spans="1:31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s="33"/>
      <c r="KX463" s="33"/>
      <c r="KY463" s="33"/>
      <c r="KZ463" s="33"/>
      <c r="LA463" s="33"/>
      <c r="LB463" s="33"/>
      <c r="LC463" s="33"/>
    </row>
    <row r="464" spans="1:31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s="33"/>
      <c r="KX464" s="33"/>
      <c r="KY464" s="33"/>
      <c r="KZ464" s="33"/>
      <c r="LA464" s="33"/>
      <c r="LB464" s="33"/>
      <c r="LC464" s="33"/>
    </row>
    <row r="465" spans="1:31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s="33"/>
      <c r="KX465" s="33"/>
      <c r="KY465" s="33"/>
      <c r="KZ465" s="33"/>
      <c r="LA465" s="33"/>
      <c r="LB465" s="33"/>
      <c r="LC465" s="33"/>
    </row>
    <row r="466" spans="1:31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s="33"/>
      <c r="KX466" s="33"/>
      <c r="KY466" s="33"/>
      <c r="KZ466" s="33"/>
      <c r="LA466" s="33"/>
      <c r="LB466" s="33"/>
      <c r="LC466" s="33"/>
    </row>
    <row r="467" spans="1:31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s="33"/>
      <c r="KX467" s="33"/>
      <c r="KY467" s="33"/>
      <c r="KZ467" s="33"/>
      <c r="LA467" s="33"/>
      <c r="LB467" s="33"/>
      <c r="LC467" s="33"/>
    </row>
    <row r="468" spans="1:31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s="33"/>
      <c r="KX468" s="33"/>
      <c r="KY468" s="33"/>
      <c r="KZ468" s="33"/>
      <c r="LA468" s="33"/>
      <c r="LB468" s="33"/>
      <c r="LC468" s="33"/>
    </row>
    <row r="469" spans="1:31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s="33"/>
      <c r="KX469" s="33"/>
      <c r="KY469" s="33"/>
      <c r="KZ469" s="33"/>
      <c r="LA469" s="33"/>
      <c r="LB469" s="33"/>
      <c r="LC469" s="33"/>
    </row>
    <row r="470" spans="1:31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s="33"/>
      <c r="KX470" s="33"/>
      <c r="KY470" s="33"/>
      <c r="KZ470" s="33"/>
      <c r="LA470" s="33"/>
      <c r="LB470" s="33"/>
      <c r="LC470" s="33"/>
    </row>
    <row r="471" spans="1:31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s="33"/>
      <c r="KX471" s="33"/>
      <c r="KY471" s="33"/>
      <c r="KZ471" s="33"/>
      <c r="LA471" s="33"/>
      <c r="LB471" s="33"/>
      <c r="LC471" s="33"/>
    </row>
    <row r="472" spans="1:31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s="33"/>
      <c r="KX472" s="33"/>
      <c r="KY472" s="33"/>
      <c r="KZ472" s="33"/>
      <c r="LA472" s="33"/>
      <c r="LB472" s="33"/>
      <c r="LC472" s="33"/>
    </row>
    <row r="473" spans="1:31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s="33"/>
      <c r="KX473" s="33"/>
      <c r="KY473" s="33"/>
      <c r="KZ473" s="33"/>
      <c r="LA473" s="33"/>
      <c r="LB473" s="33"/>
      <c r="LC473" s="33"/>
    </row>
    <row r="474" spans="1:31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s="33"/>
      <c r="KX474" s="33"/>
      <c r="KY474" s="33"/>
      <c r="KZ474" s="33"/>
      <c r="LA474" s="33"/>
      <c r="LB474" s="33"/>
      <c r="LC474" s="33"/>
    </row>
    <row r="475" spans="1:31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s="33"/>
      <c r="KX475" s="33"/>
      <c r="KY475" s="33"/>
      <c r="KZ475" s="33"/>
      <c r="LA475" s="33"/>
      <c r="LB475" s="33"/>
      <c r="LC475" s="33"/>
    </row>
    <row r="476" spans="1:31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s="33"/>
      <c r="KX476" s="33"/>
      <c r="KY476" s="33"/>
      <c r="KZ476" s="33"/>
      <c r="LA476" s="33"/>
      <c r="LB476" s="33"/>
      <c r="LC476" s="33"/>
    </row>
    <row r="477" spans="1:31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s="33"/>
      <c r="KX477" s="33"/>
      <c r="KY477" s="33"/>
      <c r="KZ477" s="33"/>
      <c r="LA477" s="33"/>
      <c r="LB477" s="33"/>
      <c r="LC477" s="33"/>
    </row>
    <row r="478" spans="1:31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s="33"/>
      <c r="KX478" s="33"/>
      <c r="KY478" s="33"/>
      <c r="KZ478" s="33"/>
      <c r="LA478" s="33"/>
      <c r="LB478" s="33"/>
      <c r="LC478" s="33"/>
    </row>
    <row r="479" spans="1:31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s="33"/>
      <c r="KX479" s="33"/>
      <c r="KY479" s="33"/>
      <c r="KZ479" s="33"/>
      <c r="LA479" s="33"/>
      <c r="LB479" s="33"/>
      <c r="LC479" s="33"/>
    </row>
    <row r="480" spans="1:31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s="33"/>
      <c r="KX480" s="33"/>
      <c r="KY480" s="33"/>
      <c r="KZ480" s="33"/>
      <c r="LA480" s="33"/>
      <c r="LB480" s="33"/>
      <c r="LC480" s="33"/>
    </row>
    <row r="481" spans="1:31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s="33"/>
      <c r="KX481" s="33"/>
      <c r="KY481" s="33"/>
      <c r="KZ481" s="33"/>
      <c r="LA481" s="33"/>
      <c r="LB481" s="33"/>
      <c r="LC481" s="33"/>
    </row>
    <row r="482" spans="1:31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s="33"/>
      <c r="KX482" s="33"/>
      <c r="KY482" s="33"/>
      <c r="KZ482" s="33"/>
      <c r="LA482" s="33"/>
      <c r="LB482" s="33"/>
      <c r="LC482" s="33"/>
    </row>
    <row r="483" spans="1:31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s="33"/>
      <c r="KX483" s="33"/>
      <c r="KY483" s="33"/>
      <c r="KZ483" s="33"/>
      <c r="LA483" s="33"/>
      <c r="LB483" s="33"/>
      <c r="LC483" s="33"/>
    </row>
    <row r="484" spans="1:31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s="33"/>
      <c r="KX484" s="33"/>
      <c r="KY484" s="33"/>
      <c r="KZ484" s="33"/>
      <c r="LA484" s="33"/>
      <c r="LB484" s="33"/>
      <c r="LC484" s="33"/>
    </row>
    <row r="485" spans="1:31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s="33"/>
      <c r="KX485" s="33"/>
      <c r="KY485" s="33"/>
      <c r="KZ485" s="33"/>
      <c r="LA485" s="33"/>
      <c r="LB485" s="33"/>
      <c r="LC485" s="33"/>
    </row>
    <row r="486" spans="1:31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s="33"/>
      <c r="KX486" s="33"/>
      <c r="KY486" s="33"/>
      <c r="KZ486" s="33"/>
      <c r="LA486" s="33"/>
      <c r="LB486" s="33"/>
      <c r="LC486" s="33"/>
    </row>
    <row r="487" spans="1:31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s="33"/>
      <c r="KX487" s="33"/>
      <c r="KY487" s="33"/>
      <c r="KZ487" s="33"/>
      <c r="LA487" s="33"/>
      <c r="LB487" s="33"/>
      <c r="LC487" s="33"/>
    </row>
    <row r="488" spans="1:31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s="33"/>
      <c r="KX488" s="33"/>
      <c r="KY488" s="33"/>
      <c r="KZ488" s="33"/>
      <c r="LA488" s="33"/>
      <c r="LB488" s="33"/>
      <c r="LC488" s="33"/>
    </row>
    <row r="489" spans="1:31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s="33"/>
      <c r="KX489" s="33"/>
      <c r="KY489" s="33"/>
      <c r="KZ489" s="33"/>
      <c r="LA489" s="33"/>
      <c r="LB489" s="33"/>
      <c r="LC489" s="33"/>
    </row>
    <row r="490" spans="1:31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s="33"/>
      <c r="KX490" s="33"/>
      <c r="KY490" s="33"/>
      <c r="KZ490" s="33"/>
      <c r="LA490" s="33"/>
      <c r="LB490" s="33"/>
      <c r="LC490" s="33"/>
    </row>
    <row r="491" spans="1:31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s="33"/>
      <c r="KX491" s="33"/>
      <c r="KY491" s="33"/>
      <c r="KZ491" s="33"/>
      <c r="LA491" s="33"/>
      <c r="LB491" s="33"/>
      <c r="LC491" s="33"/>
    </row>
    <row r="492" spans="1:31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s="33"/>
      <c r="KX492" s="33"/>
      <c r="KY492" s="33"/>
      <c r="KZ492" s="33"/>
      <c r="LA492" s="33"/>
      <c r="LB492" s="33"/>
      <c r="LC492" s="33"/>
    </row>
    <row r="493" spans="1:31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s="33"/>
      <c r="KX493" s="33"/>
      <c r="KY493" s="33"/>
      <c r="KZ493" s="33"/>
      <c r="LA493" s="33"/>
      <c r="LB493" s="33"/>
      <c r="LC493" s="33"/>
    </row>
    <row r="494" spans="1:31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s="33"/>
      <c r="KX494" s="33"/>
      <c r="KY494" s="33"/>
      <c r="KZ494" s="33"/>
      <c r="LA494" s="33"/>
      <c r="LB494" s="33"/>
      <c r="LC494" s="33"/>
    </row>
    <row r="495" spans="1:31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s="33"/>
      <c r="KX495" s="33"/>
      <c r="KY495" s="33"/>
      <c r="KZ495" s="33"/>
      <c r="LA495" s="33"/>
      <c r="LB495" s="33"/>
      <c r="LC495" s="33"/>
    </row>
    <row r="496" spans="1:31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s="33"/>
      <c r="KX496" s="33"/>
      <c r="KY496" s="33"/>
      <c r="KZ496" s="33"/>
      <c r="LA496" s="33"/>
      <c r="LB496" s="33"/>
      <c r="LC496" s="33"/>
    </row>
    <row r="497" spans="1:31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s="33"/>
      <c r="KX497" s="33"/>
      <c r="KY497" s="33"/>
      <c r="KZ497" s="33"/>
      <c r="LA497" s="33"/>
      <c r="LB497" s="33"/>
      <c r="LC497" s="33"/>
    </row>
    <row r="498" spans="1:31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s="33"/>
      <c r="KX498" s="33"/>
      <c r="KY498" s="33"/>
      <c r="KZ498" s="33"/>
      <c r="LA498" s="33"/>
      <c r="LB498" s="33"/>
      <c r="LC498" s="33"/>
    </row>
    <row r="499" spans="1:31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s="33"/>
      <c r="KX499" s="33"/>
      <c r="KY499" s="33"/>
      <c r="KZ499" s="33"/>
      <c r="LA499" s="33"/>
      <c r="LB499" s="33"/>
      <c r="LC499" s="33"/>
    </row>
    <row r="500" spans="1:31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s="33"/>
      <c r="KX500" s="33"/>
      <c r="KY500" s="33"/>
      <c r="KZ500" s="33"/>
      <c r="LA500" s="33"/>
      <c r="LB500" s="33"/>
      <c r="LC500" s="33"/>
    </row>
    <row r="501" spans="1:31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s="33"/>
      <c r="KX501" s="33"/>
      <c r="KY501" s="33"/>
      <c r="KZ501" s="33"/>
      <c r="LA501" s="33"/>
      <c r="LB501" s="33"/>
      <c r="LC501" s="33"/>
    </row>
    <row r="502" spans="1:31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s="33"/>
      <c r="KX502" s="33"/>
      <c r="KY502" s="33"/>
      <c r="KZ502" s="33"/>
      <c r="LA502" s="33"/>
      <c r="LB502" s="33"/>
      <c r="LC502" s="33"/>
    </row>
    <row r="503" spans="1:31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s="33"/>
      <c r="KX503" s="33"/>
      <c r="KY503" s="33"/>
      <c r="KZ503" s="33"/>
      <c r="LA503" s="33"/>
      <c r="LB503" s="33"/>
      <c r="LC503" s="33"/>
    </row>
    <row r="504" spans="1:31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s="33"/>
      <c r="KX504" s="33"/>
      <c r="KY504" s="33"/>
      <c r="KZ504" s="33"/>
      <c r="LA504" s="33"/>
      <c r="LB504" s="33"/>
      <c r="LC504" s="33"/>
    </row>
    <row r="505" spans="1:31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s="33"/>
      <c r="KX505" s="33"/>
      <c r="KY505" s="33"/>
      <c r="KZ505" s="33"/>
      <c r="LA505" s="33"/>
      <c r="LB505" s="33"/>
      <c r="LC505" s="33"/>
    </row>
    <row r="506" spans="1:31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s="33"/>
      <c r="KX506" s="33"/>
      <c r="KY506" s="33"/>
      <c r="KZ506" s="33"/>
      <c r="LA506" s="33"/>
      <c r="LB506" s="33"/>
      <c r="LC506" s="33"/>
    </row>
    <row r="507" spans="1:31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s="33"/>
      <c r="KX507" s="33"/>
      <c r="KY507" s="33"/>
      <c r="KZ507" s="33"/>
      <c r="LA507" s="33"/>
      <c r="LB507" s="33"/>
      <c r="LC507" s="33"/>
    </row>
    <row r="508" spans="1:31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s="33"/>
      <c r="KX508" s="33"/>
      <c r="KY508" s="33"/>
      <c r="KZ508" s="33"/>
      <c r="LA508" s="33"/>
      <c r="LB508" s="33"/>
      <c r="LC508" s="33"/>
    </row>
    <row r="509" spans="1:31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s="33"/>
      <c r="KX509" s="33"/>
      <c r="KY509" s="33"/>
      <c r="KZ509" s="33"/>
      <c r="LA509" s="33"/>
      <c r="LB509" s="33"/>
      <c r="LC509" s="33"/>
    </row>
    <row r="510" spans="1:31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s="33"/>
      <c r="KX510" s="33"/>
      <c r="KY510" s="33"/>
      <c r="KZ510" s="33"/>
      <c r="LA510" s="33"/>
      <c r="LB510" s="33"/>
      <c r="LC510" s="33"/>
    </row>
    <row r="511" spans="1:31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s="33"/>
      <c r="KX511" s="33"/>
      <c r="KY511" s="33"/>
      <c r="KZ511" s="33"/>
      <c r="LA511" s="33"/>
      <c r="LB511" s="33"/>
      <c r="LC511" s="33"/>
    </row>
    <row r="512" spans="1:31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s="33"/>
      <c r="KX512" s="33"/>
      <c r="KY512" s="33"/>
      <c r="KZ512" s="33"/>
      <c r="LA512" s="33"/>
      <c r="LB512" s="33"/>
      <c r="LC512" s="33"/>
    </row>
    <row r="513" spans="1:31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s="33"/>
      <c r="KX513" s="33"/>
      <c r="KY513" s="33"/>
      <c r="KZ513" s="33"/>
      <c r="LA513" s="33"/>
      <c r="LB513" s="33"/>
      <c r="LC513" s="33"/>
    </row>
    <row r="514" spans="1:31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s="33"/>
      <c r="KX514" s="33"/>
      <c r="KY514" s="33"/>
      <c r="KZ514" s="33"/>
      <c r="LA514" s="33"/>
      <c r="LB514" s="33"/>
      <c r="LC514" s="33"/>
    </row>
    <row r="515" spans="1:31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s="33"/>
      <c r="KX515" s="33"/>
      <c r="KY515" s="33"/>
      <c r="KZ515" s="33"/>
      <c r="LA515" s="33"/>
      <c r="LB515" s="33"/>
      <c r="LC515" s="33"/>
    </row>
    <row r="516" spans="1:31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s="33"/>
      <c r="KX516" s="33"/>
      <c r="KY516" s="33"/>
      <c r="KZ516" s="33"/>
      <c r="LA516" s="33"/>
      <c r="LB516" s="33"/>
      <c r="LC516" s="33"/>
    </row>
    <row r="517" spans="1:31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s="33"/>
      <c r="KX517" s="33"/>
      <c r="KY517" s="33"/>
      <c r="KZ517" s="33"/>
      <c r="LA517" s="33"/>
      <c r="LB517" s="33"/>
      <c r="LC517" s="33"/>
    </row>
    <row r="518" spans="1:31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s="33"/>
      <c r="KX518" s="33"/>
      <c r="KY518" s="33"/>
      <c r="KZ518" s="33"/>
      <c r="LA518" s="33"/>
      <c r="LB518" s="33"/>
      <c r="LC518" s="33"/>
    </row>
    <row r="519" spans="1:31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s="33"/>
      <c r="KX519" s="33"/>
      <c r="KY519" s="33"/>
      <c r="KZ519" s="33"/>
      <c r="LA519" s="33"/>
      <c r="LB519" s="33"/>
      <c r="LC519" s="33"/>
    </row>
    <row r="520" spans="1:31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s="33"/>
      <c r="KX520" s="33"/>
      <c r="KY520" s="33"/>
      <c r="KZ520" s="33"/>
      <c r="LA520" s="33"/>
      <c r="LB520" s="33"/>
      <c r="LC520" s="33"/>
    </row>
    <row r="521" spans="1:31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s="33"/>
      <c r="KX521" s="33"/>
      <c r="KY521" s="33"/>
      <c r="KZ521" s="33"/>
      <c r="LA521" s="33"/>
      <c r="LB521" s="33"/>
      <c r="LC521" s="33"/>
    </row>
    <row r="522" spans="1:31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s="33"/>
      <c r="KX522" s="33"/>
      <c r="KY522" s="33"/>
      <c r="KZ522" s="33"/>
      <c r="LA522" s="33"/>
      <c r="LB522" s="33"/>
      <c r="LC522" s="33"/>
    </row>
    <row r="523" spans="1:31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s="33"/>
      <c r="KX523" s="33"/>
      <c r="KY523" s="33"/>
      <c r="KZ523" s="33"/>
      <c r="LA523" s="33"/>
      <c r="LB523" s="33"/>
      <c r="LC523" s="33"/>
    </row>
    <row r="524" spans="1:31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s="33"/>
      <c r="KX524" s="33"/>
      <c r="KY524" s="33"/>
      <c r="KZ524" s="33"/>
      <c r="LA524" s="33"/>
      <c r="LB524" s="33"/>
      <c r="LC524" s="33"/>
    </row>
    <row r="525" spans="1:31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s="33"/>
      <c r="KX525" s="33"/>
      <c r="KY525" s="33"/>
      <c r="KZ525" s="33"/>
      <c r="LA525" s="33"/>
      <c r="LB525" s="33"/>
      <c r="LC525" s="33"/>
    </row>
    <row r="526" spans="1:31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s="33"/>
      <c r="KX526" s="33"/>
      <c r="KY526" s="33"/>
      <c r="KZ526" s="33"/>
      <c r="LA526" s="33"/>
      <c r="LB526" s="33"/>
      <c r="LC526" s="33"/>
    </row>
    <row r="527" spans="1:31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s="33"/>
      <c r="KX527" s="33"/>
      <c r="KY527" s="33"/>
      <c r="KZ527" s="33"/>
      <c r="LA527" s="33"/>
      <c r="LB527" s="33"/>
      <c r="LC527" s="33"/>
    </row>
    <row r="528" spans="1:31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s="33"/>
      <c r="KX528" s="33"/>
      <c r="KY528" s="33"/>
      <c r="KZ528" s="33"/>
      <c r="LA528" s="33"/>
      <c r="LB528" s="33"/>
      <c r="LC528" s="33"/>
    </row>
    <row r="529" spans="1:31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s="33"/>
      <c r="KX529" s="33"/>
      <c r="KY529" s="33"/>
      <c r="KZ529" s="33"/>
      <c r="LA529" s="33"/>
      <c r="LB529" s="33"/>
      <c r="LC529" s="33"/>
    </row>
    <row r="530" spans="1:31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s="33"/>
      <c r="KX530" s="33"/>
      <c r="KY530" s="33"/>
      <c r="KZ530" s="33"/>
      <c r="LA530" s="33"/>
      <c r="LB530" s="33"/>
      <c r="LC530" s="33"/>
    </row>
    <row r="531" spans="1:31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s="33"/>
      <c r="KX531" s="33"/>
      <c r="KY531" s="33"/>
      <c r="KZ531" s="33"/>
      <c r="LA531" s="33"/>
      <c r="LB531" s="33"/>
      <c r="LC531" s="33"/>
    </row>
    <row r="532" spans="1:31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s="33"/>
      <c r="KX532" s="33"/>
      <c r="KY532" s="33"/>
      <c r="KZ532" s="33"/>
      <c r="LA532" s="33"/>
      <c r="LB532" s="33"/>
      <c r="LC532" s="33"/>
    </row>
    <row r="533" spans="1:31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s="33"/>
      <c r="KX533" s="33"/>
      <c r="KY533" s="33"/>
      <c r="KZ533" s="33"/>
      <c r="LA533" s="33"/>
      <c r="LB533" s="33"/>
      <c r="LC533" s="33"/>
    </row>
    <row r="534" spans="1:31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s="33"/>
      <c r="KX534" s="33"/>
      <c r="KY534" s="33"/>
      <c r="KZ534" s="33"/>
      <c r="LA534" s="33"/>
      <c r="LB534" s="33"/>
      <c r="LC534" s="33"/>
    </row>
    <row r="535" spans="1:31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s="33"/>
      <c r="KX535" s="33"/>
      <c r="KY535" s="33"/>
      <c r="KZ535" s="33"/>
      <c r="LA535" s="33"/>
      <c r="LB535" s="33"/>
      <c r="LC535" s="33"/>
    </row>
    <row r="536" spans="1:31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s="33"/>
      <c r="KX536" s="33"/>
      <c r="KY536" s="33"/>
      <c r="KZ536" s="33"/>
      <c r="LA536" s="33"/>
      <c r="LB536" s="33"/>
      <c r="LC536" s="33"/>
    </row>
    <row r="537" spans="1:31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s="33"/>
      <c r="KX537" s="33"/>
      <c r="KY537" s="33"/>
      <c r="KZ537" s="33"/>
      <c r="LA537" s="33"/>
      <c r="LB537" s="33"/>
      <c r="LC537" s="33"/>
    </row>
    <row r="538" spans="1:31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s="33"/>
      <c r="KX538" s="33"/>
      <c r="KY538" s="33"/>
      <c r="KZ538" s="33"/>
      <c r="LA538" s="33"/>
      <c r="LB538" s="33"/>
      <c r="LC538" s="33"/>
    </row>
    <row r="539" spans="1:31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s="33"/>
      <c r="KX539" s="33"/>
      <c r="KY539" s="33"/>
      <c r="KZ539" s="33"/>
      <c r="LA539" s="33"/>
      <c r="LB539" s="33"/>
      <c r="LC539" s="33"/>
    </row>
    <row r="540" spans="1:31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s="33"/>
      <c r="KX540" s="33"/>
      <c r="KY540" s="33"/>
      <c r="KZ540" s="33"/>
      <c r="LA540" s="33"/>
      <c r="LB540" s="33"/>
      <c r="LC540" s="33"/>
    </row>
    <row r="541" spans="1:31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s="33"/>
      <c r="KX541" s="33"/>
      <c r="KY541" s="33"/>
      <c r="KZ541" s="33"/>
      <c r="LA541" s="33"/>
      <c r="LB541" s="33"/>
      <c r="LC541" s="33"/>
    </row>
    <row r="542" spans="1:31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s="33"/>
      <c r="KX542" s="33"/>
      <c r="KY542" s="33"/>
      <c r="KZ542" s="33"/>
      <c r="LA542" s="33"/>
      <c r="LB542" s="33"/>
      <c r="LC542" s="33"/>
    </row>
    <row r="543" spans="1:31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s="33"/>
      <c r="KX543" s="33"/>
      <c r="KY543" s="33"/>
      <c r="KZ543" s="33"/>
      <c r="LA543" s="33"/>
      <c r="LB543" s="33"/>
      <c r="LC543" s="33"/>
    </row>
    <row r="544" spans="1:31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s="33"/>
      <c r="KX544" s="33"/>
      <c r="KY544" s="33"/>
      <c r="KZ544" s="33"/>
      <c r="LA544" s="33"/>
      <c r="LB544" s="33"/>
      <c r="LC544" s="33"/>
    </row>
    <row r="545" spans="1:31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s="33"/>
      <c r="KX545" s="33"/>
      <c r="KY545" s="33"/>
      <c r="KZ545" s="33"/>
      <c r="LA545" s="33"/>
      <c r="LB545" s="33"/>
      <c r="LC545" s="33"/>
    </row>
    <row r="546" spans="1:31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s="33"/>
      <c r="KX546" s="33"/>
      <c r="KY546" s="33"/>
      <c r="KZ546" s="33"/>
      <c r="LA546" s="33"/>
      <c r="LB546" s="33"/>
      <c r="LC546" s="33"/>
    </row>
    <row r="547" spans="1:31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s="33"/>
      <c r="KX547" s="33"/>
      <c r="KY547" s="33"/>
      <c r="KZ547" s="33"/>
      <c r="LA547" s="33"/>
      <c r="LB547" s="33"/>
      <c r="LC547" s="33"/>
    </row>
    <row r="548" spans="1:31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s="33"/>
      <c r="KX548" s="33"/>
      <c r="KY548" s="33"/>
      <c r="KZ548" s="33"/>
      <c r="LA548" s="33"/>
      <c r="LB548" s="33"/>
      <c r="LC548" s="33"/>
    </row>
    <row r="549" spans="1:31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s="33"/>
      <c r="KX549" s="33"/>
      <c r="KY549" s="33"/>
      <c r="KZ549" s="33"/>
      <c r="LA549" s="33"/>
      <c r="LB549" s="33"/>
      <c r="LC549" s="33"/>
    </row>
    <row r="550" spans="1:31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s="33"/>
      <c r="KX550" s="33"/>
      <c r="KY550" s="33"/>
      <c r="KZ550" s="33"/>
      <c r="LA550" s="33"/>
      <c r="LB550" s="33"/>
      <c r="LC550" s="33"/>
    </row>
    <row r="551" spans="1:31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s="33"/>
      <c r="KX551" s="33"/>
      <c r="KY551" s="33"/>
      <c r="KZ551" s="33"/>
      <c r="LA551" s="33"/>
      <c r="LB551" s="33"/>
      <c r="LC551" s="33"/>
    </row>
    <row r="552" spans="1:31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s="33"/>
      <c r="KX552" s="33"/>
      <c r="KY552" s="33"/>
      <c r="KZ552" s="33"/>
      <c r="LA552" s="33"/>
      <c r="LB552" s="33"/>
      <c r="LC552" s="33"/>
    </row>
    <row r="553" spans="1:31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s="33"/>
      <c r="KX553" s="33"/>
      <c r="KY553" s="33"/>
      <c r="KZ553" s="33"/>
      <c r="LA553" s="33"/>
      <c r="LB553" s="33"/>
      <c r="LC553" s="33"/>
    </row>
    <row r="554" spans="1:31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s="33"/>
      <c r="KX554" s="33"/>
      <c r="KY554" s="33"/>
      <c r="KZ554" s="33"/>
      <c r="LA554" s="33"/>
      <c r="LB554" s="33"/>
      <c r="LC554" s="33"/>
    </row>
    <row r="555" spans="1:31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s="33"/>
      <c r="KX555" s="33"/>
      <c r="KY555" s="33"/>
      <c r="KZ555" s="33"/>
      <c r="LA555" s="33"/>
      <c r="LB555" s="33"/>
      <c r="LC555" s="33"/>
    </row>
    <row r="556" spans="1:31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s="33"/>
      <c r="KX556" s="33"/>
      <c r="KY556" s="33"/>
      <c r="KZ556" s="33"/>
      <c r="LA556" s="33"/>
      <c r="LB556" s="33"/>
      <c r="LC556" s="33"/>
    </row>
    <row r="557" spans="1:31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s="33"/>
      <c r="KX557" s="33"/>
      <c r="KY557" s="33"/>
      <c r="KZ557" s="33"/>
      <c r="LA557" s="33"/>
      <c r="LB557" s="33"/>
      <c r="LC557" s="33"/>
    </row>
    <row r="558" spans="1:31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s="33"/>
      <c r="KX558" s="33"/>
      <c r="KY558" s="33"/>
      <c r="KZ558" s="33"/>
      <c r="LA558" s="33"/>
      <c r="LB558" s="33"/>
      <c r="LC558" s="33"/>
    </row>
    <row r="559" spans="1:31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s="33"/>
      <c r="KX559" s="33"/>
      <c r="KY559" s="33"/>
      <c r="KZ559" s="33"/>
      <c r="LA559" s="33"/>
      <c r="LB559" s="33"/>
      <c r="LC559" s="33"/>
    </row>
    <row r="560" spans="1:31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s="33"/>
      <c r="KX560" s="33"/>
      <c r="KY560" s="33"/>
      <c r="KZ560" s="33"/>
      <c r="LA560" s="33"/>
      <c r="LB560" s="33"/>
      <c r="LC560" s="33"/>
    </row>
    <row r="561" spans="1:31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s="33"/>
      <c r="KX561" s="33"/>
      <c r="KY561" s="33"/>
      <c r="KZ561" s="33"/>
      <c r="LA561" s="33"/>
      <c r="LB561" s="33"/>
      <c r="LC561" s="33"/>
    </row>
    <row r="562" spans="1:31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s="33"/>
      <c r="KX562" s="33"/>
      <c r="KY562" s="33"/>
      <c r="KZ562" s="33"/>
      <c r="LA562" s="33"/>
      <c r="LB562" s="33"/>
      <c r="LC562" s="33"/>
    </row>
    <row r="563" spans="1:31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s="33"/>
      <c r="KX563" s="33"/>
      <c r="KY563" s="33"/>
      <c r="KZ563" s="33"/>
      <c r="LA563" s="33"/>
      <c r="LB563" s="33"/>
      <c r="LC563" s="33"/>
    </row>
    <row r="564" spans="1:31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s="33"/>
      <c r="KX564" s="33"/>
      <c r="KY564" s="33"/>
      <c r="KZ564" s="33"/>
      <c r="LA564" s="33"/>
      <c r="LB564" s="33"/>
      <c r="LC564" s="33"/>
    </row>
    <row r="565" spans="1:31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s="33"/>
      <c r="KX565" s="33"/>
      <c r="KY565" s="33"/>
      <c r="KZ565" s="33"/>
      <c r="LA565" s="33"/>
      <c r="LB565" s="33"/>
      <c r="LC565" s="33"/>
    </row>
    <row r="566" spans="1:31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s="33"/>
      <c r="KX566" s="33"/>
      <c r="KY566" s="33"/>
      <c r="KZ566" s="33"/>
      <c r="LA566" s="33"/>
      <c r="LB566" s="33"/>
      <c r="LC566" s="33"/>
    </row>
    <row r="567" spans="1:31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s="33"/>
      <c r="KX567" s="33"/>
      <c r="KY567" s="33"/>
      <c r="KZ567" s="33"/>
      <c r="LA567" s="33"/>
      <c r="LB567" s="33"/>
      <c r="LC567" s="33"/>
    </row>
    <row r="568" spans="1:31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s="33"/>
      <c r="KX568" s="33"/>
      <c r="KY568" s="33"/>
      <c r="KZ568" s="33"/>
      <c r="LA568" s="33"/>
      <c r="LB568" s="33"/>
      <c r="LC568" s="33"/>
    </row>
    <row r="569" spans="1:31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s="33"/>
      <c r="KX569" s="33"/>
      <c r="KY569" s="33"/>
      <c r="KZ569" s="33"/>
      <c r="LA569" s="33"/>
      <c r="LB569" s="33"/>
      <c r="LC569" s="33"/>
    </row>
    <row r="570" spans="1:31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s="33"/>
      <c r="KX570" s="33"/>
      <c r="KY570" s="33"/>
      <c r="KZ570" s="33"/>
      <c r="LA570" s="33"/>
      <c r="LB570" s="33"/>
      <c r="LC570" s="33"/>
    </row>
    <row r="571" spans="1:31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s="33"/>
      <c r="KX571" s="33"/>
      <c r="KY571" s="33"/>
      <c r="KZ571" s="33"/>
      <c r="LA571" s="33"/>
      <c r="LB571" s="33"/>
      <c r="LC571" s="33"/>
    </row>
    <row r="572" spans="1:31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s="33"/>
      <c r="KX572" s="33"/>
      <c r="KY572" s="33"/>
      <c r="KZ572" s="33"/>
      <c r="LA572" s="33"/>
      <c r="LB572" s="33"/>
      <c r="LC572" s="33"/>
    </row>
    <row r="573" spans="1:31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s="33"/>
      <c r="KX573" s="33"/>
      <c r="KY573" s="33"/>
      <c r="KZ573" s="33"/>
      <c r="LA573" s="33"/>
      <c r="LB573" s="33"/>
      <c r="LC573" s="33"/>
    </row>
    <row r="574" spans="1:31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s="33"/>
      <c r="KX574" s="33"/>
      <c r="KY574" s="33"/>
      <c r="KZ574" s="33"/>
      <c r="LA574" s="33"/>
      <c r="LB574" s="33"/>
      <c r="LC574" s="33"/>
    </row>
    <row r="575" spans="1:31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s="33"/>
      <c r="KX575" s="33"/>
      <c r="KY575" s="33"/>
      <c r="KZ575" s="33"/>
      <c r="LA575" s="33"/>
      <c r="LB575" s="33"/>
      <c r="LC575" s="33"/>
    </row>
    <row r="576" spans="1:31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s="33"/>
      <c r="KX576" s="33"/>
      <c r="KY576" s="33"/>
      <c r="KZ576" s="33"/>
      <c r="LA576" s="33"/>
      <c r="LB576" s="33"/>
      <c r="LC576" s="33"/>
    </row>
    <row r="577" spans="1:31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s="33"/>
      <c r="KX577" s="33"/>
      <c r="KY577" s="33"/>
      <c r="KZ577" s="33"/>
      <c r="LA577" s="33"/>
      <c r="LB577" s="33"/>
      <c r="LC577" s="33"/>
    </row>
    <row r="578" spans="1:31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s="33"/>
      <c r="KX578" s="33"/>
      <c r="KY578" s="33"/>
      <c r="KZ578" s="33"/>
      <c r="LA578" s="33"/>
      <c r="LB578" s="33"/>
      <c r="LC578" s="33"/>
    </row>
    <row r="579" spans="1:31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s="33"/>
      <c r="KX579" s="33"/>
      <c r="KY579" s="33"/>
      <c r="KZ579" s="33"/>
      <c r="LA579" s="33"/>
      <c r="LB579" s="33"/>
      <c r="LC579" s="33"/>
    </row>
    <row r="580" spans="1:31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s="33"/>
      <c r="KX580" s="33"/>
      <c r="KY580" s="33"/>
      <c r="KZ580" s="33"/>
      <c r="LA580" s="33"/>
      <c r="LB580" s="33"/>
      <c r="LC580" s="33"/>
    </row>
    <row r="581" spans="1:31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s="33"/>
      <c r="KX581" s="33"/>
      <c r="KY581" s="33"/>
      <c r="KZ581" s="33"/>
      <c r="LA581" s="33"/>
      <c r="LB581" s="33"/>
      <c r="LC581" s="33"/>
    </row>
    <row r="582" spans="1:31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s="33"/>
      <c r="KX582" s="33"/>
      <c r="KY582" s="33"/>
      <c r="KZ582" s="33"/>
      <c r="LA582" s="33"/>
      <c r="LB582" s="33"/>
      <c r="LC582" s="33"/>
    </row>
    <row r="583" spans="1:31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s="33"/>
      <c r="KX583" s="33"/>
      <c r="KY583" s="33"/>
      <c r="KZ583" s="33"/>
      <c r="LA583" s="33"/>
      <c r="LB583" s="33"/>
      <c r="LC583" s="33"/>
    </row>
    <row r="584" spans="1:31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s="33"/>
      <c r="KX584" s="33"/>
      <c r="KY584" s="33"/>
      <c r="KZ584" s="33"/>
      <c r="LA584" s="33"/>
      <c r="LB584" s="33"/>
      <c r="LC584" s="33"/>
    </row>
    <row r="585" spans="1:31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s="33"/>
      <c r="KX585" s="33"/>
      <c r="KY585" s="33"/>
      <c r="KZ585" s="33"/>
      <c r="LA585" s="33"/>
      <c r="LB585" s="33"/>
      <c r="LC585" s="33"/>
    </row>
    <row r="586" spans="1:31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s="33"/>
      <c r="KX586" s="33"/>
      <c r="KY586" s="33"/>
      <c r="KZ586" s="33"/>
      <c r="LA586" s="33"/>
      <c r="LB586" s="33"/>
      <c r="LC586" s="33"/>
    </row>
    <row r="587" spans="1:31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s="33"/>
      <c r="KX587" s="33"/>
      <c r="KY587" s="33"/>
      <c r="KZ587" s="33"/>
      <c r="LA587" s="33"/>
      <c r="LB587" s="33"/>
      <c r="LC587" s="33"/>
    </row>
    <row r="588" spans="1:31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s="33"/>
      <c r="KX588" s="33"/>
      <c r="KY588" s="33"/>
      <c r="KZ588" s="33"/>
      <c r="LA588" s="33"/>
      <c r="LB588" s="33"/>
      <c r="LC588" s="33"/>
    </row>
    <row r="589" spans="1:31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s="33"/>
      <c r="KX589" s="33"/>
      <c r="KY589" s="33"/>
      <c r="KZ589" s="33"/>
      <c r="LA589" s="33"/>
      <c r="LB589" s="33"/>
      <c r="LC589" s="33"/>
    </row>
    <row r="590" spans="1:31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s="33"/>
      <c r="KX590" s="33"/>
      <c r="KY590" s="33"/>
      <c r="KZ590" s="33"/>
      <c r="LA590" s="33"/>
      <c r="LB590" s="33"/>
      <c r="LC590" s="33"/>
    </row>
    <row r="591" spans="1:31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s="33"/>
      <c r="KX591" s="33"/>
      <c r="KY591" s="33"/>
      <c r="KZ591" s="33"/>
      <c r="LA591" s="33"/>
      <c r="LB591" s="33"/>
      <c r="LC591" s="33"/>
    </row>
    <row r="592" spans="1:31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s="33"/>
      <c r="KX592" s="33"/>
      <c r="KY592" s="33"/>
      <c r="KZ592" s="33"/>
      <c r="LA592" s="33"/>
      <c r="LB592" s="33"/>
      <c r="LC592" s="33"/>
    </row>
    <row r="593" spans="1:31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s="33"/>
      <c r="KX593" s="33"/>
      <c r="KY593" s="33"/>
      <c r="KZ593" s="33"/>
      <c r="LA593" s="33"/>
      <c r="LB593" s="33"/>
      <c r="LC593" s="33"/>
    </row>
    <row r="594" spans="1:31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s="33"/>
      <c r="KX594" s="33"/>
      <c r="KY594" s="33"/>
      <c r="KZ594" s="33"/>
      <c r="LA594" s="33"/>
      <c r="LB594" s="33"/>
      <c r="LC594" s="33"/>
    </row>
    <row r="595" spans="1:31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s="33"/>
      <c r="KX595" s="33"/>
      <c r="KY595" s="33"/>
      <c r="KZ595" s="33"/>
      <c r="LA595" s="33"/>
      <c r="LB595" s="33"/>
      <c r="LC595" s="33"/>
    </row>
    <row r="596" spans="1:31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s="33"/>
      <c r="KX596" s="33"/>
      <c r="KY596" s="33"/>
      <c r="KZ596" s="33"/>
      <c r="LA596" s="33"/>
      <c r="LB596" s="33"/>
      <c r="LC596" s="33"/>
    </row>
    <row r="597" spans="1:31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s="33"/>
      <c r="KX597" s="33"/>
      <c r="KY597" s="33"/>
      <c r="KZ597" s="33"/>
      <c r="LA597" s="33"/>
      <c r="LB597" s="33"/>
      <c r="LC597" s="33"/>
    </row>
    <row r="598" spans="1:31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s="33"/>
      <c r="KX598" s="33"/>
      <c r="KY598" s="33"/>
      <c r="KZ598" s="33"/>
      <c r="LA598" s="33"/>
      <c r="LB598" s="33"/>
      <c r="LC598" s="33"/>
    </row>
    <row r="599" spans="1:31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s="33"/>
      <c r="KX599" s="33"/>
      <c r="KY599" s="33"/>
      <c r="KZ599" s="33"/>
      <c r="LA599" s="33"/>
      <c r="LB599" s="33"/>
      <c r="LC599" s="33"/>
    </row>
    <row r="600" spans="1:31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s="33"/>
      <c r="KX600" s="33"/>
      <c r="KY600" s="33"/>
      <c r="KZ600" s="33"/>
      <c r="LA600" s="33"/>
      <c r="LB600" s="33"/>
      <c r="LC600" s="33"/>
    </row>
    <row r="601" spans="1:31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s="33"/>
      <c r="KX601" s="33"/>
      <c r="KY601" s="33"/>
      <c r="KZ601" s="33"/>
      <c r="LA601" s="33"/>
      <c r="LB601" s="33"/>
      <c r="LC601" s="33"/>
    </row>
    <row r="602" spans="1:31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s="33"/>
      <c r="KX602" s="33"/>
      <c r="KY602" s="33"/>
      <c r="KZ602" s="33"/>
      <c r="LA602" s="33"/>
      <c r="LB602" s="33"/>
      <c r="LC602" s="33"/>
    </row>
    <row r="603" spans="1:31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s="33"/>
      <c r="KX603" s="33"/>
      <c r="KY603" s="33"/>
      <c r="KZ603" s="33"/>
      <c r="LA603" s="33"/>
      <c r="LB603" s="33"/>
      <c r="LC603" s="33"/>
    </row>
    <row r="604" spans="1:31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s="33"/>
      <c r="KX604" s="33"/>
      <c r="KY604" s="33"/>
      <c r="KZ604" s="33"/>
      <c r="LA604" s="33"/>
      <c r="LB604" s="33"/>
      <c r="LC604" s="33"/>
    </row>
    <row r="605" spans="1:31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s="33"/>
      <c r="KX605" s="33"/>
      <c r="KY605" s="33"/>
      <c r="KZ605" s="33"/>
      <c r="LA605" s="33"/>
      <c r="LB605" s="33"/>
      <c r="LC605" s="33"/>
    </row>
    <row r="606" spans="1:31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s="33"/>
      <c r="KX606" s="33"/>
      <c r="KY606" s="33"/>
      <c r="KZ606" s="33"/>
      <c r="LA606" s="33"/>
      <c r="LB606" s="33"/>
      <c r="LC606" s="33"/>
    </row>
    <row r="607" spans="1:31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s="33"/>
      <c r="KX607" s="33"/>
      <c r="KY607" s="33"/>
      <c r="KZ607" s="33"/>
      <c r="LA607" s="33"/>
      <c r="LB607" s="33"/>
      <c r="LC607" s="33"/>
    </row>
    <row r="608" spans="1:31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s="33"/>
      <c r="KX608" s="33"/>
      <c r="KY608" s="33"/>
      <c r="KZ608" s="33"/>
      <c r="LA608" s="33"/>
      <c r="LB608" s="33"/>
      <c r="LC608" s="33"/>
    </row>
    <row r="609" spans="1:31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s="33"/>
      <c r="KX609" s="33"/>
      <c r="KY609" s="33"/>
      <c r="KZ609" s="33"/>
      <c r="LA609" s="33"/>
      <c r="LB609" s="33"/>
      <c r="LC609" s="33"/>
    </row>
    <row r="610" spans="1:31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s="33"/>
      <c r="KX610" s="33"/>
      <c r="KY610" s="33"/>
      <c r="KZ610" s="33"/>
      <c r="LA610" s="33"/>
      <c r="LB610" s="33"/>
      <c r="LC610" s="33"/>
    </row>
    <row r="611" spans="1:31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s="33"/>
      <c r="KX611" s="33"/>
      <c r="KY611" s="33"/>
      <c r="KZ611" s="33"/>
      <c r="LA611" s="33"/>
      <c r="LB611" s="33"/>
      <c r="LC611" s="33"/>
    </row>
    <row r="612" spans="1:31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s="33"/>
      <c r="KX612" s="33"/>
      <c r="KY612" s="33"/>
      <c r="KZ612" s="33"/>
      <c r="LA612" s="33"/>
      <c r="LB612" s="33"/>
      <c r="LC612" s="33"/>
    </row>
    <row r="613" spans="1:31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s="33"/>
      <c r="KX613" s="33"/>
      <c r="KY613" s="33"/>
      <c r="KZ613" s="33"/>
      <c r="LA613" s="33"/>
      <c r="LB613" s="33"/>
      <c r="LC613" s="33"/>
    </row>
    <row r="614" spans="1:31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s="33"/>
      <c r="KX614" s="33"/>
      <c r="KY614" s="33"/>
      <c r="KZ614" s="33"/>
      <c r="LA614" s="33"/>
      <c r="LB614" s="33"/>
      <c r="LC614" s="33"/>
    </row>
    <row r="615" spans="1:31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s="33"/>
      <c r="KX615" s="33"/>
      <c r="KY615" s="33"/>
      <c r="KZ615" s="33"/>
      <c r="LA615" s="33"/>
      <c r="LB615" s="33"/>
      <c r="LC615" s="33"/>
    </row>
    <row r="616" spans="1:31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s="33"/>
      <c r="KX616" s="33"/>
      <c r="KY616" s="33"/>
      <c r="KZ616" s="33"/>
      <c r="LA616" s="33"/>
      <c r="LB616" s="33"/>
      <c r="LC616" s="33"/>
    </row>
    <row r="617" spans="1:31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s="33"/>
      <c r="KX617" s="33"/>
      <c r="KY617" s="33"/>
      <c r="KZ617" s="33"/>
      <c r="LA617" s="33"/>
      <c r="LB617" s="33"/>
      <c r="LC617" s="33"/>
    </row>
    <row r="618" spans="1:31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s="33"/>
      <c r="KX618" s="33"/>
      <c r="KY618" s="33"/>
      <c r="KZ618" s="33"/>
      <c r="LA618" s="33"/>
      <c r="LB618" s="33"/>
      <c r="LC618" s="33"/>
    </row>
    <row r="619" spans="1:31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s="33"/>
      <c r="KX619" s="33"/>
      <c r="KY619" s="33"/>
      <c r="KZ619" s="33"/>
      <c r="LA619" s="33"/>
      <c r="LB619" s="33"/>
      <c r="LC619" s="33"/>
    </row>
    <row r="620" spans="1:31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s="33"/>
      <c r="KX620" s="33"/>
      <c r="KY620" s="33"/>
      <c r="KZ620" s="33"/>
      <c r="LA620" s="33"/>
      <c r="LB620" s="33"/>
      <c r="LC620" s="33"/>
    </row>
    <row r="621" spans="1:31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s="33"/>
      <c r="KX621" s="33"/>
      <c r="KY621" s="33"/>
      <c r="KZ621" s="33"/>
      <c r="LA621" s="33"/>
      <c r="LB621" s="33"/>
      <c r="LC621" s="33"/>
    </row>
    <row r="622" spans="1:31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s="33"/>
      <c r="KX622" s="33"/>
      <c r="KY622" s="33"/>
      <c r="KZ622" s="33"/>
      <c r="LA622" s="33"/>
      <c r="LB622" s="33"/>
      <c r="LC622" s="33"/>
    </row>
    <row r="623" spans="1:31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s="33"/>
      <c r="KX623" s="33"/>
      <c r="KY623" s="33"/>
      <c r="KZ623" s="33"/>
      <c r="LA623" s="33"/>
      <c r="LB623" s="33"/>
      <c r="LC623" s="33"/>
    </row>
    <row r="624" spans="1:31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s="33"/>
      <c r="KX624" s="33"/>
      <c r="KY624" s="33"/>
      <c r="KZ624" s="33"/>
      <c r="LA624" s="33"/>
      <c r="LB624" s="33"/>
      <c r="LC624" s="33"/>
    </row>
    <row r="625" spans="1:31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s="33"/>
      <c r="KX625" s="33"/>
      <c r="KY625" s="33"/>
      <c r="KZ625" s="33"/>
      <c r="LA625" s="33"/>
      <c r="LB625" s="33"/>
      <c r="LC625" s="33"/>
    </row>
    <row r="626" spans="1:31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s="33"/>
      <c r="KX626" s="33"/>
      <c r="KY626" s="33"/>
      <c r="KZ626" s="33"/>
      <c r="LA626" s="33"/>
      <c r="LB626" s="33"/>
      <c r="LC626" s="33"/>
    </row>
    <row r="627" spans="1:31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s="33"/>
      <c r="KX627" s="33"/>
      <c r="KY627" s="33"/>
      <c r="KZ627" s="33"/>
      <c r="LA627" s="33"/>
      <c r="LB627" s="33"/>
      <c r="LC627" s="33"/>
    </row>
    <row r="628" spans="1:31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s="33"/>
      <c r="KX628" s="33"/>
      <c r="KY628" s="33"/>
      <c r="KZ628" s="33"/>
      <c r="LA628" s="33"/>
      <c r="LB628" s="33"/>
      <c r="LC628" s="33"/>
    </row>
    <row r="629" spans="1:31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s="33"/>
      <c r="KX629" s="33"/>
      <c r="KY629" s="33"/>
      <c r="KZ629" s="33"/>
      <c r="LA629" s="33"/>
      <c r="LB629" s="33"/>
      <c r="LC629" s="33"/>
    </row>
    <row r="630" spans="1:31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s="33"/>
      <c r="KX630" s="33"/>
      <c r="KY630" s="33"/>
      <c r="KZ630" s="33"/>
      <c r="LA630" s="33"/>
      <c r="LB630" s="33"/>
      <c r="LC630" s="33"/>
    </row>
    <row r="631" spans="1:31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s="33"/>
      <c r="KX631" s="33"/>
      <c r="KY631" s="33"/>
      <c r="KZ631" s="33"/>
      <c r="LA631" s="33"/>
      <c r="LB631" s="33"/>
      <c r="LC631" s="33"/>
    </row>
    <row r="632" spans="1:31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s="33"/>
      <c r="KX632" s="33"/>
      <c r="KY632" s="33"/>
      <c r="KZ632" s="33"/>
      <c r="LA632" s="33"/>
      <c r="LB632" s="33"/>
      <c r="LC632" s="33"/>
    </row>
    <row r="633" spans="1:31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s="33"/>
      <c r="KX633" s="33"/>
      <c r="KY633" s="33"/>
      <c r="KZ633" s="33"/>
      <c r="LA633" s="33"/>
      <c r="LB633" s="33"/>
      <c r="LC633" s="33"/>
    </row>
    <row r="634" spans="1:31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s="33"/>
      <c r="KX634" s="33"/>
      <c r="KY634" s="33"/>
      <c r="KZ634" s="33"/>
      <c r="LA634" s="33"/>
      <c r="LB634" s="33"/>
      <c r="LC634" s="33"/>
    </row>
    <row r="635" spans="1:31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s="33"/>
      <c r="KX635" s="33"/>
      <c r="KY635" s="33"/>
      <c r="KZ635" s="33"/>
      <c r="LA635" s="33"/>
      <c r="LB635" s="33"/>
      <c r="LC635" s="33"/>
    </row>
    <row r="636" spans="1:31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s="33"/>
      <c r="KX636" s="33"/>
      <c r="KY636" s="33"/>
      <c r="KZ636" s="33"/>
      <c r="LA636" s="33"/>
      <c r="LB636" s="33"/>
      <c r="LC636" s="33"/>
    </row>
    <row r="637" spans="1:31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s="33"/>
      <c r="KX637" s="33"/>
      <c r="KY637" s="33"/>
      <c r="KZ637" s="33"/>
      <c r="LA637" s="33"/>
      <c r="LB637" s="33"/>
      <c r="LC637" s="33"/>
    </row>
    <row r="638" spans="1:31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s="33"/>
      <c r="KX638" s="33"/>
      <c r="KY638" s="33"/>
      <c r="KZ638" s="33"/>
      <c r="LA638" s="33"/>
      <c r="LB638" s="33"/>
      <c r="LC638" s="33"/>
    </row>
    <row r="639" spans="1:31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s="33"/>
      <c r="KX639" s="33"/>
      <c r="KY639" s="33"/>
      <c r="KZ639" s="33"/>
      <c r="LA639" s="33"/>
      <c r="LB639" s="33"/>
      <c r="LC639" s="33"/>
    </row>
    <row r="640" spans="1:31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s="33"/>
      <c r="KX640" s="33"/>
      <c r="KY640" s="33"/>
      <c r="KZ640" s="33"/>
      <c r="LA640" s="33"/>
      <c r="LB640" s="33"/>
      <c r="LC640" s="33"/>
    </row>
    <row r="641" spans="1:31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s="33"/>
      <c r="KX641" s="33"/>
      <c r="KY641" s="33"/>
      <c r="KZ641" s="33"/>
      <c r="LA641" s="33"/>
      <c r="LB641" s="33"/>
      <c r="LC641" s="33"/>
    </row>
    <row r="642" spans="1:31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s="33"/>
      <c r="KX642" s="33"/>
      <c r="KY642" s="33"/>
      <c r="KZ642" s="33"/>
      <c r="LA642" s="33"/>
      <c r="LB642" s="33"/>
      <c r="LC642" s="33"/>
    </row>
    <row r="643" spans="1:31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s="33"/>
      <c r="KX643" s="33"/>
      <c r="KY643" s="33"/>
      <c r="KZ643" s="33"/>
      <c r="LA643" s="33"/>
      <c r="LB643" s="33"/>
      <c r="LC643" s="33"/>
    </row>
    <row r="644" spans="1:31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s="33"/>
      <c r="KX644" s="33"/>
      <c r="KY644" s="33"/>
      <c r="KZ644" s="33"/>
      <c r="LA644" s="33"/>
      <c r="LB644" s="33"/>
      <c r="LC644" s="33"/>
    </row>
    <row r="645" spans="1:31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s="33"/>
      <c r="KX645" s="33"/>
      <c r="KY645" s="33"/>
      <c r="KZ645" s="33"/>
      <c r="LA645" s="33"/>
      <c r="LB645" s="33"/>
      <c r="LC645" s="33"/>
    </row>
    <row r="646" spans="1:31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s="33"/>
      <c r="KX646" s="33"/>
      <c r="KY646" s="33"/>
      <c r="KZ646" s="33"/>
      <c r="LA646" s="33"/>
      <c r="LB646" s="33"/>
      <c r="LC646" s="33"/>
    </row>
    <row r="647" spans="1:31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s="33"/>
      <c r="KX647" s="33"/>
      <c r="KY647" s="33"/>
      <c r="KZ647" s="33"/>
      <c r="LA647" s="33"/>
      <c r="LB647" s="33"/>
      <c r="LC647" s="33"/>
    </row>
    <row r="648" spans="1:31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s="33"/>
      <c r="KX648" s="33"/>
      <c r="KY648" s="33"/>
      <c r="KZ648" s="33"/>
      <c r="LA648" s="33"/>
      <c r="LB648" s="33"/>
      <c r="LC648" s="33"/>
    </row>
    <row r="649" spans="1:31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s="33"/>
      <c r="KX649" s="33"/>
      <c r="KY649" s="33"/>
      <c r="KZ649" s="33"/>
      <c r="LA649" s="33"/>
      <c r="LB649" s="33"/>
      <c r="LC649" s="33"/>
    </row>
    <row r="650" spans="1:31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s="33"/>
      <c r="KX650" s="33"/>
      <c r="KY650" s="33"/>
      <c r="KZ650" s="33"/>
      <c r="LA650" s="33"/>
      <c r="LB650" s="33"/>
      <c r="LC650" s="33"/>
    </row>
    <row r="651" spans="1:31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s="33"/>
      <c r="KX651" s="33"/>
      <c r="KY651" s="33"/>
      <c r="KZ651" s="33"/>
      <c r="LA651" s="33"/>
      <c r="LB651" s="33"/>
      <c r="LC651" s="33"/>
    </row>
    <row r="652" spans="1:31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s="33"/>
      <c r="KX652" s="33"/>
      <c r="KY652" s="33"/>
      <c r="KZ652" s="33"/>
      <c r="LA652" s="33"/>
      <c r="LB652" s="33"/>
      <c r="LC652" s="33"/>
    </row>
    <row r="653" spans="1:31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s="33"/>
      <c r="KX653" s="33"/>
      <c r="KY653" s="33"/>
      <c r="KZ653" s="33"/>
      <c r="LA653" s="33"/>
      <c r="LB653" s="33"/>
      <c r="LC653" s="33"/>
    </row>
    <row r="654" spans="1:31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s="33"/>
      <c r="KX654" s="33"/>
      <c r="KY654" s="33"/>
      <c r="KZ654" s="33"/>
      <c r="LA654" s="33"/>
      <c r="LB654" s="33"/>
      <c r="LC654" s="33"/>
    </row>
    <row r="655" spans="1:31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s="33"/>
      <c r="KX655" s="33"/>
      <c r="KY655" s="33"/>
      <c r="KZ655" s="33"/>
      <c r="LA655" s="33"/>
      <c r="LB655" s="33"/>
      <c r="LC655" s="33"/>
    </row>
    <row r="656" spans="1:31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s="33"/>
      <c r="KX656" s="33"/>
      <c r="KY656" s="33"/>
      <c r="KZ656" s="33"/>
      <c r="LA656" s="33"/>
      <c r="LB656" s="33"/>
      <c r="LC656" s="33"/>
    </row>
    <row r="657" spans="1:31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s="33"/>
      <c r="KX657" s="33"/>
      <c r="KY657" s="33"/>
      <c r="KZ657" s="33"/>
      <c r="LA657" s="33"/>
      <c r="LB657" s="33"/>
      <c r="LC657" s="33"/>
    </row>
    <row r="658" spans="1:31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s="33"/>
      <c r="KX658" s="33"/>
      <c r="KY658" s="33"/>
      <c r="KZ658" s="33"/>
      <c r="LA658" s="33"/>
      <c r="LB658" s="33"/>
      <c r="LC658" s="33"/>
    </row>
    <row r="659" spans="1:31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s="33"/>
      <c r="KX659" s="33"/>
      <c r="KY659" s="33"/>
      <c r="KZ659" s="33"/>
      <c r="LA659" s="33"/>
      <c r="LB659" s="33"/>
      <c r="LC659" s="33"/>
    </row>
    <row r="660" spans="1:31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s="33"/>
      <c r="KX660" s="33"/>
      <c r="KY660" s="33"/>
      <c r="KZ660" s="33"/>
      <c r="LA660" s="33"/>
      <c r="LB660" s="33"/>
      <c r="LC660" s="33"/>
    </row>
    <row r="661" spans="1:31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s="33"/>
      <c r="KX661" s="33"/>
      <c r="KY661" s="33"/>
      <c r="KZ661" s="33"/>
      <c r="LA661" s="33"/>
      <c r="LB661" s="33"/>
      <c r="LC661" s="33"/>
    </row>
    <row r="662" spans="1:31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s="33"/>
      <c r="KX662" s="33"/>
      <c r="KY662" s="33"/>
      <c r="KZ662" s="33"/>
      <c r="LA662" s="33"/>
      <c r="LB662" s="33"/>
      <c r="LC662" s="33"/>
    </row>
    <row r="663" spans="1:31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s="33"/>
      <c r="KX663" s="33"/>
      <c r="KY663" s="33"/>
      <c r="KZ663" s="33"/>
      <c r="LA663" s="33"/>
      <c r="LB663" s="33"/>
      <c r="LC663" s="33"/>
    </row>
    <row r="664" spans="1:31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s="33"/>
      <c r="KX664" s="33"/>
      <c r="KY664" s="33"/>
      <c r="KZ664" s="33"/>
      <c r="LA664" s="33"/>
      <c r="LB664" s="33"/>
      <c r="LC664" s="33"/>
    </row>
    <row r="665" spans="1:31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s="33"/>
      <c r="KX665" s="33"/>
      <c r="KY665" s="33"/>
      <c r="KZ665" s="33"/>
      <c r="LA665" s="33"/>
      <c r="LB665" s="33"/>
      <c r="LC665" s="33"/>
    </row>
    <row r="666" spans="1:31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s="33"/>
      <c r="KX666" s="33"/>
      <c r="KY666" s="33"/>
      <c r="KZ666" s="33"/>
      <c r="LA666" s="33"/>
      <c r="LB666" s="33"/>
      <c r="LC666" s="33"/>
    </row>
    <row r="667" spans="1:31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s="33"/>
      <c r="KX667" s="33"/>
      <c r="KY667" s="33"/>
      <c r="KZ667" s="33"/>
      <c r="LA667" s="33"/>
      <c r="LB667" s="33"/>
      <c r="LC667" s="33"/>
    </row>
    <row r="668" spans="1:31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s="33"/>
      <c r="KX668" s="33"/>
      <c r="KY668" s="33"/>
      <c r="KZ668" s="33"/>
      <c r="LA668" s="33"/>
      <c r="LB668" s="33"/>
      <c r="LC668" s="33"/>
    </row>
    <row r="669" spans="1:31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s="33"/>
      <c r="KX669" s="33"/>
      <c r="KY669" s="33"/>
      <c r="KZ669" s="33"/>
      <c r="LA669" s="33"/>
      <c r="LB669" s="33"/>
      <c r="LC669" s="33"/>
    </row>
    <row r="670" spans="1:31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s="33"/>
      <c r="KX670" s="33"/>
      <c r="KY670" s="33"/>
      <c r="KZ670" s="33"/>
      <c r="LA670" s="33"/>
      <c r="LB670" s="33"/>
      <c r="LC670" s="33"/>
    </row>
    <row r="671" spans="1:31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s="33"/>
      <c r="KX671" s="33"/>
      <c r="KY671" s="33"/>
      <c r="KZ671" s="33"/>
      <c r="LA671" s="33"/>
      <c r="LB671" s="33"/>
      <c r="LC671" s="33"/>
    </row>
    <row r="672" spans="1:31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s="33"/>
      <c r="KX672" s="33"/>
      <c r="KY672" s="33"/>
      <c r="KZ672" s="33"/>
      <c r="LA672" s="33"/>
      <c r="LB672" s="33"/>
      <c r="LC672" s="33"/>
    </row>
    <row r="673" spans="1:31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s="33"/>
      <c r="KX673" s="33"/>
      <c r="KY673" s="33"/>
      <c r="KZ673" s="33"/>
      <c r="LA673" s="33"/>
      <c r="LB673" s="33"/>
      <c r="LC673" s="33"/>
    </row>
    <row r="674" spans="1:31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s="33"/>
      <c r="KX674" s="33"/>
      <c r="KY674" s="33"/>
      <c r="KZ674" s="33"/>
      <c r="LA674" s="33"/>
      <c r="LB674" s="33"/>
      <c r="LC674" s="33"/>
    </row>
    <row r="675" spans="1:31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s="33"/>
      <c r="KX675" s="33"/>
      <c r="KY675" s="33"/>
      <c r="KZ675" s="33"/>
      <c r="LA675" s="33"/>
      <c r="LB675" s="33"/>
      <c r="LC675" s="33"/>
    </row>
    <row r="676" spans="1:31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s="33"/>
      <c r="KX676" s="33"/>
      <c r="KY676" s="33"/>
      <c r="KZ676" s="33"/>
      <c r="LA676" s="33"/>
      <c r="LB676" s="33"/>
      <c r="LC676" s="33"/>
    </row>
    <row r="677" spans="1:31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s="33"/>
      <c r="KX677" s="33"/>
      <c r="KY677" s="33"/>
      <c r="KZ677" s="33"/>
      <c r="LA677" s="33"/>
      <c r="LB677" s="33"/>
      <c r="LC677" s="33"/>
    </row>
    <row r="678" spans="1:31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s="33"/>
      <c r="KX678" s="33"/>
      <c r="KY678" s="33"/>
      <c r="KZ678" s="33"/>
      <c r="LA678" s="33"/>
      <c r="LB678" s="33"/>
      <c r="LC678" s="33"/>
    </row>
    <row r="679" spans="1:31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s="33"/>
      <c r="KX679" s="33"/>
      <c r="KY679" s="33"/>
      <c r="KZ679" s="33"/>
      <c r="LA679" s="33"/>
      <c r="LB679" s="33"/>
      <c r="LC679" s="33"/>
    </row>
    <row r="680" spans="1:31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s="33"/>
      <c r="KX680" s="33"/>
      <c r="KY680" s="33"/>
      <c r="KZ680" s="33"/>
      <c r="LA680" s="33"/>
      <c r="LB680" s="33"/>
      <c r="LC680" s="33"/>
    </row>
    <row r="681" spans="1:31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s="33"/>
      <c r="KX681" s="33"/>
      <c r="KY681" s="33"/>
      <c r="KZ681" s="33"/>
      <c r="LA681" s="33"/>
      <c r="LB681" s="33"/>
      <c r="LC681" s="33"/>
    </row>
    <row r="682" spans="1:31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s="33"/>
      <c r="KX682" s="33"/>
      <c r="KY682" s="33"/>
      <c r="KZ682" s="33"/>
      <c r="LA682" s="33"/>
      <c r="LB682" s="33"/>
      <c r="LC682" s="33"/>
    </row>
    <row r="683" spans="1:31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s="33"/>
      <c r="KX683" s="33"/>
      <c r="KY683" s="33"/>
      <c r="KZ683" s="33"/>
      <c r="LA683" s="33"/>
      <c r="LB683" s="33"/>
      <c r="LC683" s="33"/>
    </row>
    <row r="684" spans="1:31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s="33"/>
      <c r="KX684" s="33"/>
      <c r="KY684" s="33"/>
      <c r="KZ684" s="33"/>
      <c r="LA684" s="33"/>
      <c r="LB684" s="33"/>
      <c r="LC684" s="33"/>
    </row>
    <row r="685" spans="1:31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s="33"/>
      <c r="KX685" s="33"/>
      <c r="KY685" s="33"/>
      <c r="KZ685" s="33"/>
      <c r="LA685" s="33"/>
      <c r="LB685" s="33"/>
      <c r="LC685" s="33"/>
    </row>
    <row r="686" spans="1:31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s="33"/>
      <c r="KX686" s="33"/>
      <c r="KY686" s="33"/>
      <c r="KZ686" s="33"/>
      <c r="LA686" s="33"/>
      <c r="LB686" s="33"/>
      <c r="LC686" s="33"/>
    </row>
    <row r="687" spans="1:31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s="33"/>
      <c r="KX687" s="33"/>
      <c r="KY687" s="33"/>
      <c r="KZ687" s="33"/>
      <c r="LA687" s="33"/>
      <c r="LB687" s="33"/>
      <c r="LC687" s="33"/>
    </row>
    <row r="688" spans="1:31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s="33"/>
      <c r="KX688" s="33"/>
      <c r="KY688" s="33"/>
      <c r="KZ688" s="33"/>
      <c r="LA688" s="33"/>
      <c r="LB688" s="33"/>
      <c r="LC688" s="33"/>
    </row>
    <row r="689" spans="1:31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s="33"/>
      <c r="KX689" s="33"/>
      <c r="KY689" s="33"/>
      <c r="KZ689" s="33"/>
      <c r="LA689" s="33"/>
      <c r="LB689" s="33"/>
      <c r="LC689" s="33"/>
    </row>
    <row r="690" spans="1:31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s="33"/>
      <c r="KX690" s="33"/>
      <c r="KY690" s="33"/>
      <c r="KZ690" s="33"/>
      <c r="LA690" s="33"/>
      <c r="LB690" s="33"/>
      <c r="LC690" s="33"/>
    </row>
    <row r="691" spans="1:31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s="33"/>
      <c r="KX691" s="33"/>
      <c r="KY691" s="33"/>
      <c r="KZ691" s="33"/>
      <c r="LA691" s="33"/>
      <c r="LB691" s="33"/>
      <c r="LC691" s="33"/>
    </row>
    <row r="692" spans="1:31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s="33"/>
      <c r="KX692" s="33"/>
      <c r="KY692" s="33"/>
      <c r="KZ692" s="33"/>
      <c r="LA692" s="33"/>
      <c r="LB692" s="33"/>
      <c r="LC692" s="33"/>
    </row>
    <row r="693" spans="1:31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s="33"/>
      <c r="KX693" s="33"/>
      <c r="KY693" s="33"/>
      <c r="KZ693" s="33"/>
      <c r="LA693" s="33"/>
      <c r="LB693" s="33"/>
      <c r="LC693" s="33"/>
    </row>
    <row r="694" spans="1:31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s="33"/>
      <c r="KX694" s="33"/>
      <c r="KY694" s="33"/>
      <c r="KZ694" s="33"/>
      <c r="LA694" s="33"/>
      <c r="LB694" s="33"/>
      <c r="LC694" s="33"/>
    </row>
    <row r="695" spans="1:31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s="33"/>
      <c r="KX695" s="33"/>
      <c r="KY695" s="33"/>
      <c r="KZ695" s="33"/>
      <c r="LA695" s="33"/>
      <c r="LB695" s="33"/>
      <c r="LC695" s="33"/>
    </row>
    <row r="696" spans="1:31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s="33"/>
      <c r="KX696" s="33"/>
      <c r="KY696" s="33"/>
      <c r="KZ696" s="33"/>
      <c r="LA696" s="33"/>
      <c r="LB696" s="33"/>
      <c r="LC696" s="33"/>
    </row>
    <row r="697" spans="1:31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s="33"/>
      <c r="KX697" s="33"/>
      <c r="KY697" s="33"/>
      <c r="KZ697" s="33"/>
      <c r="LA697" s="33"/>
      <c r="LB697" s="33"/>
      <c r="LC697" s="33"/>
    </row>
    <row r="698" spans="1:31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s="33"/>
      <c r="KX698" s="33"/>
      <c r="KY698" s="33"/>
      <c r="KZ698" s="33"/>
      <c r="LA698" s="33"/>
      <c r="LB698" s="33"/>
      <c r="LC698" s="33"/>
    </row>
    <row r="699" spans="1:31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s="33"/>
      <c r="KX699" s="33"/>
      <c r="KY699" s="33"/>
      <c r="KZ699" s="33"/>
      <c r="LA699" s="33"/>
      <c r="LB699" s="33"/>
      <c r="LC699" s="33"/>
    </row>
    <row r="700" spans="1:31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s="33"/>
      <c r="KX700" s="33"/>
      <c r="KY700" s="33"/>
      <c r="KZ700" s="33"/>
      <c r="LA700" s="33"/>
      <c r="LB700" s="33"/>
      <c r="LC700" s="33"/>
    </row>
    <row r="701" spans="1:31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s="33"/>
      <c r="KX701" s="33"/>
      <c r="KY701" s="33"/>
      <c r="KZ701" s="33"/>
      <c r="LA701" s="33"/>
      <c r="LB701" s="33"/>
      <c r="LC701" s="33"/>
    </row>
    <row r="702" spans="1:31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s="33"/>
      <c r="KX702" s="33"/>
      <c r="KY702" s="33"/>
      <c r="KZ702" s="33"/>
      <c r="LA702" s="33"/>
      <c r="LB702" s="33"/>
      <c r="LC702" s="33"/>
    </row>
    <row r="703" spans="1:31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s="33"/>
      <c r="KX703" s="33"/>
      <c r="KY703" s="33"/>
      <c r="KZ703" s="33"/>
      <c r="LA703" s="33"/>
      <c r="LB703" s="33"/>
      <c r="LC703" s="33"/>
    </row>
    <row r="704" spans="1:31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s="33"/>
      <c r="KX704" s="33"/>
      <c r="KY704" s="33"/>
      <c r="KZ704" s="33"/>
      <c r="LA704" s="33"/>
      <c r="LB704" s="33"/>
      <c r="LC704" s="33"/>
    </row>
    <row r="705" spans="1:31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s="33"/>
      <c r="KX705" s="33"/>
      <c r="KY705" s="33"/>
      <c r="KZ705" s="33"/>
      <c r="LA705" s="33"/>
      <c r="LB705" s="33"/>
      <c r="LC705" s="33"/>
    </row>
    <row r="706" spans="1:31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s="33"/>
      <c r="KX706" s="33"/>
      <c r="KY706" s="33"/>
      <c r="KZ706" s="33"/>
      <c r="LA706" s="33"/>
      <c r="LB706" s="33"/>
      <c r="LC706" s="33"/>
    </row>
    <row r="707" spans="1:31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s="33"/>
      <c r="KX707" s="33"/>
      <c r="KY707" s="33"/>
      <c r="KZ707" s="33"/>
      <c r="LA707" s="33"/>
      <c r="LB707" s="33"/>
      <c r="LC707" s="33"/>
    </row>
    <row r="708" spans="1:31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s="33"/>
      <c r="KX708" s="33"/>
      <c r="KY708" s="33"/>
      <c r="KZ708" s="33"/>
      <c r="LA708" s="33"/>
      <c r="LB708" s="33"/>
      <c r="LC708" s="33"/>
    </row>
    <row r="709" spans="1:31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s="33"/>
      <c r="KX709" s="33"/>
      <c r="KY709" s="33"/>
      <c r="KZ709" s="33"/>
      <c r="LA709" s="33"/>
      <c r="LB709" s="33"/>
      <c r="LC709" s="33"/>
    </row>
    <row r="710" spans="1:31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s="33"/>
      <c r="KX710" s="33"/>
      <c r="KY710" s="33"/>
      <c r="KZ710" s="33"/>
      <c r="LA710" s="33"/>
      <c r="LB710" s="33"/>
      <c r="LC710" s="33"/>
    </row>
    <row r="711" spans="1:31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s="33"/>
      <c r="KX711" s="33"/>
      <c r="KY711" s="33"/>
      <c r="KZ711" s="33"/>
      <c r="LA711" s="33"/>
      <c r="LB711" s="33"/>
      <c r="LC711" s="33"/>
    </row>
    <row r="712" spans="1:31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s="33"/>
      <c r="KX712" s="33"/>
      <c r="KY712" s="33"/>
      <c r="KZ712" s="33"/>
      <c r="LA712" s="33"/>
      <c r="LB712" s="33"/>
      <c r="LC712" s="33"/>
    </row>
    <row r="713" spans="1:31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s="33"/>
      <c r="KX713" s="33"/>
      <c r="KY713" s="33"/>
      <c r="KZ713" s="33"/>
      <c r="LA713" s="33"/>
      <c r="LB713" s="33"/>
      <c r="LC713" s="33"/>
    </row>
    <row r="714" spans="1:31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s="33"/>
      <c r="KX714" s="33"/>
      <c r="KY714" s="33"/>
      <c r="KZ714" s="33"/>
      <c r="LA714" s="33"/>
      <c r="LB714" s="33"/>
      <c r="LC714" s="33"/>
    </row>
    <row r="715" spans="1:31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s="33"/>
      <c r="KX715" s="33"/>
      <c r="KY715" s="33"/>
      <c r="KZ715" s="33"/>
      <c r="LA715" s="33"/>
      <c r="LB715" s="33"/>
      <c r="LC715" s="33"/>
    </row>
    <row r="716" spans="1:31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s="33"/>
      <c r="KX716" s="33"/>
      <c r="KY716" s="33"/>
      <c r="KZ716" s="33"/>
      <c r="LA716" s="33"/>
      <c r="LB716" s="33"/>
      <c r="LC716" s="33"/>
    </row>
    <row r="717" spans="1:31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s="33"/>
      <c r="KX717" s="33"/>
      <c r="KY717" s="33"/>
      <c r="KZ717" s="33"/>
      <c r="LA717" s="33"/>
      <c r="LB717" s="33"/>
      <c r="LC717" s="33"/>
    </row>
    <row r="718" spans="1:31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s="33"/>
      <c r="KX718" s="33"/>
      <c r="KY718" s="33"/>
      <c r="KZ718" s="33"/>
      <c r="LA718" s="33"/>
      <c r="LB718" s="33"/>
      <c r="LC718" s="33"/>
    </row>
    <row r="719" spans="1:31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s="33"/>
      <c r="KX719" s="33"/>
      <c r="KY719" s="33"/>
      <c r="KZ719" s="33"/>
      <c r="LA719" s="33"/>
      <c r="LB719" s="33"/>
      <c r="LC719" s="33"/>
    </row>
    <row r="720" spans="1:31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s="33"/>
      <c r="KX720" s="33"/>
      <c r="KY720" s="33"/>
      <c r="KZ720" s="33"/>
      <c r="LA720" s="33"/>
      <c r="LB720" s="33"/>
      <c r="LC720" s="33"/>
    </row>
    <row r="721" spans="1:31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s="33"/>
      <c r="KX721" s="33"/>
      <c r="KY721" s="33"/>
      <c r="KZ721" s="33"/>
      <c r="LA721" s="33"/>
      <c r="LB721" s="33"/>
      <c r="LC721" s="33"/>
    </row>
    <row r="722" spans="1:31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s="33"/>
      <c r="KX722" s="33"/>
      <c r="KY722" s="33"/>
      <c r="KZ722" s="33"/>
      <c r="LA722" s="33"/>
      <c r="LB722" s="33"/>
      <c r="LC722" s="33"/>
    </row>
    <row r="723" spans="1:31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s="33"/>
      <c r="KX723" s="33"/>
      <c r="KY723" s="33"/>
      <c r="KZ723" s="33"/>
      <c r="LA723" s="33"/>
      <c r="LB723" s="33"/>
      <c r="LC723" s="33"/>
    </row>
    <row r="724" spans="1:31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s="33"/>
      <c r="KX724" s="33"/>
      <c r="KY724" s="33"/>
      <c r="KZ724" s="33"/>
      <c r="LA724" s="33"/>
      <c r="LB724" s="33"/>
      <c r="LC724" s="33"/>
    </row>
    <row r="725" spans="1:31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s="33"/>
      <c r="KX725" s="33"/>
      <c r="KY725" s="33"/>
      <c r="KZ725" s="33"/>
      <c r="LA725" s="33"/>
      <c r="LB725" s="33"/>
      <c r="LC725" s="33"/>
    </row>
    <row r="726" spans="1:31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s="33"/>
      <c r="KX726" s="33"/>
      <c r="KY726" s="33"/>
      <c r="KZ726" s="33"/>
      <c r="LA726" s="33"/>
      <c r="LB726" s="33"/>
      <c r="LC726" s="33"/>
    </row>
    <row r="727" spans="1:31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s="33"/>
      <c r="KX727" s="33"/>
      <c r="KY727" s="33"/>
      <c r="KZ727" s="33"/>
      <c r="LA727" s="33"/>
      <c r="LB727" s="33"/>
      <c r="LC727" s="33"/>
    </row>
    <row r="728" spans="1:31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s="33"/>
      <c r="KX728" s="33"/>
      <c r="KY728" s="33"/>
      <c r="KZ728" s="33"/>
      <c r="LA728" s="33"/>
      <c r="LB728" s="33"/>
      <c r="LC728" s="33"/>
    </row>
    <row r="729" spans="1:31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s="33"/>
      <c r="KX729" s="33"/>
      <c r="KY729" s="33"/>
      <c r="KZ729" s="33"/>
      <c r="LA729" s="33"/>
      <c r="LB729" s="33"/>
      <c r="LC729" s="33"/>
    </row>
    <row r="730" spans="1:31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s="33"/>
      <c r="KX730" s="33"/>
      <c r="KY730" s="33"/>
      <c r="KZ730" s="33"/>
      <c r="LA730" s="33"/>
      <c r="LB730" s="33"/>
      <c r="LC730" s="33"/>
    </row>
    <row r="731" spans="1:31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s="33"/>
      <c r="KX731" s="33"/>
      <c r="KY731" s="33"/>
      <c r="KZ731" s="33"/>
      <c r="LA731" s="33"/>
      <c r="LB731" s="33"/>
      <c r="LC731" s="33"/>
    </row>
    <row r="732" spans="1:31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s="33"/>
      <c r="KX732" s="33"/>
      <c r="KY732" s="33"/>
      <c r="KZ732" s="33"/>
      <c r="LA732" s="33"/>
      <c r="LB732" s="33"/>
      <c r="LC732" s="33"/>
    </row>
    <row r="733" spans="1:31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s="33"/>
      <c r="KX733" s="33"/>
      <c r="KY733" s="33"/>
      <c r="KZ733" s="33"/>
      <c r="LA733" s="33"/>
      <c r="LB733" s="33"/>
      <c r="LC733" s="33"/>
    </row>
    <row r="734" spans="1:31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s="33"/>
      <c r="KX734" s="33"/>
      <c r="KY734" s="33"/>
      <c r="KZ734" s="33"/>
      <c r="LA734" s="33"/>
      <c r="LB734" s="33"/>
      <c r="LC734" s="33"/>
    </row>
    <row r="735" spans="1:31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s="33"/>
      <c r="KX735" s="33"/>
      <c r="KY735" s="33"/>
      <c r="KZ735" s="33"/>
      <c r="LA735" s="33"/>
      <c r="LB735" s="33"/>
      <c r="LC735" s="33"/>
    </row>
    <row r="736" spans="1:31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s="33"/>
      <c r="KX736" s="33"/>
      <c r="KY736" s="33"/>
      <c r="KZ736" s="33"/>
      <c r="LA736" s="33"/>
      <c r="LB736" s="33"/>
      <c r="LC736" s="33"/>
    </row>
    <row r="737" spans="1:31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s="33"/>
      <c r="KX737" s="33"/>
      <c r="KY737" s="33"/>
      <c r="KZ737" s="33"/>
      <c r="LA737" s="33"/>
      <c r="LB737" s="33"/>
      <c r="LC737" s="33"/>
    </row>
    <row r="738" spans="1:31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s="33"/>
      <c r="KX738" s="33"/>
      <c r="KY738" s="33"/>
      <c r="KZ738" s="33"/>
      <c r="LA738" s="33"/>
      <c r="LB738" s="33"/>
      <c r="LC738" s="33"/>
    </row>
    <row r="739" spans="1:31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s="33"/>
      <c r="KX739" s="33"/>
      <c r="KY739" s="33"/>
      <c r="KZ739" s="33"/>
      <c r="LA739" s="33"/>
      <c r="LB739" s="33"/>
      <c r="LC739" s="33"/>
    </row>
    <row r="740" spans="1:31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s="33"/>
      <c r="KX740" s="33"/>
      <c r="KY740" s="33"/>
      <c r="KZ740" s="33"/>
      <c r="LA740" s="33"/>
      <c r="LB740" s="33"/>
      <c r="LC740" s="33"/>
    </row>
    <row r="741" spans="1:31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s="33"/>
      <c r="KX741" s="33"/>
      <c r="KY741" s="33"/>
      <c r="KZ741" s="33"/>
      <c r="LA741" s="33"/>
      <c r="LB741" s="33"/>
      <c r="LC741" s="33"/>
    </row>
    <row r="742" spans="1:31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s="33"/>
      <c r="KX742" s="33"/>
      <c r="KY742" s="33"/>
      <c r="KZ742" s="33"/>
      <c r="LA742" s="33"/>
      <c r="LB742" s="33"/>
      <c r="LC742" s="33"/>
    </row>
    <row r="743" spans="1:31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s="33"/>
      <c r="KX743" s="33"/>
      <c r="KY743" s="33"/>
      <c r="KZ743" s="33"/>
      <c r="LA743" s="33"/>
      <c r="LB743" s="33"/>
      <c r="LC743" s="33"/>
    </row>
    <row r="744" spans="1:31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s="33"/>
      <c r="KX744" s="33"/>
      <c r="KY744" s="33"/>
      <c r="KZ744" s="33"/>
      <c r="LA744" s="33"/>
      <c r="LB744" s="33"/>
      <c r="LC744" s="33"/>
    </row>
    <row r="745" spans="1:31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s="33"/>
      <c r="KX745" s="33"/>
      <c r="KY745" s="33"/>
      <c r="KZ745" s="33"/>
      <c r="LA745" s="33"/>
      <c r="LB745" s="33"/>
      <c r="LC745" s="33"/>
    </row>
    <row r="746" spans="1:31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s="33"/>
      <c r="KX746" s="33"/>
      <c r="KY746" s="33"/>
      <c r="KZ746" s="33"/>
      <c r="LA746" s="33"/>
      <c r="LB746" s="33"/>
      <c r="LC746" s="33"/>
    </row>
    <row r="747" spans="1:31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s="33"/>
      <c r="KX747" s="33"/>
      <c r="KY747" s="33"/>
      <c r="KZ747" s="33"/>
      <c r="LA747" s="33"/>
      <c r="LB747" s="33"/>
      <c r="LC747" s="33"/>
    </row>
    <row r="748" spans="1:31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s="33"/>
      <c r="KX748" s="33"/>
      <c r="KY748" s="33"/>
      <c r="KZ748" s="33"/>
      <c r="LA748" s="33"/>
      <c r="LB748" s="33"/>
      <c r="LC748" s="33"/>
    </row>
    <row r="749" spans="1:31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s="33"/>
      <c r="KX749" s="33"/>
      <c r="KY749" s="33"/>
      <c r="KZ749" s="33"/>
      <c r="LA749" s="33"/>
      <c r="LB749" s="33"/>
      <c r="LC749" s="33"/>
    </row>
    <row r="750" spans="1:31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s="33"/>
      <c r="KX750" s="33"/>
      <c r="KY750" s="33"/>
      <c r="KZ750" s="33"/>
      <c r="LA750" s="33"/>
      <c r="LB750" s="33"/>
      <c r="LC750" s="33"/>
    </row>
    <row r="751" spans="1:31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s="33"/>
      <c r="KX751" s="33"/>
      <c r="KY751" s="33"/>
      <c r="KZ751" s="33"/>
      <c r="LA751" s="33"/>
      <c r="LB751" s="33"/>
      <c r="LC751" s="33"/>
    </row>
    <row r="752" spans="1:31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s="33"/>
      <c r="KX752" s="33"/>
      <c r="KY752" s="33"/>
      <c r="KZ752" s="33"/>
      <c r="LA752" s="33"/>
      <c r="LB752" s="33"/>
      <c r="LC752" s="33"/>
    </row>
    <row r="753" spans="1:31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s="33"/>
      <c r="KX753" s="33"/>
      <c r="KY753" s="33"/>
      <c r="KZ753" s="33"/>
      <c r="LA753" s="33"/>
      <c r="LB753" s="33"/>
      <c r="LC753" s="33"/>
    </row>
    <row r="754" spans="1:31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s="33"/>
      <c r="KX754" s="33"/>
      <c r="KY754" s="33"/>
      <c r="KZ754" s="33"/>
      <c r="LA754" s="33"/>
      <c r="LB754" s="33"/>
      <c r="LC754" s="33"/>
    </row>
    <row r="755" spans="1:31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s="33"/>
      <c r="KX755" s="33"/>
      <c r="KY755" s="33"/>
      <c r="KZ755" s="33"/>
      <c r="LA755" s="33"/>
      <c r="LB755" s="33"/>
      <c r="LC755" s="33"/>
    </row>
    <row r="756" spans="1:31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s="33"/>
      <c r="KX756" s="33"/>
      <c r="KY756" s="33"/>
      <c r="KZ756" s="33"/>
      <c r="LA756" s="33"/>
      <c r="LB756" s="33"/>
      <c r="LC756" s="33"/>
    </row>
    <row r="757" spans="1:31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s="33"/>
      <c r="KX757" s="33"/>
      <c r="KY757" s="33"/>
      <c r="KZ757" s="33"/>
      <c r="LA757" s="33"/>
      <c r="LB757" s="33"/>
      <c r="LC757" s="33"/>
    </row>
    <row r="758" spans="1:31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s="33"/>
      <c r="KX758" s="33"/>
      <c r="KY758" s="33"/>
      <c r="KZ758" s="33"/>
      <c r="LA758" s="33"/>
      <c r="LB758" s="33"/>
      <c r="LC758" s="33"/>
    </row>
    <row r="759" spans="1:31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s="33"/>
      <c r="KX759" s="33"/>
      <c r="KY759" s="33"/>
      <c r="KZ759" s="33"/>
      <c r="LA759" s="33"/>
      <c r="LB759" s="33"/>
      <c r="LC759" s="33"/>
    </row>
    <row r="760" spans="1:31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s="33"/>
      <c r="KX760" s="33"/>
      <c r="KY760" s="33"/>
      <c r="KZ760" s="33"/>
      <c r="LA760" s="33"/>
      <c r="LB760" s="33"/>
      <c r="LC760" s="33"/>
    </row>
    <row r="761" spans="1:31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s="33"/>
      <c r="KX761" s="33"/>
      <c r="KY761" s="33"/>
      <c r="KZ761" s="33"/>
      <c r="LA761" s="33"/>
      <c r="LB761" s="33"/>
      <c r="LC761" s="33"/>
    </row>
    <row r="762" spans="1:31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s="33"/>
      <c r="KX762" s="33"/>
      <c r="KY762" s="33"/>
      <c r="KZ762" s="33"/>
      <c r="LA762" s="33"/>
      <c r="LB762" s="33"/>
      <c r="LC762" s="33"/>
    </row>
    <row r="763" spans="1:31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s="33"/>
      <c r="KX763" s="33"/>
      <c r="KY763" s="33"/>
      <c r="KZ763" s="33"/>
      <c r="LA763" s="33"/>
      <c r="LB763" s="33"/>
      <c r="LC763" s="33"/>
    </row>
    <row r="764" spans="1:31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s="33"/>
      <c r="KX764" s="33"/>
      <c r="KY764" s="33"/>
      <c r="KZ764" s="33"/>
      <c r="LA764" s="33"/>
      <c r="LB764" s="33"/>
      <c r="LC764" s="33"/>
    </row>
    <row r="765" spans="1:31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s="33"/>
      <c r="KX765" s="33"/>
      <c r="KY765" s="33"/>
      <c r="KZ765" s="33"/>
      <c r="LA765" s="33"/>
      <c r="LB765" s="33"/>
      <c r="LC765" s="33"/>
    </row>
    <row r="766" spans="1:31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s="33"/>
      <c r="KX766" s="33"/>
      <c r="KY766" s="33"/>
      <c r="KZ766" s="33"/>
      <c r="LA766" s="33"/>
      <c r="LB766" s="33"/>
      <c r="LC766" s="33"/>
    </row>
    <row r="767" spans="1:31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s="33"/>
      <c r="KX767" s="33"/>
      <c r="KY767" s="33"/>
      <c r="KZ767" s="33"/>
      <c r="LA767" s="33"/>
      <c r="LB767" s="33"/>
      <c r="LC767" s="33"/>
    </row>
    <row r="768" spans="1:31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s="33"/>
      <c r="KX768" s="33"/>
      <c r="KY768" s="33"/>
      <c r="KZ768" s="33"/>
      <c r="LA768" s="33"/>
      <c r="LB768" s="33"/>
      <c r="LC768" s="33"/>
    </row>
    <row r="769" spans="1:31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s="33"/>
      <c r="KX769" s="33"/>
      <c r="KY769" s="33"/>
      <c r="KZ769" s="33"/>
      <c r="LA769" s="33"/>
      <c r="LB769" s="33"/>
      <c r="LC769" s="33"/>
    </row>
    <row r="770" spans="1:31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s="33"/>
      <c r="KX770" s="33"/>
      <c r="KY770" s="33"/>
      <c r="KZ770" s="33"/>
      <c r="LA770" s="33"/>
      <c r="LB770" s="33"/>
      <c r="LC770" s="33"/>
    </row>
    <row r="771" spans="1:31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s="33"/>
      <c r="KX771" s="33"/>
      <c r="KY771" s="33"/>
      <c r="KZ771" s="33"/>
      <c r="LA771" s="33"/>
      <c r="LB771" s="33"/>
      <c r="LC771" s="33"/>
    </row>
    <row r="772" spans="1:31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s="33"/>
      <c r="KX772" s="33"/>
      <c r="KY772" s="33"/>
      <c r="KZ772" s="33"/>
      <c r="LA772" s="33"/>
      <c r="LB772" s="33"/>
      <c r="LC772" s="33"/>
    </row>
    <row r="773" spans="1:31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s="33"/>
      <c r="KX773" s="33"/>
      <c r="KY773" s="33"/>
      <c r="KZ773" s="33"/>
      <c r="LA773" s="33"/>
      <c r="LB773" s="33"/>
      <c r="LC773" s="33"/>
    </row>
    <row r="774" spans="1:31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s="33"/>
      <c r="KX774" s="33"/>
      <c r="KY774" s="33"/>
      <c r="KZ774" s="33"/>
      <c r="LA774" s="33"/>
      <c r="LB774" s="33"/>
      <c r="LC774" s="33"/>
    </row>
    <row r="775" spans="1:31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s="33"/>
      <c r="KX775" s="33"/>
      <c r="KY775" s="33"/>
      <c r="KZ775" s="33"/>
      <c r="LA775" s="33"/>
      <c r="LB775" s="33"/>
      <c r="LC775" s="33"/>
    </row>
    <row r="776" spans="1:31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s="33"/>
      <c r="KX776" s="33"/>
      <c r="KY776" s="33"/>
      <c r="KZ776" s="33"/>
      <c r="LA776" s="33"/>
      <c r="LB776" s="33"/>
      <c r="LC776" s="33"/>
    </row>
    <row r="777" spans="1:31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s="33"/>
      <c r="KX777" s="33"/>
      <c r="KY777" s="33"/>
      <c r="KZ777" s="33"/>
      <c r="LA777" s="33"/>
      <c r="LB777" s="33"/>
      <c r="LC777" s="33"/>
    </row>
    <row r="778" spans="1:31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s="33"/>
      <c r="KX778" s="33"/>
      <c r="KY778" s="33"/>
      <c r="KZ778" s="33"/>
      <c r="LA778" s="33"/>
      <c r="LB778" s="33"/>
      <c r="LC778" s="33"/>
    </row>
    <row r="779" spans="1:31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s="33"/>
      <c r="KX779" s="33"/>
      <c r="KY779" s="33"/>
      <c r="KZ779" s="33"/>
      <c r="LA779" s="33"/>
      <c r="LB779" s="33"/>
      <c r="LC779" s="33"/>
    </row>
    <row r="780" spans="1:31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s="33"/>
      <c r="KX780" s="33"/>
      <c r="KY780" s="33"/>
      <c r="KZ780" s="33"/>
      <c r="LA780" s="33"/>
      <c r="LB780" s="33"/>
      <c r="LC780" s="33"/>
    </row>
    <row r="781" spans="1:31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s="33"/>
      <c r="KX781" s="33"/>
      <c r="KY781" s="33"/>
      <c r="KZ781" s="33"/>
      <c r="LA781" s="33"/>
      <c r="LB781" s="33"/>
      <c r="LC781" s="33"/>
    </row>
    <row r="782" spans="1:31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s="33"/>
      <c r="KX782" s="33"/>
      <c r="KY782" s="33"/>
      <c r="KZ782" s="33"/>
      <c r="LA782" s="33"/>
      <c r="LB782" s="33"/>
      <c r="LC782" s="33"/>
    </row>
    <row r="783" spans="1:31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s="33"/>
      <c r="KX783" s="33"/>
      <c r="KY783" s="33"/>
      <c r="KZ783" s="33"/>
      <c r="LA783" s="33"/>
      <c r="LB783" s="33"/>
      <c r="LC783" s="33"/>
    </row>
    <row r="784" spans="1:31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s="33"/>
      <c r="KX784" s="33"/>
      <c r="KY784" s="33"/>
      <c r="KZ784" s="33"/>
      <c r="LA784" s="33"/>
      <c r="LB784" s="33"/>
      <c r="LC784" s="33"/>
    </row>
    <row r="785" spans="1:31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s="33"/>
      <c r="KX785" s="33"/>
      <c r="KY785" s="33"/>
      <c r="KZ785" s="33"/>
      <c r="LA785" s="33"/>
      <c r="LB785" s="33"/>
      <c r="LC785" s="33"/>
    </row>
    <row r="786" spans="1:31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s="33"/>
      <c r="KX786" s="33"/>
      <c r="KY786" s="33"/>
      <c r="KZ786" s="33"/>
      <c r="LA786" s="33"/>
      <c r="LB786" s="33"/>
      <c r="LC786" s="33"/>
    </row>
    <row r="787" spans="1:31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s="33"/>
      <c r="KX787" s="33"/>
      <c r="KY787" s="33"/>
      <c r="KZ787" s="33"/>
      <c r="LA787" s="33"/>
      <c r="LB787" s="33"/>
      <c r="LC787" s="33"/>
    </row>
    <row r="788" spans="1:31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s="33"/>
      <c r="KX788" s="33"/>
      <c r="KY788" s="33"/>
      <c r="KZ788" s="33"/>
      <c r="LA788" s="33"/>
      <c r="LB788" s="33"/>
      <c r="LC788" s="33"/>
    </row>
    <row r="789" spans="1:31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s="33"/>
      <c r="KX789" s="33"/>
      <c r="KY789" s="33"/>
      <c r="KZ789" s="33"/>
      <c r="LA789" s="33"/>
      <c r="LB789" s="33"/>
      <c r="LC789" s="33"/>
    </row>
    <row r="790" spans="1:31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s="33"/>
      <c r="KX790" s="33"/>
      <c r="KY790" s="33"/>
      <c r="KZ790" s="33"/>
      <c r="LA790" s="33"/>
      <c r="LB790" s="33"/>
      <c r="LC790" s="33"/>
    </row>
    <row r="791" spans="1:31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s="33"/>
      <c r="KX791" s="33"/>
      <c r="KY791" s="33"/>
      <c r="KZ791" s="33"/>
      <c r="LA791" s="33"/>
      <c r="LB791" s="33"/>
      <c r="LC791" s="33"/>
    </row>
    <row r="792" spans="1:31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s="33"/>
      <c r="KX792" s="33"/>
      <c r="KY792" s="33"/>
      <c r="KZ792" s="33"/>
      <c r="LA792" s="33"/>
      <c r="LB792" s="33"/>
      <c r="LC792" s="33"/>
    </row>
    <row r="793" spans="1:31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s="33"/>
      <c r="KX793" s="33"/>
      <c r="KY793" s="33"/>
      <c r="KZ793" s="33"/>
      <c r="LA793" s="33"/>
      <c r="LB793" s="33"/>
      <c r="LC793" s="33"/>
    </row>
    <row r="794" spans="1:31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s="33"/>
      <c r="KX794" s="33"/>
      <c r="KY794" s="33"/>
      <c r="KZ794" s="33"/>
      <c r="LA794" s="33"/>
      <c r="LB794" s="33"/>
      <c r="LC794" s="33"/>
    </row>
    <row r="795" spans="1:31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s="33"/>
      <c r="KX795" s="33"/>
      <c r="KY795" s="33"/>
      <c r="KZ795" s="33"/>
      <c r="LA795" s="33"/>
      <c r="LB795" s="33"/>
      <c r="LC795" s="33"/>
    </row>
    <row r="796" spans="1:31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s="33"/>
      <c r="KX796" s="33"/>
      <c r="KY796" s="33"/>
      <c r="KZ796" s="33"/>
      <c r="LA796" s="33"/>
      <c r="LB796" s="33"/>
      <c r="LC796" s="33"/>
    </row>
    <row r="797" spans="1:31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s="33"/>
      <c r="KX797" s="33"/>
      <c r="KY797" s="33"/>
      <c r="KZ797" s="33"/>
      <c r="LA797" s="33"/>
      <c r="LB797" s="33"/>
      <c r="LC797" s="33"/>
    </row>
    <row r="798" spans="1:31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s="33"/>
      <c r="KX798" s="33"/>
      <c r="KY798" s="33"/>
      <c r="KZ798" s="33"/>
      <c r="LA798" s="33"/>
      <c r="LB798" s="33"/>
      <c r="LC798" s="33"/>
    </row>
    <row r="799" spans="1:31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s="33"/>
      <c r="KX799" s="33"/>
      <c r="KY799" s="33"/>
      <c r="KZ799" s="33"/>
      <c r="LA799" s="33"/>
      <c r="LB799" s="33"/>
      <c r="LC799" s="33"/>
    </row>
    <row r="800" spans="1:31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s="33"/>
      <c r="KX800" s="33"/>
      <c r="KY800" s="33"/>
      <c r="KZ800" s="33"/>
      <c r="LA800" s="33"/>
      <c r="LB800" s="33"/>
      <c r="LC800" s="33"/>
    </row>
    <row r="801" spans="1:31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s="33"/>
      <c r="KX801" s="33"/>
      <c r="KY801" s="33"/>
      <c r="KZ801" s="33"/>
      <c r="LA801" s="33"/>
      <c r="LB801" s="33"/>
      <c r="LC801" s="33"/>
    </row>
    <row r="802" spans="1:31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s="33"/>
      <c r="KX802" s="33"/>
      <c r="KY802" s="33"/>
      <c r="KZ802" s="33"/>
      <c r="LA802" s="33"/>
      <c r="LB802" s="33"/>
      <c r="LC802" s="33"/>
    </row>
    <row r="803" spans="1:31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s="33"/>
      <c r="KX803" s="33"/>
      <c r="KY803" s="33"/>
      <c r="KZ803" s="33"/>
      <c r="LA803" s="33"/>
      <c r="LB803" s="33"/>
      <c r="LC803" s="33"/>
    </row>
    <row r="804" spans="1:31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s="33"/>
      <c r="KX804" s="33"/>
      <c r="KY804" s="33"/>
      <c r="KZ804" s="33"/>
      <c r="LA804" s="33"/>
      <c r="LB804" s="33"/>
      <c r="LC804" s="33"/>
    </row>
    <row r="805" spans="1:31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s="33"/>
      <c r="KX805" s="33"/>
      <c r="KY805" s="33"/>
      <c r="KZ805" s="33"/>
      <c r="LA805" s="33"/>
      <c r="LB805" s="33"/>
      <c r="LC805" s="33"/>
    </row>
    <row r="806" spans="1:31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s="33"/>
      <c r="KX806" s="33"/>
      <c r="KY806" s="33"/>
      <c r="KZ806" s="33"/>
      <c r="LA806" s="33"/>
      <c r="LB806" s="33"/>
      <c r="LC806" s="33"/>
    </row>
    <row r="807" spans="1:31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s="33"/>
      <c r="KX807" s="33"/>
      <c r="KY807" s="33"/>
      <c r="KZ807" s="33"/>
      <c r="LA807" s="33"/>
      <c r="LB807" s="33"/>
      <c r="LC807" s="33"/>
    </row>
    <row r="808" spans="1:31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s="33"/>
      <c r="KX808" s="33"/>
      <c r="KY808" s="33"/>
      <c r="KZ808" s="33"/>
      <c r="LA808" s="33"/>
      <c r="LB808" s="33"/>
      <c r="LC808" s="33"/>
    </row>
    <row r="809" spans="1:31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s="33"/>
      <c r="KX809" s="33"/>
      <c r="KY809" s="33"/>
      <c r="KZ809" s="33"/>
      <c r="LA809" s="33"/>
      <c r="LB809" s="33"/>
      <c r="LC809" s="33"/>
    </row>
    <row r="810" spans="1:31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s="33"/>
      <c r="KX810" s="33"/>
      <c r="KY810" s="33"/>
      <c r="KZ810" s="33"/>
      <c r="LA810" s="33"/>
      <c r="LB810" s="33"/>
      <c r="LC810" s="33"/>
    </row>
    <row r="811" spans="1:31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s="33"/>
      <c r="KX811" s="33"/>
      <c r="KY811" s="33"/>
      <c r="KZ811" s="33"/>
      <c r="LA811" s="33"/>
      <c r="LB811" s="33"/>
      <c r="LC811" s="33"/>
    </row>
    <row r="812" spans="1:31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s="33"/>
      <c r="KX812" s="33"/>
      <c r="KY812" s="33"/>
      <c r="KZ812" s="33"/>
      <c r="LA812" s="33"/>
      <c r="LB812" s="33"/>
      <c r="LC812" s="33"/>
    </row>
    <row r="813" spans="1:31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s="33"/>
      <c r="KX813" s="33"/>
      <c r="KY813" s="33"/>
      <c r="KZ813" s="33"/>
      <c r="LA813" s="33"/>
      <c r="LB813" s="33"/>
      <c r="LC813" s="33"/>
    </row>
    <row r="814" spans="1:31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s="33"/>
      <c r="KX814" s="33"/>
      <c r="KY814" s="33"/>
      <c r="KZ814" s="33"/>
      <c r="LA814" s="33"/>
      <c r="LB814" s="33"/>
      <c r="LC814" s="33"/>
    </row>
    <row r="815" spans="1:31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s="33"/>
      <c r="KX815" s="33"/>
      <c r="KY815" s="33"/>
      <c r="KZ815" s="33"/>
      <c r="LA815" s="33"/>
      <c r="LB815" s="33"/>
      <c r="LC815" s="33"/>
    </row>
    <row r="816" spans="1:31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s="33"/>
      <c r="KX816" s="33"/>
      <c r="KY816" s="33"/>
      <c r="KZ816" s="33"/>
      <c r="LA816" s="33"/>
      <c r="LB816" s="33"/>
      <c r="LC816" s="33"/>
    </row>
    <row r="817" spans="1:31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s="33"/>
      <c r="KX817" s="33"/>
      <c r="KY817" s="33"/>
      <c r="KZ817" s="33"/>
      <c r="LA817" s="33"/>
      <c r="LB817" s="33"/>
      <c r="LC817" s="33"/>
    </row>
    <row r="818" spans="1:31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s="33"/>
      <c r="KX818" s="33"/>
      <c r="KY818" s="33"/>
      <c r="KZ818" s="33"/>
      <c r="LA818" s="33"/>
      <c r="LB818" s="33"/>
      <c r="LC818" s="33"/>
    </row>
    <row r="819" spans="1:31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s="33"/>
      <c r="KX819" s="33"/>
      <c r="KY819" s="33"/>
      <c r="KZ819" s="33"/>
      <c r="LA819" s="33"/>
      <c r="LB819" s="33"/>
      <c r="LC819" s="33"/>
    </row>
    <row r="820" spans="1:31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s="33"/>
      <c r="KX820" s="33"/>
      <c r="KY820" s="33"/>
      <c r="KZ820" s="33"/>
      <c r="LA820" s="33"/>
      <c r="LB820" s="33"/>
      <c r="LC820" s="33"/>
    </row>
    <row r="821" spans="1:31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s="33"/>
      <c r="KX821" s="33"/>
      <c r="KY821" s="33"/>
      <c r="KZ821" s="33"/>
      <c r="LA821" s="33"/>
      <c r="LB821" s="33"/>
      <c r="LC821" s="33"/>
    </row>
    <row r="822" spans="1:31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s="33"/>
      <c r="KX822" s="33"/>
      <c r="KY822" s="33"/>
      <c r="KZ822" s="33"/>
      <c r="LA822" s="33"/>
      <c r="LB822" s="33"/>
      <c r="LC822" s="33"/>
    </row>
    <row r="823" spans="1:31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s="33"/>
      <c r="KX823" s="33"/>
      <c r="KY823" s="33"/>
      <c r="KZ823" s="33"/>
      <c r="LA823" s="33"/>
      <c r="LB823" s="33"/>
      <c r="LC823" s="33"/>
    </row>
    <row r="824" spans="1:31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s="33"/>
      <c r="KX824" s="33"/>
      <c r="KY824" s="33"/>
      <c r="KZ824" s="33"/>
      <c r="LA824" s="33"/>
      <c r="LB824" s="33"/>
      <c r="LC824" s="33"/>
    </row>
    <row r="825" spans="1:31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s="33"/>
      <c r="KX825" s="33"/>
      <c r="KY825" s="33"/>
      <c r="KZ825" s="33"/>
      <c r="LA825" s="33"/>
      <c r="LB825" s="33"/>
      <c r="LC825" s="33"/>
    </row>
    <row r="826" spans="1:31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s="33"/>
      <c r="KX826" s="33"/>
      <c r="KY826" s="33"/>
      <c r="KZ826" s="33"/>
      <c r="LA826" s="33"/>
      <c r="LB826" s="33"/>
      <c r="LC826" s="33"/>
    </row>
    <row r="827" spans="1:31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s="33"/>
      <c r="KX827" s="33"/>
      <c r="KY827" s="33"/>
      <c r="KZ827" s="33"/>
      <c r="LA827" s="33"/>
      <c r="LB827" s="33"/>
      <c r="LC827" s="33"/>
    </row>
    <row r="828" spans="1:31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s="33"/>
      <c r="KX828" s="33"/>
      <c r="KY828" s="33"/>
      <c r="KZ828" s="33"/>
      <c r="LA828" s="33"/>
      <c r="LB828" s="33"/>
      <c r="LC828" s="33"/>
    </row>
    <row r="829" spans="1:31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s="33"/>
      <c r="KX829" s="33"/>
      <c r="KY829" s="33"/>
      <c r="KZ829" s="33"/>
      <c r="LA829" s="33"/>
      <c r="LB829" s="33"/>
      <c r="LC829" s="33"/>
    </row>
    <row r="830" spans="1:31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s="33"/>
      <c r="KX830" s="33"/>
      <c r="KY830" s="33"/>
      <c r="KZ830" s="33"/>
      <c r="LA830" s="33"/>
      <c r="LB830" s="33"/>
      <c r="LC830" s="33"/>
    </row>
    <row r="831" spans="1:31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s="33"/>
      <c r="KX831" s="33"/>
      <c r="KY831" s="33"/>
      <c r="KZ831" s="33"/>
      <c r="LA831" s="33"/>
      <c r="LB831" s="33"/>
      <c r="LC831" s="33"/>
    </row>
    <row r="832" spans="1:31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s="33"/>
      <c r="KX832" s="33"/>
      <c r="KY832" s="33"/>
      <c r="KZ832" s="33"/>
      <c r="LA832" s="33"/>
      <c r="LB832" s="33"/>
      <c r="LC832" s="33"/>
    </row>
    <row r="833" spans="1:31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s="33"/>
      <c r="KX833" s="33"/>
      <c r="KY833" s="33"/>
      <c r="KZ833" s="33"/>
      <c r="LA833" s="33"/>
      <c r="LB833" s="33"/>
      <c r="LC833" s="33"/>
    </row>
    <row r="834" spans="1:31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s="33"/>
      <c r="KX834" s="33"/>
      <c r="KY834" s="33"/>
      <c r="KZ834" s="33"/>
      <c r="LA834" s="33"/>
      <c r="LB834" s="33"/>
      <c r="LC834" s="33"/>
    </row>
    <row r="835" spans="1:31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s="33"/>
      <c r="KX835" s="33"/>
      <c r="KY835" s="33"/>
      <c r="KZ835" s="33"/>
      <c r="LA835" s="33"/>
      <c r="LB835" s="33"/>
      <c r="LC835" s="33"/>
    </row>
    <row r="836" spans="1:31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s="33"/>
      <c r="KX836" s="33"/>
      <c r="KY836" s="33"/>
      <c r="KZ836" s="33"/>
      <c r="LA836" s="33"/>
      <c r="LB836" s="33"/>
      <c r="LC836" s="33"/>
    </row>
    <row r="837" spans="1:31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s="33"/>
      <c r="KX837" s="33"/>
      <c r="KY837" s="33"/>
      <c r="KZ837" s="33"/>
      <c r="LA837" s="33"/>
      <c r="LB837" s="33"/>
      <c r="LC837" s="33"/>
    </row>
    <row r="838" spans="1:31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s="33"/>
      <c r="KX838" s="33"/>
      <c r="KY838" s="33"/>
      <c r="KZ838" s="33"/>
      <c r="LA838" s="33"/>
      <c r="LB838" s="33"/>
      <c r="LC838" s="33"/>
    </row>
    <row r="839" spans="1:31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s="33"/>
      <c r="KX839" s="33"/>
      <c r="KY839" s="33"/>
      <c r="KZ839" s="33"/>
      <c r="LA839" s="33"/>
      <c r="LB839" s="33"/>
      <c r="LC839" s="33"/>
    </row>
    <row r="840" spans="1:31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s="33"/>
      <c r="KX840" s="33"/>
      <c r="KY840" s="33"/>
      <c r="KZ840" s="33"/>
      <c r="LA840" s="33"/>
      <c r="LB840" s="33"/>
      <c r="LC840" s="33"/>
    </row>
    <row r="841" spans="1:31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s="33"/>
      <c r="KX841" s="33"/>
      <c r="KY841" s="33"/>
      <c r="KZ841" s="33"/>
      <c r="LA841" s="33"/>
      <c r="LB841" s="33"/>
      <c r="LC841" s="33"/>
    </row>
    <row r="842" spans="1:31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s="33"/>
      <c r="KX842" s="33"/>
      <c r="KY842" s="33"/>
      <c r="KZ842" s="33"/>
      <c r="LA842" s="33"/>
      <c r="LB842" s="33"/>
      <c r="LC842" s="33"/>
    </row>
    <row r="843" spans="1:31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s="33"/>
      <c r="KX843" s="33"/>
      <c r="KY843" s="33"/>
      <c r="KZ843" s="33"/>
      <c r="LA843" s="33"/>
      <c r="LB843" s="33"/>
      <c r="LC843" s="33"/>
    </row>
    <row r="844" spans="1:31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s="33"/>
      <c r="KX844" s="33"/>
      <c r="KY844" s="33"/>
      <c r="KZ844" s="33"/>
      <c r="LA844" s="33"/>
      <c r="LB844" s="33"/>
      <c r="LC844" s="33"/>
    </row>
    <row r="845" spans="1:31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s="33"/>
      <c r="KX845" s="33"/>
      <c r="KY845" s="33"/>
      <c r="KZ845" s="33"/>
      <c r="LA845" s="33"/>
      <c r="LB845" s="33"/>
      <c r="LC845" s="33"/>
    </row>
    <row r="846" spans="1:31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s="33"/>
      <c r="KX846" s="33"/>
      <c r="KY846" s="33"/>
      <c r="KZ846" s="33"/>
      <c r="LA846" s="33"/>
      <c r="LB846" s="33"/>
      <c r="LC846" s="33"/>
    </row>
    <row r="847" spans="1:31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s="33"/>
      <c r="KX847" s="33"/>
      <c r="KY847" s="33"/>
      <c r="KZ847" s="33"/>
      <c r="LA847" s="33"/>
      <c r="LB847" s="33"/>
      <c r="LC847" s="33"/>
    </row>
    <row r="848" spans="1:31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s="33"/>
      <c r="KX848" s="33"/>
      <c r="KY848" s="33"/>
      <c r="KZ848" s="33"/>
      <c r="LA848" s="33"/>
      <c r="LB848" s="33"/>
      <c r="LC848" s="33"/>
    </row>
    <row r="849" spans="1:31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s="33"/>
      <c r="KX849" s="33"/>
      <c r="KY849" s="33"/>
      <c r="KZ849" s="33"/>
      <c r="LA849" s="33"/>
      <c r="LB849" s="33"/>
      <c r="LC849" s="33"/>
    </row>
    <row r="850" spans="1:31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s="33"/>
      <c r="KX850" s="33"/>
      <c r="KY850" s="33"/>
      <c r="KZ850" s="33"/>
      <c r="LA850" s="33"/>
      <c r="LB850" s="33"/>
      <c r="LC850" s="33"/>
    </row>
    <row r="851" spans="1:31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s="33"/>
      <c r="KX851" s="33"/>
      <c r="KY851" s="33"/>
      <c r="KZ851" s="33"/>
      <c r="LA851" s="33"/>
      <c r="LB851" s="33"/>
      <c r="LC851" s="33"/>
    </row>
    <row r="852" spans="1:31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s="33"/>
      <c r="KX852" s="33"/>
      <c r="KY852" s="33"/>
      <c r="KZ852" s="33"/>
      <c r="LA852" s="33"/>
      <c r="LB852" s="33"/>
      <c r="LC852" s="33"/>
    </row>
    <row r="853" spans="1:31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s="33"/>
      <c r="KX853" s="33"/>
      <c r="KY853" s="33"/>
      <c r="KZ853" s="33"/>
      <c r="LA853" s="33"/>
      <c r="LB853" s="33"/>
      <c r="LC853" s="33"/>
    </row>
    <row r="854" spans="1:31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s="33"/>
      <c r="KX854" s="33"/>
      <c r="KY854" s="33"/>
      <c r="KZ854" s="33"/>
      <c r="LA854" s="33"/>
      <c r="LB854" s="33"/>
      <c r="LC854" s="33"/>
    </row>
    <row r="855" spans="1:31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s="33"/>
      <c r="KX855" s="33"/>
      <c r="KY855" s="33"/>
      <c r="KZ855" s="33"/>
      <c r="LA855" s="33"/>
      <c r="LB855" s="33"/>
      <c r="LC855" s="33"/>
    </row>
    <row r="856" spans="1:31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s="33"/>
      <c r="KX856" s="33"/>
      <c r="KY856" s="33"/>
      <c r="KZ856" s="33"/>
      <c r="LA856" s="33"/>
      <c r="LB856" s="33"/>
      <c r="LC856" s="33"/>
    </row>
    <row r="857" spans="1:31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s="33"/>
      <c r="KX857" s="33"/>
      <c r="KY857" s="33"/>
      <c r="KZ857" s="33"/>
      <c r="LA857" s="33"/>
      <c r="LB857" s="33"/>
      <c r="LC857" s="33"/>
    </row>
    <row r="858" spans="1:31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s="33"/>
      <c r="KX858" s="33"/>
      <c r="KY858" s="33"/>
      <c r="KZ858" s="33"/>
      <c r="LA858" s="33"/>
      <c r="LB858" s="33"/>
      <c r="LC858" s="33"/>
    </row>
    <row r="859" spans="1:31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s="33"/>
      <c r="KX859" s="33"/>
      <c r="KY859" s="33"/>
      <c r="KZ859" s="33"/>
      <c r="LA859" s="33"/>
      <c r="LB859" s="33"/>
      <c r="LC859" s="33"/>
    </row>
    <row r="860" spans="1:31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s="33"/>
      <c r="KX860" s="33"/>
      <c r="KY860" s="33"/>
      <c r="KZ860" s="33"/>
      <c r="LA860" s="33"/>
      <c r="LB860" s="33"/>
      <c r="LC860" s="33"/>
    </row>
    <row r="861" spans="1:31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s="33"/>
      <c r="KX861" s="33"/>
      <c r="KY861" s="33"/>
      <c r="KZ861" s="33"/>
      <c r="LA861" s="33"/>
      <c r="LB861" s="33"/>
      <c r="LC861" s="33"/>
    </row>
    <row r="862" spans="1:31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s="33"/>
      <c r="KX862" s="33"/>
      <c r="KY862" s="33"/>
      <c r="KZ862" s="33"/>
      <c r="LA862" s="33"/>
      <c r="LB862" s="33"/>
      <c r="LC862" s="33"/>
    </row>
    <row r="863" spans="1:31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s="33"/>
      <c r="KX863" s="33"/>
      <c r="KY863" s="33"/>
      <c r="KZ863" s="33"/>
      <c r="LA863" s="33"/>
      <c r="LB863" s="33"/>
      <c r="LC863" s="33"/>
    </row>
    <row r="864" spans="1:31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s="33"/>
      <c r="KX864" s="33"/>
      <c r="KY864" s="33"/>
      <c r="KZ864" s="33"/>
      <c r="LA864" s="33"/>
      <c r="LB864" s="33"/>
      <c r="LC864" s="33"/>
    </row>
    <row r="865" spans="1:31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s="33"/>
      <c r="KX865" s="33"/>
      <c r="KY865" s="33"/>
      <c r="KZ865" s="33"/>
      <c r="LA865" s="33"/>
      <c r="LB865" s="33"/>
      <c r="LC865" s="33"/>
    </row>
    <row r="866" spans="1:31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s="33"/>
      <c r="KX866" s="33"/>
      <c r="KY866" s="33"/>
      <c r="KZ866" s="33"/>
      <c r="LA866" s="33"/>
      <c r="LB866" s="33"/>
      <c r="LC866" s="33"/>
    </row>
    <row r="867" spans="1:31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s="33"/>
      <c r="KX867" s="33"/>
      <c r="KY867" s="33"/>
      <c r="KZ867" s="33"/>
      <c r="LA867" s="33"/>
      <c r="LB867" s="33"/>
      <c r="LC867" s="33"/>
    </row>
    <row r="868" spans="1:31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s="33"/>
      <c r="KX868" s="33"/>
      <c r="KY868" s="33"/>
      <c r="KZ868" s="33"/>
      <c r="LA868" s="33"/>
      <c r="LB868" s="33"/>
      <c r="LC868" s="33"/>
    </row>
    <row r="869" spans="1:31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s="33"/>
      <c r="KX869" s="33"/>
      <c r="KY869" s="33"/>
      <c r="KZ869" s="33"/>
      <c r="LA869" s="33"/>
      <c r="LB869" s="33"/>
      <c r="LC869" s="33"/>
    </row>
    <row r="870" spans="1:31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s="33"/>
      <c r="KX870" s="33"/>
      <c r="KY870" s="33"/>
      <c r="KZ870" s="33"/>
      <c r="LA870" s="33"/>
      <c r="LB870" s="33"/>
      <c r="LC870" s="33"/>
    </row>
    <row r="871" spans="1:31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s="33"/>
      <c r="KX871" s="33"/>
      <c r="KY871" s="33"/>
      <c r="KZ871" s="33"/>
      <c r="LA871" s="33"/>
      <c r="LB871" s="33"/>
      <c r="LC871" s="33"/>
    </row>
    <row r="872" spans="1:31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s="33"/>
      <c r="KX872" s="33"/>
      <c r="KY872" s="33"/>
      <c r="KZ872" s="33"/>
      <c r="LA872" s="33"/>
      <c r="LB872" s="33"/>
      <c r="LC872" s="33"/>
    </row>
    <row r="873" spans="1:31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s="33"/>
      <c r="KX873" s="33"/>
      <c r="KY873" s="33"/>
      <c r="KZ873" s="33"/>
      <c r="LA873" s="33"/>
      <c r="LB873" s="33"/>
      <c r="LC873" s="33"/>
    </row>
    <row r="874" spans="1:31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s="33"/>
      <c r="KX874" s="33"/>
      <c r="KY874" s="33"/>
      <c r="KZ874" s="33"/>
      <c r="LA874" s="33"/>
      <c r="LB874" s="33"/>
      <c r="LC874" s="33"/>
    </row>
    <row r="875" spans="1:31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s="33"/>
      <c r="KX875" s="33"/>
      <c r="KY875" s="33"/>
      <c r="KZ875" s="33"/>
      <c r="LA875" s="33"/>
      <c r="LB875" s="33"/>
      <c r="LC875" s="33"/>
    </row>
    <row r="876" spans="1:31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s="33"/>
      <c r="KX876" s="33"/>
      <c r="KY876" s="33"/>
      <c r="KZ876" s="33"/>
      <c r="LA876" s="33"/>
      <c r="LB876" s="33"/>
      <c r="LC876" s="33"/>
    </row>
    <row r="877" spans="1:31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s="33"/>
      <c r="KX877" s="33"/>
      <c r="KY877" s="33"/>
      <c r="KZ877" s="33"/>
      <c r="LA877" s="33"/>
      <c r="LB877" s="33"/>
      <c r="LC877" s="33"/>
    </row>
    <row r="878" spans="1:31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s="33"/>
      <c r="KX878" s="33"/>
      <c r="KY878" s="33"/>
      <c r="KZ878" s="33"/>
      <c r="LA878" s="33"/>
      <c r="LB878" s="33"/>
      <c r="LC878" s="33"/>
    </row>
    <row r="879" spans="1:31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s="33"/>
      <c r="KX879" s="33"/>
      <c r="KY879" s="33"/>
      <c r="KZ879" s="33"/>
      <c r="LA879" s="33"/>
      <c r="LB879" s="33"/>
      <c r="LC879" s="33"/>
    </row>
    <row r="880" spans="1:31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s="33"/>
      <c r="KX880" s="33"/>
      <c r="KY880" s="33"/>
      <c r="KZ880" s="33"/>
      <c r="LA880" s="33"/>
      <c r="LB880" s="33"/>
      <c r="LC880" s="33"/>
    </row>
    <row r="881" spans="1:31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s="33"/>
      <c r="KX881" s="33"/>
      <c r="KY881" s="33"/>
      <c r="KZ881" s="33"/>
      <c r="LA881" s="33"/>
      <c r="LB881" s="33"/>
      <c r="LC881" s="33"/>
    </row>
    <row r="882" spans="1:31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s="33"/>
      <c r="KX882" s="33"/>
      <c r="KY882" s="33"/>
      <c r="KZ882" s="33"/>
      <c r="LA882" s="33"/>
      <c r="LB882" s="33"/>
      <c r="LC882" s="33"/>
    </row>
    <row r="883" spans="1:31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s="33"/>
      <c r="KX883" s="33"/>
      <c r="KY883" s="33"/>
      <c r="KZ883" s="33"/>
      <c r="LA883" s="33"/>
      <c r="LB883" s="33"/>
      <c r="LC883" s="33"/>
    </row>
    <row r="884" spans="1:31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s="33"/>
      <c r="KX884" s="33"/>
      <c r="KY884" s="33"/>
      <c r="KZ884" s="33"/>
      <c r="LA884" s="33"/>
      <c r="LB884" s="33"/>
      <c r="LC884" s="33"/>
    </row>
    <row r="885" spans="1:31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s="33"/>
      <c r="KX885" s="33"/>
      <c r="KY885" s="33"/>
      <c r="KZ885" s="33"/>
      <c r="LA885" s="33"/>
      <c r="LB885" s="33"/>
      <c r="LC885" s="33"/>
    </row>
    <row r="886" spans="1:31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s="33"/>
      <c r="KX886" s="33"/>
      <c r="KY886" s="33"/>
      <c r="KZ886" s="33"/>
      <c r="LA886" s="33"/>
      <c r="LB886" s="33"/>
      <c r="LC886" s="33"/>
    </row>
    <row r="887" spans="1:31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s="33"/>
      <c r="KX887" s="33"/>
      <c r="KY887" s="33"/>
      <c r="KZ887" s="33"/>
      <c r="LA887" s="33"/>
      <c r="LB887" s="33"/>
      <c r="LC887" s="33"/>
    </row>
    <row r="888" spans="1:31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s="33"/>
      <c r="KX888" s="33"/>
      <c r="KY888" s="33"/>
      <c r="KZ888" s="33"/>
      <c r="LA888" s="33"/>
      <c r="LB888" s="33"/>
      <c r="LC888" s="33"/>
    </row>
    <row r="889" spans="1:31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s="33"/>
      <c r="KX889" s="33"/>
      <c r="KY889" s="33"/>
      <c r="KZ889" s="33"/>
      <c r="LA889" s="33"/>
      <c r="LB889" s="33"/>
      <c r="LC889" s="33"/>
    </row>
    <row r="890" spans="1:31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s="33"/>
      <c r="KX890" s="33"/>
      <c r="KY890" s="33"/>
      <c r="KZ890" s="33"/>
      <c r="LA890" s="33"/>
      <c r="LB890" s="33"/>
      <c r="LC890" s="33"/>
    </row>
    <row r="891" spans="1:31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s="33"/>
      <c r="KX891" s="33"/>
      <c r="KY891" s="33"/>
      <c r="KZ891" s="33"/>
      <c r="LA891" s="33"/>
      <c r="LB891" s="33"/>
      <c r="LC891" s="33"/>
    </row>
    <row r="892" spans="1:31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s="33"/>
      <c r="KX892" s="33"/>
      <c r="KY892" s="33"/>
      <c r="KZ892" s="33"/>
      <c r="LA892" s="33"/>
      <c r="LB892" s="33"/>
      <c r="LC892" s="33"/>
    </row>
    <row r="893" spans="1:31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s="33"/>
      <c r="KX893" s="33"/>
      <c r="KY893" s="33"/>
      <c r="KZ893" s="33"/>
      <c r="LA893" s="33"/>
      <c r="LB893" s="33"/>
      <c r="LC893" s="33"/>
    </row>
    <row r="894" spans="1:31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s="33"/>
      <c r="KX894" s="33"/>
      <c r="KY894" s="33"/>
      <c r="KZ894" s="33"/>
      <c r="LA894" s="33"/>
      <c r="LB894" s="33"/>
      <c r="LC894" s="33"/>
    </row>
    <row r="895" spans="1:31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s="33"/>
      <c r="KX895" s="33"/>
      <c r="KY895" s="33"/>
      <c r="KZ895" s="33"/>
      <c r="LA895" s="33"/>
      <c r="LB895" s="33"/>
      <c r="LC895" s="33"/>
    </row>
    <row r="896" spans="1:31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s="33"/>
      <c r="KX896" s="33"/>
      <c r="KY896" s="33"/>
      <c r="KZ896" s="33"/>
      <c r="LA896" s="33"/>
      <c r="LB896" s="33"/>
      <c r="LC896" s="33"/>
    </row>
    <row r="897" spans="1:31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s="33"/>
      <c r="KX897" s="33"/>
      <c r="KY897" s="33"/>
      <c r="KZ897" s="33"/>
      <c r="LA897" s="33"/>
      <c r="LB897" s="33"/>
      <c r="LC897" s="33"/>
    </row>
    <row r="898" spans="1:31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s="33"/>
      <c r="KX898" s="33"/>
      <c r="KY898" s="33"/>
      <c r="KZ898" s="33"/>
      <c r="LA898" s="33"/>
      <c r="LB898" s="33"/>
      <c r="LC898" s="33"/>
    </row>
    <row r="899" spans="1:31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s="33"/>
      <c r="KX899" s="33"/>
      <c r="KY899" s="33"/>
      <c r="KZ899" s="33"/>
      <c r="LA899" s="33"/>
      <c r="LB899" s="33"/>
      <c r="LC899" s="33"/>
    </row>
    <row r="900" spans="1:31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s="33"/>
      <c r="KX900" s="33"/>
      <c r="KY900" s="33"/>
      <c r="KZ900" s="33"/>
      <c r="LA900" s="33"/>
      <c r="LB900" s="33"/>
      <c r="LC900" s="33"/>
    </row>
    <row r="901" spans="1:31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s="33"/>
      <c r="KX901" s="33"/>
      <c r="KY901" s="33"/>
      <c r="KZ901" s="33"/>
      <c r="LA901" s="33"/>
      <c r="LB901" s="33"/>
      <c r="LC901" s="33"/>
    </row>
    <row r="902" spans="1:31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s="33"/>
      <c r="KX902" s="33"/>
      <c r="KY902" s="33"/>
      <c r="KZ902" s="33"/>
      <c r="LA902" s="33"/>
      <c r="LB902" s="33"/>
      <c r="LC902" s="33"/>
    </row>
    <row r="903" spans="1:31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s="33"/>
      <c r="KX903" s="33"/>
      <c r="KY903" s="33"/>
      <c r="KZ903" s="33"/>
      <c r="LA903" s="33"/>
      <c r="LB903" s="33"/>
      <c r="LC903" s="33"/>
    </row>
    <row r="904" spans="1:31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s="33"/>
      <c r="KX904" s="33"/>
      <c r="KY904" s="33"/>
      <c r="KZ904" s="33"/>
      <c r="LA904" s="33"/>
      <c r="LB904" s="33"/>
      <c r="LC904" s="33"/>
    </row>
    <row r="905" spans="1:31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s="33"/>
      <c r="KX905" s="33"/>
      <c r="KY905" s="33"/>
      <c r="KZ905" s="33"/>
      <c r="LA905" s="33"/>
      <c r="LB905" s="33"/>
      <c r="LC905" s="33"/>
    </row>
    <row r="906" spans="1:31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s="33"/>
      <c r="KX906" s="33"/>
      <c r="KY906" s="33"/>
      <c r="KZ906" s="33"/>
      <c r="LA906" s="33"/>
      <c r="LB906" s="33"/>
      <c r="LC906" s="33"/>
    </row>
    <row r="907" spans="1:31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s="33"/>
      <c r="KX907" s="33"/>
      <c r="KY907" s="33"/>
      <c r="KZ907" s="33"/>
      <c r="LA907" s="33"/>
      <c r="LB907" s="33"/>
      <c r="LC907" s="33"/>
    </row>
    <row r="908" spans="1:31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s="33"/>
      <c r="KX908" s="33"/>
      <c r="KY908" s="33"/>
      <c r="KZ908" s="33"/>
      <c r="LA908" s="33"/>
      <c r="LB908" s="33"/>
      <c r="LC908" s="33"/>
    </row>
    <row r="909" spans="1:31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s="33"/>
      <c r="KX909" s="33"/>
      <c r="KY909" s="33"/>
      <c r="KZ909" s="33"/>
      <c r="LA909" s="33"/>
      <c r="LB909" s="33"/>
      <c r="LC909" s="33"/>
    </row>
    <row r="910" spans="1:31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s="33"/>
      <c r="KX910" s="33"/>
      <c r="KY910" s="33"/>
      <c r="KZ910" s="33"/>
      <c r="LA910" s="33"/>
      <c r="LB910" s="33"/>
      <c r="LC910" s="33"/>
    </row>
    <row r="911" spans="1:31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s="33"/>
      <c r="KX911" s="33"/>
      <c r="KY911" s="33"/>
      <c r="KZ911" s="33"/>
      <c r="LA911" s="33"/>
      <c r="LB911" s="33"/>
      <c r="LC911" s="33"/>
    </row>
    <row r="912" spans="1:31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s="33"/>
      <c r="KX912" s="33"/>
      <c r="KY912" s="33"/>
      <c r="KZ912" s="33"/>
      <c r="LA912" s="33"/>
      <c r="LB912" s="33"/>
      <c r="LC912" s="33"/>
    </row>
    <row r="913" spans="1:31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s="33"/>
      <c r="KX913" s="33"/>
      <c r="KY913" s="33"/>
      <c r="KZ913" s="33"/>
      <c r="LA913" s="33"/>
      <c r="LB913" s="33"/>
      <c r="LC913" s="33"/>
    </row>
    <row r="914" spans="1:31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s="33"/>
      <c r="KX914" s="33"/>
      <c r="KY914" s="33"/>
      <c r="KZ914" s="33"/>
      <c r="LA914" s="33"/>
      <c r="LB914" s="33"/>
      <c r="LC914" s="33"/>
    </row>
    <row r="915" spans="1:31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s="33"/>
      <c r="KX915" s="33"/>
      <c r="KY915" s="33"/>
      <c r="KZ915" s="33"/>
      <c r="LA915" s="33"/>
      <c r="LB915" s="33"/>
      <c r="LC915" s="33"/>
    </row>
    <row r="916" spans="1:31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s="33"/>
      <c r="KX916" s="33"/>
      <c r="KY916" s="33"/>
      <c r="KZ916" s="33"/>
      <c r="LA916" s="33"/>
      <c r="LB916" s="33"/>
      <c r="LC916" s="33"/>
    </row>
    <row r="917" spans="1:31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s="33"/>
      <c r="KX917" s="33"/>
      <c r="KY917" s="33"/>
      <c r="KZ917" s="33"/>
      <c r="LA917" s="33"/>
      <c r="LB917" s="33"/>
      <c r="LC917" s="33"/>
    </row>
    <row r="918" spans="1:31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s="33"/>
      <c r="KX918" s="33"/>
      <c r="KY918" s="33"/>
      <c r="KZ918" s="33"/>
      <c r="LA918" s="33"/>
      <c r="LB918" s="33"/>
      <c r="LC918" s="33"/>
    </row>
    <row r="919" spans="1:31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s="33"/>
      <c r="KX919" s="33"/>
      <c r="KY919" s="33"/>
      <c r="KZ919" s="33"/>
      <c r="LA919" s="33"/>
      <c r="LB919" s="33"/>
      <c r="LC919" s="33"/>
    </row>
    <row r="920" spans="1:31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s="33"/>
      <c r="KX920" s="33"/>
      <c r="KY920" s="33"/>
      <c r="KZ920" s="33"/>
      <c r="LA920" s="33"/>
      <c r="LB920" s="33"/>
      <c r="LC920" s="33"/>
    </row>
    <row r="921" spans="1:31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s="33"/>
      <c r="KX921" s="33"/>
      <c r="KY921" s="33"/>
      <c r="KZ921" s="33"/>
      <c r="LA921" s="33"/>
      <c r="LB921" s="33"/>
      <c r="LC921" s="33"/>
    </row>
    <row r="922" spans="1:31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s="33"/>
      <c r="KX922" s="33"/>
      <c r="KY922" s="33"/>
      <c r="KZ922" s="33"/>
      <c r="LA922" s="33"/>
      <c r="LB922" s="33"/>
      <c r="LC922" s="33"/>
    </row>
    <row r="923" spans="1:31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s="33"/>
      <c r="KX923" s="33"/>
      <c r="KY923" s="33"/>
      <c r="KZ923" s="33"/>
      <c r="LA923" s="33"/>
      <c r="LB923" s="33"/>
      <c r="LC923" s="33"/>
    </row>
    <row r="924" spans="1:31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s="33"/>
      <c r="KX924" s="33"/>
      <c r="KY924" s="33"/>
      <c r="KZ924" s="33"/>
      <c r="LA924" s="33"/>
      <c r="LB924" s="33"/>
      <c r="LC924" s="33"/>
    </row>
    <row r="925" spans="1:31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s="33"/>
      <c r="KX925" s="33"/>
      <c r="KY925" s="33"/>
      <c r="KZ925" s="33"/>
      <c r="LA925" s="33"/>
      <c r="LB925" s="33"/>
      <c r="LC925" s="33"/>
    </row>
    <row r="926" spans="1:31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s="33"/>
      <c r="KX926" s="33"/>
      <c r="KY926" s="33"/>
      <c r="KZ926" s="33"/>
      <c r="LA926" s="33"/>
      <c r="LB926" s="33"/>
      <c r="LC926" s="33"/>
    </row>
    <row r="927" spans="1:31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s="33"/>
      <c r="KX927" s="33"/>
      <c r="KY927" s="33"/>
      <c r="KZ927" s="33"/>
      <c r="LA927" s="33"/>
      <c r="LB927" s="33"/>
      <c r="LC927" s="33"/>
    </row>
    <row r="928" spans="1:31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s="33"/>
      <c r="KX928" s="33"/>
      <c r="KY928" s="33"/>
      <c r="KZ928" s="33"/>
      <c r="LA928" s="33"/>
      <c r="LB928" s="33"/>
      <c r="LC928" s="33"/>
    </row>
    <row r="929" spans="1:31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s="33"/>
      <c r="KX929" s="33"/>
      <c r="KY929" s="33"/>
      <c r="KZ929" s="33"/>
      <c r="LA929" s="33"/>
      <c r="LB929" s="33"/>
      <c r="LC929" s="33"/>
    </row>
    <row r="930" spans="1:31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s="33"/>
      <c r="KX930" s="33"/>
      <c r="KY930" s="33"/>
      <c r="KZ930" s="33"/>
      <c r="LA930" s="33"/>
      <c r="LB930" s="33"/>
      <c r="LC930" s="33"/>
    </row>
    <row r="931" spans="1:31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s="33"/>
      <c r="KX931" s="33"/>
      <c r="KY931" s="33"/>
      <c r="KZ931" s="33"/>
      <c r="LA931" s="33"/>
      <c r="LB931" s="33"/>
      <c r="LC931" s="33"/>
    </row>
    <row r="932" spans="1:31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s="33"/>
      <c r="KX932" s="33"/>
      <c r="KY932" s="33"/>
      <c r="KZ932" s="33"/>
      <c r="LA932" s="33"/>
      <c r="LB932" s="33"/>
      <c r="LC932" s="33"/>
    </row>
    <row r="933" spans="1:31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s="33"/>
      <c r="KX933" s="33"/>
      <c r="KY933" s="33"/>
      <c r="KZ933" s="33"/>
      <c r="LA933" s="33"/>
      <c r="LB933" s="33"/>
      <c r="LC933" s="33"/>
    </row>
    <row r="934" spans="1:31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s="33"/>
      <c r="KX934" s="33"/>
      <c r="KY934" s="33"/>
      <c r="KZ934" s="33"/>
      <c r="LA934" s="33"/>
      <c r="LB934" s="33"/>
      <c r="LC934" s="33"/>
    </row>
    <row r="935" spans="1:31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s="33"/>
      <c r="KX935" s="33"/>
      <c r="KY935" s="33"/>
      <c r="KZ935" s="33"/>
      <c r="LA935" s="33"/>
      <c r="LB935" s="33"/>
      <c r="LC935" s="33"/>
    </row>
    <row r="936" spans="1:31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s="33"/>
      <c r="KX936" s="33"/>
      <c r="KY936" s="33"/>
      <c r="KZ936" s="33"/>
      <c r="LA936" s="33"/>
      <c r="LB936" s="33"/>
      <c r="LC936" s="33"/>
    </row>
    <row r="937" spans="1:31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s="33"/>
      <c r="KX937" s="33"/>
      <c r="KY937" s="33"/>
      <c r="KZ937" s="33"/>
      <c r="LA937" s="33"/>
      <c r="LB937" s="33"/>
      <c r="LC937" s="33"/>
    </row>
    <row r="938" spans="1:31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s="33"/>
      <c r="KX938" s="33"/>
      <c r="KY938" s="33"/>
      <c r="KZ938" s="33"/>
      <c r="LA938" s="33"/>
      <c r="LB938" s="33"/>
      <c r="LC938" s="33"/>
    </row>
    <row r="939" spans="1:31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s="33"/>
      <c r="KX939" s="33"/>
      <c r="KY939" s="33"/>
      <c r="KZ939" s="33"/>
      <c r="LA939" s="33"/>
      <c r="LB939" s="33"/>
      <c r="LC939" s="33"/>
    </row>
    <row r="940" spans="1:31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s="33"/>
      <c r="KX940" s="33"/>
      <c r="KY940" s="33"/>
      <c r="KZ940" s="33"/>
      <c r="LA940" s="33"/>
      <c r="LB940" s="33"/>
      <c r="LC940" s="33"/>
    </row>
    <row r="941" spans="1:31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s="33"/>
      <c r="KX941" s="33"/>
      <c r="KY941" s="33"/>
      <c r="KZ941" s="33"/>
      <c r="LA941" s="33"/>
      <c r="LB941" s="33"/>
      <c r="LC941" s="33"/>
    </row>
    <row r="942" spans="1:31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s="33"/>
      <c r="KX942" s="33"/>
      <c r="KY942" s="33"/>
      <c r="KZ942" s="33"/>
      <c r="LA942" s="33"/>
      <c r="LB942" s="33"/>
      <c r="LC942" s="33"/>
    </row>
    <row r="943" spans="1:31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s="33"/>
      <c r="KX943" s="33"/>
      <c r="KY943" s="33"/>
      <c r="KZ943" s="33"/>
      <c r="LA943" s="33"/>
      <c r="LB943" s="33"/>
      <c r="LC943" s="33"/>
    </row>
    <row r="944" spans="1:31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s="33"/>
      <c r="KX944" s="33"/>
      <c r="KY944" s="33"/>
      <c r="KZ944" s="33"/>
      <c r="LA944" s="33"/>
      <c r="LB944" s="33"/>
      <c r="LC944" s="33"/>
    </row>
    <row r="945" spans="1:31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s="33"/>
      <c r="KX945" s="33"/>
      <c r="KY945" s="33"/>
      <c r="KZ945" s="33"/>
      <c r="LA945" s="33"/>
      <c r="LB945" s="33"/>
      <c r="LC945" s="33"/>
    </row>
    <row r="946" spans="1:31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s="33"/>
      <c r="KX946" s="33"/>
      <c r="KY946" s="33"/>
      <c r="KZ946" s="33"/>
      <c r="LA946" s="33"/>
      <c r="LB946" s="33"/>
      <c r="LC946" s="33"/>
    </row>
    <row r="947" spans="1:31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s="33"/>
      <c r="KX947" s="33"/>
      <c r="KY947" s="33"/>
      <c r="KZ947" s="33"/>
      <c r="LA947" s="33"/>
      <c r="LB947" s="33"/>
      <c r="LC947" s="33"/>
    </row>
    <row r="948" spans="1:31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s="33"/>
      <c r="KX948" s="33"/>
      <c r="KY948" s="33"/>
      <c r="KZ948" s="33"/>
      <c r="LA948" s="33"/>
      <c r="LB948" s="33"/>
      <c r="LC948" s="33"/>
    </row>
    <row r="949" spans="1:31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s="33"/>
      <c r="KX949" s="33"/>
      <c r="KY949" s="33"/>
      <c r="KZ949" s="33"/>
      <c r="LA949" s="33"/>
      <c r="LB949" s="33"/>
      <c r="LC949" s="33"/>
    </row>
    <row r="950" spans="1:31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s="33"/>
      <c r="KX950" s="33"/>
      <c r="KY950" s="33"/>
      <c r="KZ950" s="33"/>
      <c r="LA950" s="33"/>
      <c r="LB950" s="33"/>
      <c r="LC950" s="33"/>
    </row>
    <row r="951" spans="1:31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s="33"/>
      <c r="KX951" s="33"/>
      <c r="KY951" s="33"/>
      <c r="KZ951" s="33"/>
      <c r="LA951" s="33"/>
      <c r="LB951" s="33"/>
      <c r="LC951" s="33"/>
    </row>
    <row r="952" spans="1:31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s="33"/>
      <c r="KX952" s="33"/>
      <c r="KY952" s="33"/>
      <c r="KZ952" s="33"/>
      <c r="LA952" s="33"/>
      <c r="LB952" s="33"/>
      <c r="LC952" s="33"/>
    </row>
    <row r="953" spans="1:31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s="33"/>
      <c r="KX953" s="33"/>
      <c r="KY953" s="33"/>
      <c r="KZ953" s="33"/>
      <c r="LA953" s="33"/>
      <c r="LB953" s="33"/>
      <c r="LC953" s="33"/>
    </row>
    <row r="954" spans="1:31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s="33"/>
      <c r="KX954" s="33"/>
      <c r="KY954" s="33"/>
      <c r="KZ954" s="33"/>
      <c r="LA954" s="33"/>
      <c r="LB954" s="33"/>
      <c r="LC954" s="33"/>
    </row>
    <row r="955" spans="1:31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s="33"/>
      <c r="KX955" s="33"/>
      <c r="KY955" s="33"/>
      <c r="KZ955" s="33"/>
      <c r="LA955" s="33"/>
      <c r="LB955" s="33"/>
      <c r="LC955" s="33"/>
    </row>
    <row r="956" spans="1:31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s="33"/>
      <c r="KX956" s="33"/>
      <c r="KY956" s="33"/>
      <c r="KZ956" s="33"/>
      <c r="LA956" s="33"/>
      <c r="LB956" s="33"/>
      <c r="LC956" s="33"/>
    </row>
    <row r="957" spans="1:31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s="33"/>
      <c r="KX957" s="33"/>
      <c r="KY957" s="33"/>
      <c r="KZ957" s="33"/>
      <c r="LA957" s="33"/>
      <c r="LB957" s="33"/>
      <c r="LC957" s="33"/>
    </row>
    <row r="958" spans="1:31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s="33"/>
      <c r="KX958" s="33"/>
      <c r="KY958" s="33"/>
      <c r="KZ958" s="33"/>
      <c r="LA958" s="33"/>
      <c r="LB958" s="33"/>
      <c r="LC958" s="33"/>
    </row>
    <row r="959" spans="1:31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s="33"/>
      <c r="KX959" s="33"/>
      <c r="KY959" s="33"/>
      <c r="KZ959" s="33"/>
      <c r="LA959" s="33"/>
      <c r="LB959" s="33"/>
      <c r="LC959" s="33"/>
    </row>
    <row r="960" spans="1:31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c r="JS960"/>
      <c r="JT960"/>
      <c r="JU960"/>
      <c r="JV960"/>
      <c r="JW960"/>
      <c r="JX960"/>
      <c r="JY960"/>
      <c r="JZ960"/>
      <c r="KA960"/>
      <c r="KB960"/>
      <c r="KC960"/>
      <c r="KD960"/>
      <c r="KE960"/>
      <c r="KF960"/>
      <c r="KG960"/>
      <c r="KH960"/>
      <c r="KI960"/>
      <c r="KJ960"/>
      <c r="KK960"/>
      <c r="KL960"/>
      <c r="KM960"/>
      <c r="KN960"/>
      <c r="KO960"/>
      <c r="KP960"/>
      <c r="KQ960"/>
      <c r="KR960"/>
      <c r="KS960"/>
      <c r="KT960"/>
      <c r="KU960"/>
      <c r="KV960"/>
      <c r="KW960" s="33"/>
      <c r="KX960" s="33"/>
      <c r="KY960" s="33"/>
      <c r="KZ960" s="33"/>
      <c r="LA960" s="33"/>
      <c r="LB960" s="33"/>
      <c r="LC960" s="33"/>
    </row>
    <row r="961" spans="1:31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c r="JS961"/>
      <c r="JT961"/>
      <c r="JU961"/>
      <c r="JV961"/>
      <c r="JW961"/>
      <c r="JX961"/>
      <c r="JY961"/>
      <c r="JZ961"/>
      <c r="KA961"/>
      <c r="KB961"/>
      <c r="KC961"/>
      <c r="KD961"/>
      <c r="KE961"/>
      <c r="KF961"/>
      <c r="KG961"/>
      <c r="KH961"/>
      <c r="KI961"/>
      <c r="KJ961"/>
      <c r="KK961"/>
      <c r="KL961"/>
      <c r="KM961"/>
      <c r="KN961"/>
      <c r="KO961"/>
      <c r="KP961"/>
      <c r="KQ961"/>
      <c r="KR961"/>
      <c r="KS961"/>
      <c r="KT961"/>
      <c r="KU961"/>
      <c r="KV961"/>
      <c r="KW961" s="33"/>
      <c r="KX961" s="33"/>
      <c r="KY961" s="33"/>
      <c r="KZ961" s="33"/>
      <c r="LA961" s="33"/>
      <c r="LB961" s="33"/>
      <c r="LC961" s="33"/>
    </row>
    <row r="962" spans="1:31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c r="JS962"/>
      <c r="JT962"/>
      <c r="JU962"/>
      <c r="JV962"/>
      <c r="JW962"/>
      <c r="JX962"/>
      <c r="JY962"/>
      <c r="JZ962"/>
      <c r="KA962"/>
      <c r="KB962"/>
      <c r="KC962"/>
      <c r="KD962"/>
      <c r="KE962"/>
      <c r="KF962"/>
      <c r="KG962"/>
      <c r="KH962"/>
      <c r="KI962"/>
      <c r="KJ962"/>
      <c r="KK962"/>
      <c r="KL962"/>
      <c r="KM962"/>
      <c r="KN962"/>
      <c r="KO962"/>
      <c r="KP962"/>
      <c r="KQ962"/>
      <c r="KR962"/>
      <c r="KS962"/>
      <c r="KT962"/>
      <c r="KU962"/>
      <c r="KV962"/>
      <c r="KW962" s="33"/>
      <c r="KX962" s="33"/>
      <c r="KY962" s="33"/>
      <c r="KZ962" s="33"/>
      <c r="LA962" s="33"/>
      <c r="LB962" s="33"/>
      <c r="LC962" s="33"/>
    </row>
    <row r="963" spans="1:31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c r="JS963"/>
      <c r="JT963"/>
      <c r="JU963"/>
      <c r="JV963"/>
      <c r="JW963"/>
      <c r="JX963"/>
      <c r="JY963"/>
      <c r="JZ963"/>
      <c r="KA963"/>
      <c r="KB963"/>
      <c r="KC963"/>
      <c r="KD963"/>
      <c r="KE963"/>
      <c r="KF963"/>
      <c r="KG963"/>
      <c r="KH963"/>
      <c r="KI963"/>
      <c r="KJ963"/>
      <c r="KK963"/>
      <c r="KL963"/>
      <c r="KM963"/>
      <c r="KN963"/>
      <c r="KO963"/>
      <c r="KP963"/>
      <c r="KQ963"/>
      <c r="KR963"/>
      <c r="KS963"/>
      <c r="KT963"/>
      <c r="KU963"/>
      <c r="KV963"/>
      <c r="KW963" s="33"/>
      <c r="KX963" s="33"/>
      <c r="KY963" s="33"/>
      <c r="KZ963" s="33"/>
      <c r="LA963" s="33"/>
      <c r="LB963" s="33"/>
      <c r="LC963" s="33"/>
    </row>
    <row r="964" spans="1:31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c r="JS964"/>
      <c r="JT964"/>
      <c r="JU964"/>
      <c r="JV964"/>
      <c r="JW964"/>
      <c r="JX964"/>
      <c r="JY964"/>
      <c r="JZ964"/>
      <c r="KA964"/>
      <c r="KB964"/>
      <c r="KC964"/>
      <c r="KD964"/>
      <c r="KE964"/>
      <c r="KF964"/>
      <c r="KG964"/>
      <c r="KH964"/>
      <c r="KI964"/>
      <c r="KJ964"/>
      <c r="KK964"/>
      <c r="KL964"/>
      <c r="KM964"/>
      <c r="KN964"/>
      <c r="KO964"/>
      <c r="KP964"/>
      <c r="KQ964"/>
      <c r="KR964"/>
      <c r="KS964"/>
      <c r="KT964"/>
      <c r="KU964"/>
      <c r="KV964"/>
      <c r="KW964" s="33"/>
      <c r="KX964" s="33"/>
      <c r="KY964" s="33"/>
      <c r="KZ964" s="33"/>
      <c r="LA964" s="33"/>
      <c r="LB964" s="33"/>
      <c r="LC964" s="33"/>
    </row>
    <row r="965" spans="1:31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c r="JS965"/>
      <c r="JT965"/>
      <c r="JU965"/>
      <c r="JV965"/>
      <c r="JW965"/>
      <c r="JX965"/>
      <c r="JY965"/>
      <c r="JZ965"/>
      <c r="KA965"/>
      <c r="KB965"/>
      <c r="KC965"/>
      <c r="KD965"/>
      <c r="KE965"/>
      <c r="KF965"/>
      <c r="KG965"/>
      <c r="KH965"/>
      <c r="KI965"/>
      <c r="KJ965"/>
      <c r="KK965"/>
      <c r="KL965"/>
      <c r="KM965"/>
      <c r="KN965"/>
      <c r="KO965"/>
      <c r="KP965"/>
      <c r="KQ965"/>
      <c r="KR965"/>
      <c r="KS965"/>
      <c r="KT965"/>
      <c r="KU965"/>
      <c r="KV965"/>
      <c r="KW965" s="33"/>
      <c r="KX965" s="33"/>
      <c r="KY965" s="33"/>
      <c r="KZ965" s="33"/>
      <c r="LA965" s="33"/>
      <c r="LB965" s="33"/>
      <c r="LC965" s="33"/>
    </row>
    <row r="966" spans="1:31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c r="JS966"/>
      <c r="JT966"/>
      <c r="JU966"/>
      <c r="JV966"/>
      <c r="JW966"/>
      <c r="JX966"/>
      <c r="JY966"/>
      <c r="JZ966"/>
      <c r="KA966"/>
      <c r="KB966"/>
      <c r="KC966"/>
      <c r="KD966"/>
      <c r="KE966"/>
      <c r="KF966"/>
      <c r="KG966"/>
      <c r="KH966"/>
      <c r="KI966"/>
      <c r="KJ966"/>
      <c r="KK966"/>
      <c r="KL966"/>
      <c r="KM966"/>
      <c r="KN966"/>
      <c r="KO966"/>
      <c r="KP966"/>
      <c r="KQ966"/>
      <c r="KR966"/>
      <c r="KS966"/>
      <c r="KT966"/>
      <c r="KU966"/>
      <c r="KV966"/>
      <c r="KW966" s="33"/>
      <c r="KX966" s="33"/>
      <c r="KY966" s="33"/>
      <c r="KZ966" s="33"/>
      <c r="LA966" s="33"/>
      <c r="LB966" s="33"/>
      <c r="LC966" s="33"/>
    </row>
    <row r="967" spans="1:31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c r="JS967"/>
      <c r="JT967"/>
      <c r="JU967"/>
      <c r="JV967"/>
      <c r="JW967"/>
      <c r="JX967"/>
      <c r="JY967"/>
      <c r="JZ967"/>
      <c r="KA967"/>
      <c r="KB967"/>
      <c r="KC967"/>
      <c r="KD967"/>
      <c r="KE967"/>
      <c r="KF967"/>
      <c r="KG967"/>
      <c r="KH967"/>
      <c r="KI967"/>
      <c r="KJ967"/>
      <c r="KK967"/>
      <c r="KL967"/>
      <c r="KM967"/>
      <c r="KN967"/>
      <c r="KO967"/>
      <c r="KP967"/>
      <c r="KQ967"/>
      <c r="KR967"/>
      <c r="KS967"/>
      <c r="KT967"/>
      <c r="KU967"/>
      <c r="KV967"/>
      <c r="KW967" s="33"/>
      <c r="KX967" s="33"/>
      <c r="KY967" s="33"/>
      <c r="KZ967" s="33"/>
      <c r="LA967" s="33"/>
      <c r="LB967" s="33"/>
      <c r="LC967" s="33"/>
    </row>
    <row r="968" spans="1:31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c r="JS968"/>
      <c r="JT968"/>
      <c r="JU968"/>
      <c r="JV968"/>
      <c r="JW968"/>
      <c r="JX968"/>
      <c r="JY968"/>
      <c r="JZ968"/>
      <c r="KA968"/>
      <c r="KB968"/>
      <c r="KC968"/>
      <c r="KD968"/>
      <c r="KE968"/>
      <c r="KF968"/>
      <c r="KG968"/>
      <c r="KH968"/>
      <c r="KI968"/>
      <c r="KJ968"/>
      <c r="KK968"/>
      <c r="KL968"/>
      <c r="KM968"/>
      <c r="KN968"/>
      <c r="KO968"/>
      <c r="KP968"/>
      <c r="KQ968"/>
      <c r="KR968"/>
      <c r="KS968"/>
      <c r="KT968"/>
      <c r="KU968"/>
      <c r="KV968"/>
      <c r="KW968" s="33"/>
      <c r="KX968" s="33"/>
      <c r="KY968" s="33"/>
      <c r="KZ968" s="33"/>
      <c r="LA968" s="33"/>
      <c r="LB968" s="33"/>
      <c r="LC968" s="33"/>
    </row>
    <row r="969" spans="1:31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c r="JS969"/>
      <c r="JT969"/>
      <c r="JU969"/>
      <c r="JV969"/>
      <c r="JW969"/>
      <c r="JX969"/>
      <c r="JY969"/>
      <c r="JZ969"/>
      <c r="KA969"/>
      <c r="KB969"/>
      <c r="KC969"/>
      <c r="KD969"/>
      <c r="KE969"/>
      <c r="KF969"/>
      <c r="KG969"/>
      <c r="KH969"/>
      <c r="KI969"/>
      <c r="KJ969"/>
      <c r="KK969"/>
      <c r="KL969"/>
      <c r="KM969"/>
      <c r="KN969"/>
      <c r="KO969"/>
      <c r="KP969"/>
      <c r="KQ969"/>
      <c r="KR969"/>
      <c r="KS969"/>
      <c r="KT969"/>
      <c r="KU969"/>
      <c r="KV969"/>
      <c r="KW969" s="33"/>
      <c r="KX969" s="33"/>
      <c r="KY969" s="33"/>
      <c r="KZ969" s="33"/>
      <c r="LA969" s="33"/>
      <c r="LB969" s="33"/>
      <c r="LC969" s="33"/>
    </row>
    <row r="970" spans="1:31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c r="IW970"/>
      <c r="IX970"/>
      <c r="IY970"/>
      <c r="IZ970"/>
      <c r="JA970"/>
      <c r="JB970"/>
      <c r="JC970"/>
      <c r="JD970"/>
      <c r="JE970"/>
      <c r="JF970"/>
      <c r="JG970"/>
      <c r="JH970"/>
      <c r="JI970"/>
      <c r="JJ970"/>
      <c r="JK970"/>
      <c r="JL970"/>
      <c r="JM970"/>
      <c r="JN970"/>
      <c r="JO970"/>
      <c r="JP970"/>
      <c r="JQ970"/>
      <c r="JR970"/>
      <c r="JS970"/>
      <c r="JT970"/>
      <c r="JU970"/>
      <c r="JV970"/>
      <c r="JW970"/>
      <c r="JX970"/>
      <c r="JY970"/>
      <c r="JZ970"/>
      <c r="KA970"/>
      <c r="KB970"/>
      <c r="KC970"/>
      <c r="KD970"/>
      <c r="KE970"/>
      <c r="KF970"/>
      <c r="KG970"/>
      <c r="KH970"/>
      <c r="KI970"/>
      <c r="KJ970"/>
      <c r="KK970"/>
      <c r="KL970"/>
      <c r="KM970"/>
      <c r="KN970"/>
      <c r="KO970"/>
      <c r="KP970"/>
      <c r="KQ970"/>
      <c r="KR970"/>
      <c r="KS970"/>
      <c r="KT970"/>
      <c r="KU970"/>
      <c r="KV970"/>
      <c r="KW970" s="33"/>
      <c r="KX970" s="33"/>
      <c r="KY970" s="33"/>
      <c r="KZ970" s="33"/>
      <c r="LA970" s="33"/>
      <c r="LB970" s="33"/>
      <c r="LC970" s="33"/>
    </row>
    <row r="971" spans="1:31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c r="JS971"/>
      <c r="JT971"/>
      <c r="JU971"/>
      <c r="JV971"/>
      <c r="JW971"/>
      <c r="JX971"/>
      <c r="JY971"/>
      <c r="JZ971"/>
      <c r="KA971"/>
      <c r="KB971"/>
      <c r="KC971"/>
      <c r="KD971"/>
      <c r="KE971"/>
      <c r="KF971"/>
      <c r="KG971"/>
      <c r="KH971"/>
      <c r="KI971"/>
      <c r="KJ971"/>
      <c r="KK971"/>
      <c r="KL971"/>
      <c r="KM971"/>
      <c r="KN971"/>
      <c r="KO971"/>
      <c r="KP971"/>
      <c r="KQ971"/>
      <c r="KR971"/>
      <c r="KS971"/>
      <c r="KT971"/>
      <c r="KU971"/>
      <c r="KV971"/>
      <c r="KW971" s="33"/>
      <c r="KX971" s="33"/>
      <c r="KY971" s="33"/>
      <c r="KZ971" s="33"/>
      <c r="LA971" s="33"/>
      <c r="LB971" s="33"/>
      <c r="LC971" s="33"/>
    </row>
    <row r="972" spans="1:31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c r="JS972"/>
      <c r="JT972"/>
      <c r="JU972"/>
      <c r="JV972"/>
      <c r="JW972"/>
      <c r="JX972"/>
      <c r="JY972"/>
      <c r="JZ972"/>
      <c r="KA972"/>
      <c r="KB972"/>
      <c r="KC972"/>
      <c r="KD972"/>
      <c r="KE972"/>
      <c r="KF972"/>
      <c r="KG972"/>
      <c r="KH972"/>
      <c r="KI972"/>
      <c r="KJ972"/>
      <c r="KK972"/>
      <c r="KL972"/>
      <c r="KM972"/>
      <c r="KN972"/>
      <c r="KO972"/>
      <c r="KP972"/>
      <c r="KQ972"/>
      <c r="KR972"/>
      <c r="KS972"/>
      <c r="KT972"/>
      <c r="KU972"/>
      <c r="KV972"/>
      <c r="KW972" s="33"/>
      <c r="KX972" s="33"/>
      <c r="KY972" s="33"/>
      <c r="KZ972" s="33"/>
      <c r="LA972" s="33"/>
      <c r="LB972" s="33"/>
      <c r="LC972" s="33"/>
    </row>
    <row r="973" spans="1:31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c r="JS973"/>
      <c r="JT973"/>
      <c r="JU973"/>
      <c r="JV973"/>
      <c r="JW973"/>
      <c r="JX973"/>
      <c r="JY973"/>
      <c r="JZ973"/>
      <c r="KA973"/>
      <c r="KB973"/>
      <c r="KC973"/>
      <c r="KD973"/>
      <c r="KE973"/>
      <c r="KF973"/>
      <c r="KG973"/>
      <c r="KH973"/>
      <c r="KI973"/>
      <c r="KJ973"/>
      <c r="KK973"/>
      <c r="KL973"/>
      <c r="KM973"/>
      <c r="KN973"/>
      <c r="KO973"/>
      <c r="KP973"/>
      <c r="KQ973"/>
      <c r="KR973"/>
      <c r="KS973"/>
      <c r="KT973"/>
      <c r="KU973"/>
      <c r="KV973"/>
      <c r="KW973" s="33"/>
      <c r="KX973" s="33"/>
      <c r="KY973" s="33"/>
      <c r="KZ973" s="33"/>
      <c r="LA973" s="33"/>
      <c r="LB973" s="33"/>
      <c r="LC973" s="33"/>
    </row>
    <row r="974" spans="1:31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c r="IW974"/>
      <c r="IX974"/>
      <c r="IY974"/>
      <c r="IZ974"/>
      <c r="JA974"/>
      <c r="JB974"/>
      <c r="JC974"/>
      <c r="JD974"/>
      <c r="JE974"/>
      <c r="JF974"/>
      <c r="JG974"/>
      <c r="JH974"/>
      <c r="JI974"/>
      <c r="JJ974"/>
      <c r="JK974"/>
      <c r="JL974"/>
      <c r="JM974"/>
      <c r="JN974"/>
      <c r="JO974"/>
      <c r="JP974"/>
      <c r="JQ974"/>
      <c r="JR974"/>
      <c r="JS974"/>
      <c r="JT974"/>
      <c r="JU974"/>
      <c r="JV974"/>
      <c r="JW974"/>
      <c r="JX974"/>
      <c r="JY974"/>
      <c r="JZ974"/>
      <c r="KA974"/>
      <c r="KB974"/>
      <c r="KC974"/>
      <c r="KD974"/>
      <c r="KE974"/>
      <c r="KF974"/>
      <c r="KG974"/>
      <c r="KH974"/>
      <c r="KI974"/>
      <c r="KJ974"/>
      <c r="KK974"/>
      <c r="KL974"/>
      <c r="KM974"/>
      <c r="KN974"/>
      <c r="KO974"/>
      <c r="KP974"/>
      <c r="KQ974"/>
      <c r="KR974"/>
      <c r="KS974"/>
      <c r="KT974"/>
      <c r="KU974"/>
      <c r="KV974"/>
      <c r="KW974" s="33"/>
      <c r="KX974" s="33"/>
      <c r="KY974" s="33"/>
      <c r="KZ974" s="33"/>
      <c r="LA974" s="33"/>
      <c r="LB974" s="33"/>
      <c r="LC974" s="33"/>
    </row>
    <row r="975" spans="1:31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c r="JS975"/>
      <c r="JT975"/>
      <c r="JU975"/>
      <c r="JV975"/>
      <c r="JW975"/>
      <c r="JX975"/>
      <c r="JY975"/>
      <c r="JZ975"/>
      <c r="KA975"/>
      <c r="KB975"/>
      <c r="KC975"/>
      <c r="KD975"/>
      <c r="KE975"/>
      <c r="KF975"/>
      <c r="KG975"/>
      <c r="KH975"/>
      <c r="KI975"/>
      <c r="KJ975"/>
      <c r="KK975"/>
      <c r="KL975"/>
      <c r="KM975"/>
      <c r="KN975"/>
      <c r="KO975"/>
      <c r="KP975"/>
      <c r="KQ975"/>
      <c r="KR975"/>
      <c r="KS975"/>
      <c r="KT975"/>
      <c r="KU975"/>
      <c r="KV975"/>
      <c r="KW975" s="33"/>
      <c r="KX975" s="33"/>
      <c r="KY975" s="33"/>
      <c r="KZ975" s="33"/>
      <c r="LA975" s="33"/>
      <c r="LB975" s="33"/>
      <c r="LC975" s="33"/>
    </row>
    <row r="976" spans="1:31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c r="JS976"/>
      <c r="JT976"/>
      <c r="JU976"/>
      <c r="JV976"/>
      <c r="JW976"/>
      <c r="JX976"/>
      <c r="JY976"/>
      <c r="JZ976"/>
      <c r="KA976"/>
      <c r="KB976"/>
      <c r="KC976"/>
      <c r="KD976"/>
      <c r="KE976"/>
      <c r="KF976"/>
      <c r="KG976"/>
      <c r="KH976"/>
      <c r="KI976"/>
      <c r="KJ976"/>
      <c r="KK976"/>
      <c r="KL976"/>
      <c r="KM976"/>
      <c r="KN976"/>
      <c r="KO976"/>
      <c r="KP976"/>
      <c r="KQ976"/>
      <c r="KR976"/>
      <c r="KS976"/>
      <c r="KT976"/>
      <c r="KU976"/>
      <c r="KV976"/>
      <c r="KW976" s="33"/>
      <c r="KX976" s="33"/>
      <c r="KY976" s="33"/>
      <c r="KZ976" s="33"/>
      <c r="LA976" s="33"/>
      <c r="LB976" s="33"/>
      <c r="LC976" s="33"/>
    </row>
    <row r="977" spans="1:31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c r="JS977"/>
      <c r="JT977"/>
      <c r="JU977"/>
      <c r="JV977"/>
      <c r="JW977"/>
      <c r="JX977"/>
      <c r="JY977"/>
      <c r="JZ977"/>
      <c r="KA977"/>
      <c r="KB977"/>
      <c r="KC977"/>
      <c r="KD977"/>
      <c r="KE977"/>
      <c r="KF977"/>
      <c r="KG977"/>
      <c r="KH977"/>
      <c r="KI977"/>
      <c r="KJ977"/>
      <c r="KK977"/>
      <c r="KL977"/>
      <c r="KM977"/>
      <c r="KN977"/>
      <c r="KO977"/>
      <c r="KP977"/>
      <c r="KQ977"/>
      <c r="KR977"/>
      <c r="KS977"/>
      <c r="KT977"/>
      <c r="KU977"/>
      <c r="KV977"/>
      <c r="KW977" s="33"/>
      <c r="KX977" s="33"/>
      <c r="KY977" s="33"/>
      <c r="KZ977" s="33"/>
      <c r="LA977" s="33"/>
      <c r="LB977" s="33"/>
      <c r="LC977" s="33"/>
    </row>
    <row r="978" spans="1:31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c r="IW978"/>
      <c r="IX978"/>
      <c r="IY978"/>
      <c r="IZ978"/>
      <c r="JA978"/>
      <c r="JB978"/>
      <c r="JC978"/>
      <c r="JD978"/>
      <c r="JE978"/>
      <c r="JF978"/>
      <c r="JG978"/>
      <c r="JH978"/>
      <c r="JI978"/>
      <c r="JJ978"/>
      <c r="JK978"/>
      <c r="JL978"/>
      <c r="JM978"/>
      <c r="JN978"/>
      <c r="JO978"/>
      <c r="JP978"/>
      <c r="JQ978"/>
      <c r="JR978"/>
      <c r="JS978"/>
      <c r="JT978"/>
      <c r="JU978"/>
      <c r="JV978"/>
      <c r="JW978"/>
      <c r="JX978"/>
      <c r="JY978"/>
      <c r="JZ978"/>
      <c r="KA978"/>
      <c r="KB978"/>
      <c r="KC978"/>
      <c r="KD978"/>
      <c r="KE978"/>
      <c r="KF978"/>
      <c r="KG978"/>
      <c r="KH978"/>
      <c r="KI978"/>
      <c r="KJ978"/>
      <c r="KK978"/>
      <c r="KL978"/>
      <c r="KM978"/>
      <c r="KN978"/>
      <c r="KO978"/>
      <c r="KP978"/>
      <c r="KQ978"/>
      <c r="KR978"/>
      <c r="KS978"/>
      <c r="KT978"/>
      <c r="KU978"/>
      <c r="KV978"/>
      <c r="KW978" s="33"/>
      <c r="KX978" s="33"/>
      <c r="KY978" s="33"/>
      <c r="KZ978" s="33"/>
      <c r="LA978" s="33"/>
      <c r="LB978" s="33"/>
      <c r="LC978" s="33"/>
    </row>
    <row r="979" spans="1:31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c r="JS979"/>
      <c r="JT979"/>
      <c r="JU979"/>
      <c r="JV979"/>
      <c r="JW979"/>
      <c r="JX979"/>
      <c r="JY979"/>
      <c r="JZ979"/>
      <c r="KA979"/>
      <c r="KB979"/>
      <c r="KC979"/>
      <c r="KD979"/>
      <c r="KE979"/>
      <c r="KF979"/>
      <c r="KG979"/>
      <c r="KH979"/>
      <c r="KI979"/>
      <c r="KJ979"/>
      <c r="KK979"/>
      <c r="KL979"/>
      <c r="KM979"/>
      <c r="KN979"/>
      <c r="KO979"/>
      <c r="KP979"/>
      <c r="KQ979"/>
      <c r="KR979"/>
      <c r="KS979"/>
      <c r="KT979"/>
      <c r="KU979"/>
      <c r="KV979"/>
      <c r="KW979" s="33"/>
      <c r="KX979" s="33"/>
      <c r="KY979" s="33"/>
      <c r="KZ979" s="33"/>
      <c r="LA979" s="33"/>
      <c r="LB979" s="33"/>
      <c r="LC979" s="33"/>
    </row>
    <row r="980" spans="1:31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c r="JS980"/>
      <c r="JT980"/>
      <c r="JU980"/>
      <c r="JV980"/>
      <c r="JW980"/>
      <c r="JX980"/>
      <c r="JY980"/>
      <c r="JZ980"/>
      <c r="KA980"/>
      <c r="KB980"/>
      <c r="KC980"/>
      <c r="KD980"/>
      <c r="KE980"/>
      <c r="KF980"/>
      <c r="KG980"/>
      <c r="KH980"/>
      <c r="KI980"/>
      <c r="KJ980"/>
      <c r="KK980"/>
      <c r="KL980"/>
      <c r="KM980"/>
      <c r="KN980"/>
      <c r="KO980"/>
      <c r="KP980"/>
      <c r="KQ980"/>
      <c r="KR980"/>
      <c r="KS980"/>
      <c r="KT980"/>
      <c r="KU980"/>
      <c r="KV980"/>
      <c r="KW980" s="33"/>
      <c r="KX980" s="33"/>
      <c r="KY980" s="33"/>
      <c r="KZ980" s="33"/>
      <c r="LA980" s="33"/>
      <c r="LB980" s="33"/>
      <c r="LC980" s="33"/>
    </row>
    <row r="981" spans="1:31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c r="JS981"/>
      <c r="JT981"/>
      <c r="JU981"/>
      <c r="JV981"/>
      <c r="JW981"/>
      <c r="JX981"/>
      <c r="JY981"/>
      <c r="JZ981"/>
      <c r="KA981"/>
      <c r="KB981"/>
      <c r="KC981"/>
      <c r="KD981"/>
      <c r="KE981"/>
      <c r="KF981"/>
      <c r="KG981"/>
      <c r="KH981"/>
      <c r="KI981"/>
      <c r="KJ981"/>
      <c r="KK981"/>
      <c r="KL981"/>
      <c r="KM981"/>
      <c r="KN981"/>
      <c r="KO981"/>
      <c r="KP981"/>
      <c r="KQ981"/>
      <c r="KR981"/>
      <c r="KS981"/>
      <c r="KT981"/>
      <c r="KU981"/>
      <c r="KV981"/>
      <c r="KW981" s="33"/>
      <c r="KX981" s="33"/>
      <c r="KY981" s="33"/>
      <c r="KZ981" s="33"/>
      <c r="LA981" s="33"/>
      <c r="LB981" s="33"/>
      <c r="LC981" s="33"/>
    </row>
    <row r="982" spans="1:31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c r="JS982"/>
      <c r="JT982"/>
      <c r="JU982"/>
      <c r="JV982"/>
      <c r="JW982"/>
      <c r="JX982"/>
      <c r="JY982"/>
      <c r="JZ982"/>
      <c r="KA982"/>
      <c r="KB982"/>
      <c r="KC982"/>
      <c r="KD982"/>
      <c r="KE982"/>
      <c r="KF982"/>
      <c r="KG982"/>
      <c r="KH982"/>
      <c r="KI982"/>
      <c r="KJ982"/>
      <c r="KK982"/>
      <c r="KL982"/>
      <c r="KM982"/>
      <c r="KN982"/>
      <c r="KO982"/>
      <c r="KP982"/>
      <c r="KQ982"/>
      <c r="KR982"/>
      <c r="KS982"/>
      <c r="KT982"/>
      <c r="KU982"/>
      <c r="KV982"/>
      <c r="KW982" s="33"/>
      <c r="KX982" s="33"/>
      <c r="KY982" s="33"/>
      <c r="KZ982" s="33"/>
      <c r="LA982" s="33"/>
      <c r="LB982" s="33"/>
      <c r="LC982" s="33"/>
    </row>
    <row r="983" spans="1:31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c r="JS983"/>
      <c r="JT983"/>
      <c r="JU983"/>
      <c r="JV983"/>
      <c r="JW983"/>
      <c r="JX983"/>
      <c r="JY983"/>
      <c r="JZ983"/>
      <c r="KA983"/>
      <c r="KB983"/>
      <c r="KC983"/>
      <c r="KD983"/>
      <c r="KE983"/>
      <c r="KF983"/>
      <c r="KG983"/>
      <c r="KH983"/>
      <c r="KI983"/>
      <c r="KJ983"/>
      <c r="KK983"/>
      <c r="KL983"/>
      <c r="KM983"/>
      <c r="KN983"/>
      <c r="KO983"/>
      <c r="KP983"/>
      <c r="KQ983"/>
      <c r="KR983"/>
      <c r="KS983"/>
      <c r="KT983"/>
      <c r="KU983"/>
      <c r="KV983"/>
      <c r="KW983" s="33"/>
      <c r="KX983" s="33"/>
      <c r="KY983" s="33"/>
      <c r="KZ983" s="33"/>
      <c r="LA983" s="33"/>
      <c r="LB983" s="33"/>
      <c r="LC983" s="33"/>
    </row>
    <row r="984" spans="1:31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c r="JS984"/>
      <c r="JT984"/>
      <c r="JU984"/>
      <c r="JV984"/>
      <c r="JW984"/>
      <c r="JX984"/>
      <c r="JY984"/>
      <c r="JZ984"/>
      <c r="KA984"/>
      <c r="KB984"/>
      <c r="KC984"/>
      <c r="KD984"/>
      <c r="KE984"/>
      <c r="KF984"/>
      <c r="KG984"/>
      <c r="KH984"/>
      <c r="KI984"/>
      <c r="KJ984"/>
      <c r="KK984"/>
      <c r="KL984"/>
      <c r="KM984"/>
      <c r="KN984"/>
      <c r="KO984"/>
      <c r="KP984"/>
      <c r="KQ984"/>
      <c r="KR984"/>
      <c r="KS984"/>
      <c r="KT984"/>
      <c r="KU984"/>
      <c r="KV984"/>
      <c r="KW984" s="33"/>
      <c r="KX984" s="33"/>
      <c r="KY984" s="33"/>
      <c r="KZ984" s="33"/>
      <c r="LA984" s="33"/>
      <c r="LB984" s="33"/>
      <c r="LC984" s="33"/>
    </row>
    <row r="985" spans="1:31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c r="JS985"/>
      <c r="JT985"/>
      <c r="JU985"/>
      <c r="JV985"/>
      <c r="JW985"/>
      <c r="JX985"/>
      <c r="JY985"/>
      <c r="JZ985"/>
      <c r="KA985"/>
      <c r="KB985"/>
      <c r="KC985"/>
      <c r="KD985"/>
      <c r="KE985"/>
      <c r="KF985"/>
      <c r="KG985"/>
      <c r="KH985"/>
      <c r="KI985"/>
      <c r="KJ985"/>
      <c r="KK985"/>
      <c r="KL985"/>
      <c r="KM985"/>
      <c r="KN985"/>
      <c r="KO985"/>
      <c r="KP985"/>
      <c r="KQ985"/>
      <c r="KR985"/>
      <c r="KS985"/>
      <c r="KT985"/>
      <c r="KU985"/>
      <c r="KV985"/>
      <c r="KW985" s="33"/>
      <c r="KX985" s="33"/>
      <c r="KY985" s="33"/>
      <c r="KZ985" s="33"/>
      <c r="LA985" s="33"/>
      <c r="LB985" s="33"/>
      <c r="LC985" s="33"/>
    </row>
    <row r="986" spans="1:31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c r="JS986"/>
      <c r="JT986"/>
      <c r="JU986"/>
      <c r="JV986"/>
      <c r="JW986"/>
      <c r="JX986"/>
      <c r="JY986"/>
      <c r="JZ986"/>
      <c r="KA986"/>
      <c r="KB986"/>
      <c r="KC986"/>
      <c r="KD986"/>
      <c r="KE986"/>
      <c r="KF986"/>
      <c r="KG986"/>
      <c r="KH986"/>
      <c r="KI986"/>
      <c r="KJ986"/>
      <c r="KK986"/>
      <c r="KL986"/>
      <c r="KM986"/>
      <c r="KN986"/>
      <c r="KO986"/>
      <c r="KP986"/>
      <c r="KQ986"/>
      <c r="KR986"/>
      <c r="KS986"/>
      <c r="KT986"/>
      <c r="KU986"/>
      <c r="KV986"/>
      <c r="KW986" s="33"/>
      <c r="KX986" s="33"/>
      <c r="KY986" s="33"/>
      <c r="KZ986" s="33"/>
      <c r="LA986" s="33"/>
      <c r="LB986" s="33"/>
      <c r="LC986" s="33"/>
    </row>
    <row r="987" spans="1:31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c r="JS987"/>
      <c r="JT987"/>
      <c r="JU987"/>
      <c r="JV987"/>
      <c r="JW987"/>
      <c r="JX987"/>
      <c r="JY987"/>
      <c r="JZ987"/>
      <c r="KA987"/>
      <c r="KB987"/>
      <c r="KC987"/>
      <c r="KD987"/>
      <c r="KE987"/>
      <c r="KF987"/>
      <c r="KG987"/>
      <c r="KH987"/>
      <c r="KI987"/>
      <c r="KJ987"/>
      <c r="KK987"/>
      <c r="KL987"/>
      <c r="KM987"/>
      <c r="KN987"/>
      <c r="KO987"/>
      <c r="KP987"/>
      <c r="KQ987"/>
      <c r="KR987"/>
      <c r="KS987"/>
      <c r="KT987"/>
      <c r="KU987"/>
      <c r="KV987"/>
      <c r="KW987" s="33"/>
      <c r="KX987" s="33"/>
      <c r="KY987" s="33"/>
      <c r="KZ987" s="33"/>
      <c r="LA987" s="33"/>
      <c r="LB987" s="33"/>
      <c r="LC987" s="33"/>
    </row>
    <row r="988" spans="1:31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c r="JS988"/>
      <c r="JT988"/>
      <c r="JU988"/>
      <c r="JV988"/>
      <c r="JW988"/>
      <c r="JX988"/>
      <c r="JY988"/>
      <c r="JZ988"/>
      <c r="KA988"/>
      <c r="KB988"/>
      <c r="KC988"/>
      <c r="KD988"/>
      <c r="KE988"/>
      <c r="KF988"/>
      <c r="KG988"/>
      <c r="KH988"/>
      <c r="KI988"/>
      <c r="KJ988"/>
      <c r="KK988"/>
      <c r="KL988"/>
      <c r="KM988"/>
      <c r="KN988"/>
      <c r="KO988"/>
      <c r="KP988"/>
      <c r="KQ988"/>
      <c r="KR988"/>
      <c r="KS988"/>
      <c r="KT988"/>
      <c r="KU988"/>
      <c r="KV988"/>
      <c r="KW988" s="33"/>
      <c r="KX988" s="33"/>
      <c r="KY988" s="33"/>
      <c r="KZ988" s="33"/>
      <c r="LA988" s="33"/>
      <c r="LB988" s="33"/>
      <c r="LC988" s="33"/>
    </row>
    <row r="989" spans="1:31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c r="JS989"/>
      <c r="JT989"/>
      <c r="JU989"/>
      <c r="JV989"/>
      <c r="JW989"/>
      <c r="JX989"/>
      <c r="JY989"/>
      <c r="JZ989"/>
      <c r="KA989"/>
      <c r="KB989"/>
      <c r="KC989"/>
      <c r="KD989"/>
      <c r="KE989"/>
      <c r="KF989"/>
      <c r="KG989"/>
      <c r="KH989"/>
      <c r="KI989"/>
      <c r="KJ989"/>
      <c r="KK989"/>
      <c r="KL989"/>
      <c r="KM989"/>
      <c r="KN989"/>
      <c r="KO989"/>
      <c r="KP989"/>
      <c r="KQ989"/>
      <c r="KR989"/>
      <c r="KS989"/>
      <c r="KT989"/>
      <c r="KU989"/>
      <c r="KV989"/>
      <c r="KW989" s="33"/>
      <c r="KX989" s="33"/>
      <c r="KY989" s="33"/>
      <c r="KZ989" s="33"/>
      <c r="LA989" s="33"/>
      <c r="LB989" s="33"/>
      <c r="LC989" s="33"/>
    </row>
    <row r="990" spans="1:31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c r="JS990"/>
      <c r="JT990"/>
      <c r="JU990"/>
      <c r="JV990"/>
      <c r="JW990"/>
      <c r="JX990"/>
      <c r="JY990"/>
      <c r="JZ990"/>
      <c r="KA990"/>
      <c r="KB990"/>
      <c r="KC990"/>
      <c r="KD990"/>
      <c r="KE990"/>
      <c r="KF990"/>
      <c r="KG990"/>
      <c r="KH990"/>
      <c r="KI990"/>
      <c r="KJ990"/>
      <c r="KK990"/>
      <c r="KL990"/>
      <c r="KM990"/>
      <c r="KN990"/>
      <c r="KO990"/>
      <c r="KP990"/>
      <c r="KQ990"/>
      <c r="KR990"/>
      <c r="KS990"/>
      <c r="KT990"/>
      <c r="KU990"/>
      <c r="KV990"/>
      <c r="KW990" s="33"/>
      <c r="KX990" s="33"/>
      <c r="KY990" s="33"/>
      <c r="KZ990" s="33"/>
      <c r="LA990" s="33"/>
      <c r="LB990" s="33"/>
      <c r="LC990" s="33"/>
    </row>
    <row r="991" spans="1:31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c r="JS991"/>
      <c r="JT991"/>
      <c r="JU991"/>
      <c r="JV991"/>
      <c r="JW991"/>
      <c r="JX991"/>
      <c r="JY991"/>
      <c r="JZ991"/>
      <c r="KA991"/>
      <c r="KB991"/>
      <c r="KC991"/>
      <c r="KD991"/>
      <c r="KE991"/>
      <c r="KF991"/>
      <c r="KG991"/>
      <c r="KH991"/>
      <c r="KI991"/>
      <c r="KJ991"/>
      <c r="KK991"/>
      <c r="KL991"/>
      <c r="KM991"/>
      <c r="KN991"/>
      <c r="KO991"/>
      <c r="KP991"/>
      <c r="KQ991"/>
      <c r="KR991"/>
      <c r="KS991"/>
      <c r="KT991"/>
      <c r="KU991"/>
      <c r="KV991"/>
      <c r="KW991" s="33"/>
      <c r="KX991" s="33"/>
      <c r="KY991" s="33"/>
      <c r="KZ991" s="33"/>
      <c r="LA991" s="33"/>
      <c r="LB991" s="33"/>
      <c r="LC991" s="33"/>
    </row>
    <row r="992" spans="1:31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c r="JS992"/>
      <c r="JT992"/>
      <c r="JU992"/>
      <c r="JV992"/>
      <c r="JW992"/>
      <c r="JX992"/>
      <c r="JY992"/>
      <c r="JZ992"/>
      <c r="KA992"/>
      <c r="KB992"/>
      <c r="KC992"/>
      <c r="KD992"/>
      <c r="KE992"/>
      <c r="KF992"/>
      <c r="KG992"/>
      <c r="KH992"/>
      <c r="KI992"/>
      <c r="KJ992"/>
      <c r="KK992"/>
      <c r="KL992"/>
      <c r="KM992"/>
      <c r="KN992"/>
      <c r="KO992"/>
      <c r="KP992"/>
      <c r="KQ992"/>
      <c r="KR992"/>
      <c r="KS992"/>
      <c r="KT992"/>
      <c r="KU992"/>
      <c r="KV992"/>
      <c r="KW992" s="33"/>
      <c r="KX992" s="33"/>
      <c r="KY992" s="33"/>
      <c r="KZ992" s="33"/>
      <c r="LA992" s="33"/>
      <c r="LB992" s="33"/>
      <c r="LC992" s="33"/>
    </row>
    <row r="993" spans="1:31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s="33"/>
      <c r="KX993" s="33"/>
      <c r="KY993" s="33"/>
      <c r="KZ993" s="33"/>
      <c r="LA993" s="33"/>
      <c r="LB993" s="33"/>
      <c r="LC993" s="33"/>
    </row>
    <row r="994" spans="1:31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s="33"/>
      <c r="KX994" s="33"/>
      <c r="KY994" s="33"/>
      <c r="KZ994" s="33"/>
      <c r="LA994" s="33"/>
      <c r="LB994" s="33"/>
      <c r="LC994" s="33"/>
    </row>
    <row r="995" spans="1:31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s="33"/>
      <c r="KX995" s="33"/>
      <c r="KY995" s="33"/>
      <c r="KZ995" s="33"/>
      <c r="LA995" s="33"/>
      <c r="LB995" s="33"/>
      <c r="LC995" s="33"/>
    </row>
    <row r="996" spans="1:31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s="33"/>
      <c r="KX996" s="33"/>
      <c r="KY996" s="33"/>
      <c r="KZ996" s="33"/>
      <c r="LA996" s="33"/>
      <c r="LB996" s="33"/>
      <c r="LC996" s="33"/>
    </row>
    <row r="997" spans="1:31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c r="JS997"/>
      <c r="JT997"/>
      <c r="JU997"/>
      <c r="JV997"/>
      <c r="JW997"/>
      <c r="JX997"/>
      <c r="JY997"/>
      <c r="JZ997"/>
      <c r="KA997"/>
      <c r="KB997"/>
      <c r="KC997"/>
      <c r="KD997"/>
      <c r="KE997"/>
      <c r="KF997"/>
      <c r="KG997"/>
      <c r="KH997"/>
      <c r="KI997"/>
      <c r="KJ997"/>
      <c r="KK997"/>
      <c r="KL997"/>
      <c r="KM997"/>
      <c r="KN997"/>
      <c r="KO997"/>
      <c r="KP997"/>
      <c r="KQ997"/>
      <c r="KR997"/>
      <c r="KS997"/>
      <c r="KT997"/>
      <c r="KU997"/>
      <c r="KV997"/>
      <c r="KW997" s="33"/>
      <c r="KX997" s="33"/>
      <c r="KY997" s="33"/>
      <c r="KZ997" s="33"/>
      <c r="LA997" s="33"/>
      <c r="LB997" s="33"/>
      <c r="LC997" s="33"/>
    </row>
    <row r="998" spans="1:31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c r="JS998"/>
      <c r="JT998"/>
      <c r="JU998"/>
      <c r="JV998"/>
      <c r="JW998"/>
      <c r="JX998"/>
      <c r="JY998"/>
      <c r="JZ998"/>
      <c r="KA998"/>
      <c r="KB998"/>
      <c r="KC998"/>
      <c r="KD998"/>
      <c r="KE998"/>
      <c r="KF998"/>
      <c r="KG998"/>
      <c r="KH998"/>
      <c r="KI998"/>
      <c r="KJ998"/>
      <c r="KK998"/>
      <c r="KL998"/>
      <c r="KM998"/>
      <c r="KN998"/>
      <c r="KO998"/>
      <c r="KP998"/>
      <c r="KQ998"/>
      <c r="KR998"/>
      <c r="KS998"/>
      <c r="KT998"/>
      <c r="KU998"/>
      <c r="KV998"/>
      <c r="KW998" s="33"/>
      <c r="KX998" s="33"/>
      <c r="KY998" s="33"/>
      <c r="KZ998" s="33"/>
      <c r="LA998" s="33"/>
      <c r="LB998" s="33"/>
      <c r="LC998" s="33"/>
    </row>
    <row r="999" spans="1:31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c r="JS999"/>
      <c r="JT999"/>
      <c r="JU999"/>
      <c r="JV999"/>
      <c r="JW999"/>
      <c r="JX999"/>
      <c r="JY999"/>
      <c r="JZ999"/>
      <c r="KA999"/>
      <c r="KB999"/>
      <c r="KC999"/>
      <c r="KD999"/>
      <c r="KE999"/>
      <c r="KF999"/>
      <c r="KG999"/>
      <c r="KH999"/>
      <c r="KI999"/>
      <c r="KJ999"/>
      <c r="KK999"/>
      <c r="KL999"/>
      <c r="KM999"/>
      <c r="KN999"/>
      <c r="KO999"/>
      <c r="KP999"/>
      <c r="KQ999"/>
      <c r="KR999"/>
      <c r="KS999"/>
      <c r="KT999"/>
      <c r="KU999"/>
      <c r="KV999"/>
      <c r="KW999" s="33"/>
      <c r="KX999" s="33"/>
      <c r="KY999" s="33"/>
      <c r="KZ999" s="33"/>
      <c r="LA999" s="33"/>
      <c r="LB999" s="33"/>
      <c r="LC999" s="33"/>
    </row>
    <row r="1000" spans="1:31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c r="JA1000"/>
      <c r="JB1000"/>
      <c r="JC1000"/>
      <c r="JD1000"/>
      <c r="JE1000"/>
      <c r="JF1000"/>
      <c r="JG1000"/>
      <c r="JH1000"/>
      <c r="JI1000"/>
      <c r="JJ1000"/>
      <c r="JK1000"/>
      <c r="JL1000"/>
      <c r="JM1000"/>
      <c r="JN1000"/>
      <c r="JO1000"/>
      <c r="JP1000"/>
      <c r="JQ1000"/>
      <c r="JR1000"/>
      <c r="JS1000"/>
      <c r="JT1000"/>
      <c r="JU1000"/>
      <c r="JV1000"/>
      <c r="JW1000"/>
      <c r="JX1000"/>
      <c r="JY1000"/>
      <c r="JZ1000"/>
      <c r="KA1000"/>
      <c r="KB1000"/>
      <c r="KC1000"/>
      <c r="KD1000"/>
      <c r="KE1000"/>
      <c r="KF1000"/>
      <c r="KG1000"/>
      <c r="KH1000"/>
      <c r="KI1000"/>
      <c r="KJ1000"/>
      <c r="KK1000"/>
      <c r="KL1000"/>
      <c r="KM1000"/>
      <c r="KN1000"/>
      <c r="KO1000"/>
      <c r="KP1000"/>
      <c r="KQ1000"/>
      <c r="KR1000"/>
      <c r="KS1000"/>
      <c r="KT1000"/>
      <c r="KU1000"/>
      <c r="KV1000"/>
      <c r="KW1000" s="33"/>
      <c r="KX1000" s="33"/>
      <c r="KY1000" s="33"/>
      <c r="KZ1000" s="33"/>
      <c r="LA1000" s="33"/>
      <c r="LB1000" s="33"/>
      <c r="LC1000" s="33"/>
    </row>
    <row r="1001" spans="1:31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c r="IW1001"/>
      <c r="IX1001"/>
      <c r="IY1001"/>
      <c r="IZ1001"/>
      <c r="JA1001"/>
      <c r="JB1001"/>
      <c r="JC1001"/>
      <c r="JD1001"/>
      <c r="JE1001"/>
      <c r="JF1001"/>
      <c r="JG1001"/>
      <c r="JH1001"/>
      <c r="JI1001"/>
      <c r="JJ1001"/>
      <c r="JK1001"/>
      <c r="JL1001"/>
      <c r="JM1001"/>
      <c r="JN1001"/>
      <c r="JO1001"/>
      <c r="JP1001"/>
      <c r="JQ1001"/>
      <c r="JR1001"/>
      <c r="JS1001"/>
      <c r="JT1001"/>
      <c r="JU1001"/>
      <c r="JV1001"/>
      <c r="JW1001"/>
      <c r="JX1001"/>
      <c r="JY1001"/>
      <c r="JZ1001"/>
      <c r="KA1001"/>
      <c r="KB1001"/>
      <c r="KC1001"/>
      <c r="KD1001"/>
      <c r="KE1001"/>
      <c r="KF1001"/>
      <c r="KG1001"/>
      <c r="KH1001"/>
      <c r="KI1001"/>
      <c r="KJ1001"/>
      <c r="KK1001"/>
      <c r="KL1001"/>
      <c r="KM1001"/>
      <c r="KN1001"/>
      <c r="KO1001"/>
      <c r="KP1001"/>
      <c r="KQ1001"/>
      <c r="KR1001"/>
      <c r="KS1001"/>
      <c r="KT1001"/>
      <c r="KU1001"/>
      <c r="KV1001"/>
      <c r="KW1001" s="33"/>
      <c r="KX1001" s="33"/>
      <c r="KY1001" s="33"/>
      <c r="KZ1001" s="33"/>
      <c r="LA1001" s="33"/>
      <c r="LB1001" s="33"/>
      <c r="LC1001" s="33"/>
    </row>
    <row r="1002" spans="1:31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c r="IW1002"/>
      <c r="IX1002"/>
      <c r="IY1002"/>
      <c r="IZ1002"/>
      <c r="JA1002"/>
      <c r="JB1002"/>
      <c r="JC1002"/>
      <c r="JD1002"/>
      <c r="JE1002"/>
      <c r="JF1002"/>
      <c r="JG1002"/>
      <c r="JH1002"/>
      <c r="JI1002"/>
      <c r="JJ1002"/>
      <c r="JK1002"/>
      <c r="JL1002"/>
      <c r="JM1002"/>
      <c r="JN1002"/>
      <c r="JO1002"/>
      <c r="JP1002"/>
      <c r="JQ1002"/>
      <c r="JR1002"/>
      <c r="JS1002"/>
      <c r="JT1002"/>
      <c r="JU1002"/>
      <c r="JV1002"/>
      <c r="JW1002"/>
      <c r="JX1002"/>
      <c r="JY1002"/>
      <c r="JZ1002"/>
      <c r="KA1002"/>
      <c r="KB1002"/>
      <c r="KC1002"/>
      <c r="KD1002"/>
      <c r="KE1002"/>
      <c r="KF1002"/>
      <c r="KG1002"/>
      <c r="KH1002"/>
      <c r="KI1002"/>
      <c r="KJ1002"/>
      <c r="KK1002"/>
      <c r="KL1002"/>
      <c r="KM1002"/>
      <c r="KN1002"/>
      <c r="KO1002"/>
      <c r="KP1002"/>
      <c r="KQ1002"/>
      <c r="KR1002"/>
      <c r="KS1002"/>
      <c r="KT1002"/>
      <c r="KU1002"/>
      <c r="KV1002"/>
    </row>
    <row r="1003" spans="1:31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row>
    <row r="1004" spans="1:31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row>
    <row r="1005" spans="1:31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row>
    <row r="1006" spans="1:31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c r="JS1006"/>
      <c r="JT1006"/>
      <c r="JU1006"/>
      <c r="JV1006"/>
      <c r="JW1006"/>
      <c r="JX1006"/>
      <c r="JY1006"/>
      <c r="JZ1006"/>
      <c r="KA1006"/>
      <c r="KB1006"/>
      <c r="KC1006"/>
      <c r="KD1006"/>
      <c r="KE1006"/>
      <c r="KF1006"/>
      <c r="KG1006"/>
      <c r="KH1006"/>
      <c r="KI1006"/>
      <c r="KJ1006"/>
      <c r="KK1006"/>
      <c r="KL1006"/>
      <c r="KM1006"/>
      <c r="KN1006"/>
      <c r="KO1006"/>
      <c r="KP1006"/>
      <c r="KQ1006"/>
      <c r="KR1006"/>
      <c r="KS1006"/>
      <c r="KT1006"/>
      <c r="KU1006"/>
      <c r="KV1006"/>
    </row>
    <row r="1007" spans="1:31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c r="JS1007"/>
      <c r="JT1007"/>
      <c r="JU1007"/>
      <c r="JV1007"/>
      <c r="JW1007"/>
      <c r="JX1007"/>
      <c r="JY1007"/>
      <c r="JZ1007"/>
      <c r="KA1007"/>
      <c r="KB1007"/>
      <c r="KC1007"/>
      <c r="KD1007"/>
      <c r="KE1007"/>
      <c r="KF1007"/>
      <c r="KG1007"/>
      <c r="KH1007"/>
      <c r="KI1007"/>
      <c r="KJ1007"/>
      <c r="KK1007"/>
      <c r="KL1007"/>
      <c r="KM1007"/>
      <c r="KN1007"/>
      <c r="KO1007"/>
      <c r="KP1007"/>
      <c r="KQ1007"/>
      <c r="KR1007"/>
      <c r="KS1007"/>
      <c r="KT1007"/>
      <c r="KU1007"/>
      <c r="KV1007"/>
    </row>
    <row r="1008" spans="1:31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c r="JS1008"/>
      <c r="JT1008"/>
      <c r="JU1008"/>
      <c r="JV1008"/>
      <c r="JW1008"/>
      <c r="JX1008"/>
      <c r="JY1008"/>
      <c r="JZ1008"/>
      <c r="KA1008"/>
      <c r="KB1008"/>
      <c r="KC1008"/>
      <c r="KD1008"/>
      <c r="KE1008"/>
      <c r="KF1008"/>
      <c r="KG1008"/>
      <c r="KH1008"/>
      <c r="KI1008"/>
      <c r="KJ1008"/>
      <c r="KK1008"/>
      <c r="KL1008"/>
      <c r="KM1008"/>
      <c r="KN1008"/>
      <c r="KO1008"/>
      <c r="KP1008"/>
      <c r="KQ1008"/>
      <c r="KR1008"/>
      <c r="KS1008"/>
      <c r="KT1008"/>
      <c r="KU1008"/>
      <c r="KV1008"/>
    </row>
    <row r="1009" spans="1:308">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c r="JS1009"/>
      <c r="JT1009"/>
      <c r="JU1009"/>
      <c r="JV1009"/>
      <c r="JW1009"/>
      <c r="JX1009"/>
      <c r="JY1009"/>
      <c r="JZ1009"/>
      <c r="KA1009"/>
      <c r="KB1009"/>
      <c r="KC1009"/>
      <c r="KD1009"/>
      <c r="KE1009"/>
      <c r="KF1009"/>
      <c r="KG1009"/>
      <c r="KH1009"/>
      <c r="KI1009"/>
      <c r="KJ1009"/>
      <c r="KK1009"/>
      <c r="KL1009"/>
      <c r="KM1009"/>
      <c r="KN1009"/>
      <c r="KO1009"/>
      <c r="KP1009"/>
      <c r="KQ1009"/>
      <c r="KR1009"/>
      <c r="KS1009"/>
      <c r="KT1009"/>
      <c r="KU1009"/>
      <c r="KV1009"/>
    </row>
    <row r="1010" spans="1:308">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c r="JS1010"/>
      <c r="JT1010"/>
      <c r="JU1010"/>
      <c r="JV1010"/>
      <c r="JW1010"/>
      <c r="JX1010"/>
      <c r="JY1010"/>
      <c r="JZ1010"/>
      <c r="KA1010"/>
      <c r="KB1010"/>
      <c r="KC1010"/>
      <c r="KD1010"/>
      <c r="KE1010"/>
      <c r="KF1010"/>
      <c r="KG1010"/>
      <c r="KH1010"/>
      <c r="KI1010"/>
      <c r="KJ1010"/>
      <c r="KK1010"/>
      <c r="KL1010"/>
      <c r="KM1010"/>
      <c r="KN1010"/>
      <c r="KO1010"/>
      <c r="KP1010"/>
      <c r="KQ1010"/>
      <c r="KR1010"/>
      <c r="KS1010"/>
      <c r="KT1010"/>
      <c r="KU1010"/>
      <c r="KV1010"/>
    </row>
    <row r="1011" spans="1:308">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c r="JS1011"/>
      <c r="JT1011"/>
      <c r="JU1011"/>
      <c r="JV1011"/>
      <c r="JW1011"/>
      <c r="JX1011"/>
      <c r="JY1011"/>
      <c r="JZ1011"/>
      <c r="KA1011"/>
      <c r="KB1011"/>
      <c r="KC1011"/>
      <c r="KD1011"/>
      <c r="KE1011"/>
      <c r="KF1011"/>
      <c r="KG1011"/>
      <c r="KH1011"/>
      <c r="KI1011"/>
      <c r="KJ1011"/>
      <c r="KK1011"/>
      <c r="KL1011"/>
      <c r="KM1011"/>
      <c r="KN1011"/>
      <c r="KO1011"/>
      <c r="KP1011"/>
      <c r="KQ1011"/>
      <c r="KR1011"/>
      <c r="KS1011"/>
      <c r="KT1011"/>
      <c r="KU1011"/>
      <c r="KV1011"/>
    </row>
    <row r="1012" spans="1:308">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c r="JS1012"/>
      <c r="JT1012"/>
      <c r="JU1012"/>
      <c r="JV1012"/>
      <c r="JW1012"/>
      <c r="JX1012"/>
      <c r="JY1012"/>
      <c r="JZ1012"/>
      <c r="KA1012"/>
      <c r="KB1012"/>
      <c r="KC1012"/>
      <c r="KD1012"/>
      <c r="KE1012"/>
      <c r="KF1012"/>
      <c r="KG1012"/>
      <c r="KH1012"/>
      <c r="KI1012"/>
      <c r="KJ1012"/>
      <c r="KK1012"/>
      <c r="KL1012"/>
      <c r="KM1012"/>
      <c r="KN1012"/>
      <c r="KO1012"/>
      <c r="KP1012"/>
      <c r="KQ1012"/>
      <c r="KR1012"/>
      <c r="KS1012"/>
      <c r="KT1012"/>
      <c r="KU1012"/>
      <c r="KV1012"/>
    </row>
    <row r="1013" spans="1:308">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c r="JS1013"/>
      <c r="JT1013"/>
      <c r="JU1013"/>
      <c r="JV1013"/>
      <c r="JW1013"/>
      <c r="JX1013"/>
      <c r="JY1013"/>
      <c r="JZ1013"/>
      <c r="KA1013"/>
      <c r="KB1013"/>
      <c r="KC1013"/>
      <c r="KD1013"/>
      <c r="KE1013"/>
      <c r="KF1013"/>
      <c r="KG1013"/>
      <c r="KH1013"/>
      <c r="KI1013"/>
      <c r="KJ1013"/>
      <c r="KK1013"/>
      <c r="KL1013"/>
      <c r="KM1013"/>
      <c r="KN1013"/>
      <c r="KO1013"/>
      <c r="KP1013"/>
      <c r="KQ1013"/>
      <c r="KR1013"/>
      <c r="KS1013"/>
      <c r="KT1013"/>
      <c r="KU1013"/>
      <c r="KV1013"/>
    </row>
    <row r="1014" spans="1:308">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c r="JS1014"/>
      <c r="JT1014"/>
      <c r="JU1014"/>
      <c r="JV1014"/>
      <c r="JW1014"/>
      <c r="JX1014"/>
      <c r="JY1014"/>
      <c r="JZ1014"/>
      <c r="KA1014"/>
      <c r="KB1014"/>
      <c r="KC1014"/>
      <c r="KD1014"/>
      <c r="KE1014"/>
      <c r="KF1014"/>
      <c r="KG1014"/>
      <c r="KH1014"/>
      <c r="KI1014"/>
      <c r="KJ1014"/>
      <c r="KK1014"/>
      <c r="KL1014"/>
      <c r="KM1014"/>
      <c r="KN1014"/>
      <c r="KO1014"/>
      <c r="KP1014"/>
      <c r="KQ1014"/>
      <c r="KR1014"/>
      <c r="KS1014"/>
      <c r="KT1014"/>
      <c r="KU1014"/>
      <c r="KV1014"/>
    </row>
    <row r="1015" spans="1:308">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c r="JS1015"/>
      <c r="JT1015"/>
      <c r="JU1015"/>
      <c r="JV1015"/>
      <c r="JW1015"/>
      <c r="JX1015"/>
      <c r="JY1015"/>
      <c r="JZ1015"/>
      <c r="KA1015"/>
      <c r="KB1015"/>
      <c r="KC1015"/>
      <c r="KD1015"/>
      <c r="KE1015"/>
      <c r="KF1015"/>
      <c r="KG1015"/>
      <c r="KH1015"/>
      <c r="KI1015"/>
      <c r="KJ1015"/>
      <c r="KK1015"/>
      <c r="KL1015"/>
      <c r="KM1015"/>
      <c r="KN1015"/>
      <c r="KO1015"/>
      <c r="KP1015"/>
      <c r="KQ1015"/>
      <c r="KR1015"/>
      <c r="KS1015"/>
      <c r="KT1015"/>
      <c r="KU1015"/>
      <c r="KV1015"/>
    </row>
    <row r="1016" spans="1:308">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c r="JS1016"/>
      <c r="JT1016"/>
      <c r="JU1016"/>
      <c r="JV1016"/>
      <c r="JW1016"/>
      <c r="JX1016"/>
      <c r="JY1016"/>
      <c r="JZ1016"/>
      <c r="KA1016"/>
      <c r="KB1016"/>
      <c r="KC1016"/>
      <c r="KD1016"/>
      <c r="KE1016"/>
      <c r="KF1016"/>
      <c r="KG1016"/>
      <c r="KH1016"/>
      <c r="KI1016"/>
      <c r="KJ1016"/>
      <c r="KK1016"/>
      <c r="KL1016"/>
      <c r="KM1016"/>
      <c r="KN1016"/>
      <c r="KO1016"/>
      <c r="KP1016"/>
      <c r="KQ1016"/>
      <c r="KR1016"/>
      <c r="KS1016"/>
      <c r="KT1016"/>
      <c r="KU1016"/>
      <c r="KV1016"/>
    </row>
    <row r="1017" spans="1:308">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c r="JS1017"/>
      <c r="JT1017"/>
      <c r="JU1017"/>
      <c r="JV1017"/>
      <c r="JW1017"/>
      <c r="JX1017"/>
      <c r="JY1017"/>
      <c r="JZ1017"/>
      <c r="KA1017"/>
      <c r="KB1017"/>
      <c r="KC1017"/>
      <c r="KD1017"/>
      <c r="KE1017"/>
      <c r="KF1017"/>
      <c r="KG1017"/>
      <c r="KH1017"/>
      <c r="KI1017"/>
      <c r="KJ1017"/>
      <c r="KK1017"/>
      <c r="KL1017"/>
      <c r="KM1017"/>
      <c r="KN1017"/>
      <c r="KO1017"/>
      <c r="KP1017"/>
      <c r="KQ1017"/>
      <c r="KR1017"/>
      <c r="KS1017"/>
      <c r="KT1017"/>
      <c r="KU1017"/>
      <c r="KV1017"/>
    </row>
    <row r="1018" spans="1:308">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c r="IW1018"/>
      <c r="IX1018"/>
      <c r="IY1018"/>
      <c r="IZ1018"/>
      <c r="JA1018"/>
      <c r="JB1018"/>
      <c r="JC1018"/>
      <c r="JD1018"/>
      <c r="JE1018"/>
      <c r="JF1018"/>
      <c r="JG1018"/>
      <c r="JH1018"/>
      <c r="JI1018"/>
      <c r="JJ1018"/>
      <c r="JK1018"/>
      <c r="JL1018"/>
      <c r="JM1018"/>
      <c r="JN1018"/>
      <c r="JO1018"/>
      <c r="JP1018"/>
      <c r="JQ1018"/>
      <c r="JR1018"/>
      <c r="JS1018"/>
      <c r="JT1018"/>
      <c r="JU1018"/>
      <c r="JV1018"/>
      <c r="JW1018"/>
      <c r="JX1018"/>
      <c r="JY1018"/>
      <c r="JZ1018"/>
      <c r="KA1018"/>
      <c r="KB1018"/>
      <c r="KC1018"/>
      <c r="KD1018"/>
      <c r="KE1018"/>
      <c r="KF1018"/>
      <c r="KG1018"/>
      <c r="KH1018"/>
      <c r="KI1018"/>
      <c r="KJ1018"/>
      <c r="KK1018"/>
      <c r="KL1018"/>
      <c r="KM1018"/>
      <c r="KN1018"/>
      <c r="KO1018"/>
      <c r="KP1018"/>
      <c r="KQ1018"/>
      <c r="KR1018"/>
      <c r="KS1018"/>
      <c r="KT1018"/>
      <c r="KU1018"/>
      <c r="KV1018"/>
    </row>
    <row r="1019" spans="1:308">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c r="JS1019"/>
      <c r="JT1019"/>
      <c r="JU1019"/>
      <c r="JV1019"/>
      <c r="JW1019"/>
      <c r="JX1019"/>
      <c r="JY1019"/>
      <c r="JZ1019"/>
      <c r="KA1019"/>
      <c r="KB1019"/>
      <c r="KC1019"/>
      <c r="KD1019"/>
      <c r="KE1019"/>
      <c r="KF1019"/>
      <c r="KG1019"/>
      <c r="KH1019"/>
      <c r="KI1019"/>
      <c r="KJ1019"/>
      <c r="KK1019"/>
      <c r="KL1019"/>
      <c r="KM1019"/>
      <c r="KN1019"/>
      <c r="KO1019"/>
      <c r="KP1019"/>
      <c r="KQ1019"/>
      <c r="KR1019"/>
      <c r="KS1019"/>
      <c r="KT1019"/>
      <c r="KU1019"/>
      <c r="KV1019"/>
    </row>
    <row r="1020" spans="1:308">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c r="JS1020"/>
      <c r="JT1020"/>
      <c r="JU1020"/>
      <c r="JV1020"/>
      <c r="JW1020"/>
      <c r="JX1020"/>
      <c r="JY1020"/>
      <c r="JZ1020"/>
      <c r="KA1020"/>
      <c r="KB1020"/>
      <c r="KC1020"/>
      <c r="KD1020"/>
      <c r="KE1020"/>
      <c r="KF1020"/>
      <c r="KG1020"/>
      <c r="KH1020"/>
      <c r="KI1020"/>
      <c r="KJ1020"/>
      <c r="KK1020"/>
      <c r="KL1020"/>
      <c r="KM1020"/>
      <c r="KN1020"/>
      <c r="KO1020"/>
      <c r="KP1020"/>
      <c r="KQ1020"/>
      <c r="KR1020"/>
      <c r="KS1020"/>
      <c r="KT1020"/>
      <c r="KU1020"/>
      <c r="KV1020"/>
    </row>
    <row r="1021" spans="1:308">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c r="JS1021"/>
      <c r="JT1021"/>
      <c r="JU1021"/>
      <c r="JV1021"/>
      <c r="JW1021"/>
      <c r="JX1021"/>
      <c r="JY1021"/>
      <c r="JZ1021"/>
      <c r="KA1021"/>
      <c r="KB1021"/>
      <c r="KC1021"/>
      <c r="KD1021"/>
      <c r="KE1021"/>
      <c r="KF1021"/>
      <c r="KG1021"/>
      <c r="KH1021"/>
      <c r="KI1021"/>
      <c r="KJ1021"/>
      <c r="KK1021"/>
      <c r="KL1021"/>
      <c r="KM1021"/>
      <c r="KN1021"/>
      <c r="KO1021"/>
      <c r="KP1021"/>
      <c r="KQ1021"/>
      <c r="KR1021"/>
      <c r="KS1021"/>
      <c r="KT1021"/>
      <c r="KU1021"/>
      <c r="KV1021"/>
    </row>
    <row r="1022" spans="1:308">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c r="IW1022"/>
      <c r="IX1022"/>
      <c r="IY1022"/>
      <c r="IZ1022"/>
      <c r="JA1022"/>
      <c r="JB1022"/>
      <c r="JC1022"/>
      <c r="JD1022"/>
      <c r="JE1022"/>
      <c r="JF1022"/>
      <c r="JG1022"/>
      <c r="JH1022"/>
      <c r="JI1022"/>
      <c r="JJ1022"/>
      <c r="JK1022"/>
      <c r="JL1022"/>
      <c r="JM1022"/>
      <c r="JN1022"/>
      <c r="JO1022"/>
      <c r="JP1022"/>
      <c r="JQ1022"/>
      <c r="JR1022"/>
      <c r="JS1022"/>
      <c r="JT1022"/>
      <c r="JU1022"/>
      <c r="JV1022"/>
      <c r="JW1022"/>
      <c r="JX1022"/>
      <c r="JY1022"/>
      <c r="JZ1022"/>
      <c r="KA1022"/>
      <c r="KB1022"/>
      <c r="KC1022"/>
      <c r="KD1022"/>
      <c r="KE1022"/>
      <c r="KF1022"/>
      <c r="KG1022"/>
      <c r="KH1022"/>
      <c r="KI1022"/>
      <c r="KJ1022"/>
      <c r="KK1022"/>
      <c r="KL1022"/>
      <c r="KM1022"/>
      <c r="KN1022"/>
      <c r="KO1022"/>
      <c r="KP1022"/>
      <c r="KQ1022"/>
      <c r="KR1022"/>
      <c r="KS1022"/>
      <c r="KT1022"/>
      <c r="KU1022"/>
      <c r="KV1022"/>
    </row>
    <row r="1023" spans="1:308">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c r="IW1023"/>
      <c r="IX1023"/>
      <c r="IY1023"/>
      <c r="IZ1023"/>
      <c r="JA1023"/>
      <c r="JB1023"/>
      <c r="JC1023"/>
      <c r="JD1023"/>
      <c r="JE1023"/>
      <c r="JF1023"/>
      <c r="JG1023"/>
      <c r="JH1023"/>
      <c r="JI1023"/>
      <c r="JJ1023"/>
      <c r="JK1023"/>
      <c r="JL1023"/>
      <c r="JM1023"/>
      <c r="JN1023"/>
      <c r="JO1023"/>
      <c r="JP1023"/>
      <c r="JQ1023"/>
      <c r="JR1023"/>
      <c r="JS1023"/>
      <c r="JT1023"/>
      <c r="JU1023"/>
      <c r="JV1023"/>
      <c r="JW1023"/>
      <c r="JX1023"/>
      <c r="JY1023"/>
      <c r="JZ1023"/>
      <c r="KA1023"/>
      <c r="KB1023"/>
      <c r="KC1023"/>
      <c r="KD1023"/>
      <c r="KE1023"/>
      <c r="KF1023"/>
      <c r="KG1023"/>
      <c r="KH1023"/>
      <c r="KI1023"/>
      <c r="KJ1023"/>
      <c r="KK1023"/>
      <c r="KL1023"/>
      <c r="KM1023"/>
      <c r="KN1023"/>
      <c r="KO1023"/>
      <c r="KP1023"/>
      <c r="KQ1023"/>
      <c r="KR1023"/>
      <c r="KS1023"/>
      <c r="KT1023"/>
      <c r="KU1023"/>
      <c r="KV1023"/>
    </row>
    <row r="1024" spans="1:308">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c r="IX1024"/>
      <c r="IY1024"/>
      <c r="IZ1024"/>
      <c r="JA1024"/>
      <c r="JB1024"/>
      <c r="JC1024"/>
      <c r="JD1024"/>
      <c r="JE1024"/>
      <c r="JF1024"/>
      <c r="JG1024"/>
      <c r="JH1024"/>
      <c r="JI1024"/>
      <c r="JJ1024"/>
      <c r="JK1024"/>
      <c r="JL1024"/>
      <c r="JM1024"/>
      <c r="JN1024"/>
      <c r="JO1024"/>
      <c r="JP1024"/>
      <c r="JQ1024"/>
      <c r="JR1024"/>
      <c r="JS1024"/>
      <c r="JT1024"/>
      <c r="JU1024"/>
      <c r="JV1024"/>
      <c r="JW1024"/>
      <c r="JX1024"/>
      <c r="JY1024"/>
      <c r="JZ1024"/>
      <c r="KA1024"/>
      <c r="KB1024"/>
      <c r="KC1024"/>
      <c r="KD1024"/>
      <c r="KE1024"/>
      <c r="KF1024"/>
      <c r="KG1024"/>
      <c r="KH1024"/>
      <c r="KI1024"/>
      <c r="KJ1024"/>
      <c r="KK1024"/>
      <c r="KL1024"/>
      <c r="KM1024"/>
      <c r="KN1024"/>
      <c r="KO1024"/>
      <c r="KP1024"/>
      <c r="KQ1024"/>
      <c r="KR1024"/>
      <c r="KS1024"/>
      <c r="KT1024"/>
      <c r="KU1024"/>
      <c r="KV1024"/>
    </row>
    <row r="1025" spans="1:308">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c r="IW1025"/>
      <c r="IX1025"/>
      <c r="IY1025"/>
      <c r="IZ1025"/>
      <c r="JA1025"/>
      <c r="JB1025"/>
      <c r="JC1025"/>
      <c r="JD1025"/>
      <c r="JE1025"/>
      <c r="JF1025"/>
      <c r="JG1025"/>
      <c r="JH1025"/>
      <c r="JI1025"/>
      <c r="JJ1025"/>
      <c r="JK1025"/>
      <c r="JL1025"/>
      <c r="JM1025"/>
      <c r="JN1025"/>
      <c r="JO1025"/>
      <c r="JP1025"/>
      <c r="JQ1025"/>
      <c r="JR1025"/>
      <c r="JS1025"/>
      <c r="JT1025"/>
      <c r="JU1025"/>
      <c r="JV1025"/>
      <c r="JW1025"/>
      <c r="JX1025"/>
      <c r="JY1025"/>
      <c r="JZ1025"/>
      <c r="KA1025"/>
      <c r="KB1025"/>
      <c r="KC1025"/>
      <c r="KD1025"/>
      <c r="KE1025"/>
      <c r="KF1025"/>
      <c r="KG1025"/>
      <c r="KH1025"/>
      <c r="KI1025"/>
      <c r="KJ1025"/>
      <c r="KK1025"/>
      <c r="KL1025"/>
      <c r="KM1025"/>
      <c r="KN1025"/>
      <c r="KO1025"/>
      <c r="KP1025"/>
      <c r="KQ1025"/>
      <c r="KR1025"/>
      <c r="KS1025"/>
      <c r="KT1025"/>
      <c r="KU1025"/>
      <c r="KV1025"/>
    </row>
    <row r="1026" spans="1:308">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row>
    <row r="1027" spans="1:308">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row>
    <row r="1028" spans="1:308">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c r="JS1028"/>
      <c r="JT1028"/>
      <c r="JU1028"/>
      <c r="JV1028"/>
      <c r="JW1028"/>
      <c r="JX1028"/>
      <c r="JY1028"/>
      <c r="JZ1028"/>
      <c r="KA1028"/>
      <c r="KB1028"/>
      <c r="KC1028"/>
      <c r="KD1028"/>
      <c r="KE1028"/>
      <c r="KF1028"/>
      <c r="KG1028"/>
      <c r="KH1028"/>
      <c r="KI1028"/>
      <c r="KJ1028"/>
      <c r="KK1028"/>
      <c r="KL1028"/>
      <c r="KM1028"/>
      <c r="KN1028"/>
      <c r="KO1028"/>
      <c r="KP1028"/>
      <c r="KQ1028"/>
      <c r="KR1028"/>
      <c r="KS1028"/>
      <c r="KT1028"/>
      <c r="KU1028"/>
      <c r="KV1028"/>
    </row>
    <row r="1029" spans="1:308">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row>
    <row r="1030" spans="1:308">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c r="JS1030"/>
      <c r="JT1030"/>
      <c r="JU1030"/>
      <c r="JV1030"/>
      <c r="JW1030"/>
      <c r="JX1030"/>
      <c r="JY1030"/>
      <c r="JZ1030"/>
      <c r="KA1030"/>
      <c r="KB1030"/>
      <c r="KC1030"/>
      <c r="KD1030"/>
      <c r="KE1030"/>
      <c r="KF1030"/>
      <c r="KG1030"/>
      <c r="KH1030"/>
      <c r="KI1030"/>
      <c r="KJ1030"/>
      <c r="KK1030"/>
      <c r="KL1030"/>
      <c r="KM1030"/>
      <c r="KN1030"/>
      <c r="KO1030"/>
      <c r="KP1030"/>
      <c r="KQ1030"/>
      <c r="KR1030"/>
      <c r="KS1030"/>
      <c r="KT1030"/>
      <c r="KU1030"/>
      <c r="KV1030"/>
    </row>
    <row r="1031" spans="1:308">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c r="JS1031"/>
      <c r="JT1031"/>
      <c r="JU1031"/>
      <c r="JV1031"/>
      <c r="JW1031"/>
      <c r="JX1031"/>
      <c r="JY1031"/>
      <c r="JZ1031"/>
      <c r="KA1031"/>
      <c r="KB1031"/>
      <c r="KC1031"/>
      <c r="KD1031"/>
      <c r="KE1031"/>
      <c r="KF1031"/>
      <c r="KG1031"/>
      <c r="KH1031"/>
      <c r="KI1031"/>
      <c r="KJ1031"/>
      <c r="KK1031"/>
      <c r="KL1031"/>
      <c r="KM1031"/>
      <c r="KN1031"/>
      <c r="KO1031"/>
      <c r="KP1031"/>
      <c r="KQ1031"/>
      <c r="KR1031"/>
      <c r="KS1031"/>
      <c r="KT1031"/>
      <c r="KU1031"/>
      <c r="KV1031"/>
    </row>
    <row r="1032" spans="1:308">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c r="JS1032"/>
      <c r="JT1032"/>
      <c r="JU1032"/>
      <c r="JV1032"/>
      <c r="JW1032"/>
      <c r="JX1032"/>
      <c r="JY1032"/>
      <c r="JZ1032"/>
      <c r="KA1032"/>
      <c r="KB1032"/>
      <c r="KC1032"/>
      <c r="KD1032"/>
      <c r="KE1032"/>
      <c r="KF1032"/>
      <c r="KG1032"/>
      <c r="KH1032"/>
      <c r="KI1032"/>
      <c r="KJ1032"/>
      <c r="KK1032"/>
      <c r="KL1032"/>
      <c r="KM1032"/>
      <c r="KN1032"/>
      <c r="KO1032"/>
      <c r="KP1032"/>
      <c r="KQ1032"/>
      <c r="KR1032"/>
      <c r="KS1032"/>
      <c r="KT1032"/>
      <c r="KU1032"/>
      <c r="KV1032"/>
    </row>
    <row r="1033" spans="1:308">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c r="JS1033"/>
      <c r="JT1033"/>
      <c r="JU1033"/>
      <c r="JV1033"/>
      <c r="JW1033"/>
      <c r="JX1033"/>
      <c r="JY1033"/>
      <c r="JZ1033"/>
      <c r="KA1033"/>
      <c r="KB1033"/>
      <c r="KC1033"/>
      <c r="KD1033"/>
      <c r="KE1033"/>
      <c r="KF1033"/>
      <c r="KG1033"/>
      <c r="KH1033"/>
      <c r="KI1033"/>
      <c r="KJ1033"/>
      <c r="KK1033"/>
      <c r="KL1033"/>
      <c r="KM1033"/>
      <c r="KN1033"/>
      <c r="KO1033"/>
      <c r="KP1033"/>
      <c r="KQ1033"/>
      <c r="KR1033"/>
      <c r="KS1033"/>
      <c r="KT1033"/>
      <c r="KU1033"/>
      <c r="KV1033"/>
    </row>
    <row r="1034" spans="1:308">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c r="JS1034"/>
      <c r="JT1034"/>
      <c r="JU1034"/>
      <c r="JV1034"/>
      <c r="JW1034"/>
      <c r="JX1034"/>
      <c r="JY1034"/>
      <c r="JZ1034"/>
      <c r="KA1034"/>
      <c r="KB1034"/>
      <c r="KC1034"/>
      <c r="KD1034"/>
      <c r="KE1034"/>
      <c r="KF1034"/>
      <c r="KG1034"/>
      <c r="KH1034"/>
      <c r="KI1034"/>
      <c r="KJ1034"/>
      <c r="KK1034"/>
      <c r="KL1034"/>
      <c r="KM1034"/>
      <c r="KN1034"/>
      <c r="KO1034"/>
      <c r="KP1034"/>
      <c r="KQ1034"/>
      <c r="KR1034"/>
      <c r="KS1034"/>
      <c r="KT1034"/>
      <c r="KU1034"/>
      <c r="KV1034"/>
    </row>
    <row r="1035" spans="1:308">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c r="JS1035"/>
      <c r="JT1035"/>
      <c r="JU1035"/>
      <c r="JV1035"/>
      <c r="JW1035"/>
      <c r="JX1035"/>
      <c r="JY1035"/>
      <c r="JZ1035"/>
      <c r="KA1035"/>
      <c r="KB1035"/>
      <c r="KC1035"/>
      <c r="KD1035"/>
      <c r="KE1035"/>
      <c r="KF1035"/>
      <c r="KG1035"/>
      <c r="KH1035"/>
      <c r="KI1035"/>
      <c r="KJ1035"/>
      <c r="KK1035"/>
      <c r="KL1035"/>
      <c r="KM1035"/>
      <c r="KN1035"/>
      <c r="KO1035"/>
      <c r="KP1035"/>
      <c r="KQ1035"/>
      <c r="KR1035"/>
      <c r="KS1035"/>
      <c r="KT1035"/>
      <c r="KU1035"/>
      <c r="KV1035"/>
    </row>
    <row r="1036" spans="1:308">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c r="JS1036"/>
      <c r="JT1036"/>
      <c r="JU1036"/>
      <c r="JV1036"/>
      <c r="JW1036"/>
      <c r="JX1036"/>
      <c r="JY1036"/>
      <c r="JZ1036"/>
      <c r="KA1036"/>
      <c r="KB1036"/>
      <c r="KC1036"/>
      <c r="KD1036"/>
      <c r="KE1036"/>
      <c r="KF1036"/>
      <c r="KG1036"/>
      <c r="KH1036"/>
      <c r="KI1036"/>
      <c r="KJ1036"/>
      <c r="KK1036"/>
      <c r="KL1036"/>
      <c r="KM1036"/>
      <c r="KN1036"/>
      <c r="KO1036"/>
      <c r="KP1036"/>
      <c r="KQ1036"/>
      <c r="KR1036"/>
      <c r="KS1036"/>
      <c r="KT1036"/>
      <c r="KU1036"/>
      <c r="KV1036"/>
    </row>
    <row r="1037" spans="1:308">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c r="JS1037"/>
      <c r="JT1037"/>
      <c r="JU1037"/>
      <c r="JV1037"/>
      <c r="JW1037"/>
      <c r="JX1037"/>
      <c r="JY1037"/>
      <c r="JZ1037"/>
      <c r="KA1037"/>
      <c r="KB1037"/>
      <c r="KC1037"/>
      <c r="KD1037"/>
      <c r="KE1037"/>
      <c r="KF1037"/>
      <c r="KG1037"/>
      <c r="KH1037"/>
      <c r="KI1037"/>
      <c r="KJ1037"/>
      <c r="KK1037"/>
      <c r="KL1037"/>
      <c r="KM1037"/>
      <c r="KN1037"/>
      <c r="KO1037"/>
      <c r="KP1037"/>
      <c r="KQ1037"/>
      <c r="KR1037"/>
      <c r="KS1037"/>
      <c r="KT1037"/>
      <c r="KU1037"/>
      <c r="KV1037"/>
    </row>
    <row r="1038" spans="1:308">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c r="JS1038"/>
      <c r="JT1038"/>
      <c r="JU1038"/>
      <c r="JV1038"/>
      <c r="JW1038"/>
      <c r="JX1038"/>
      <c r="JY1038"/>
      <c r="JZ1038"/>
      <c r="KA1038"/>
      <c r="KB1038"/>
      <c r="KC1038"/>
      <c r="KD1038"/>
      <c r="KE1038"/>
      <c r="KF1038"/>
      <c r="KG1038"/>
      <c r="KH1038"/>
      <c r="KI1038"/>
      <c r="KJ1038"/>
      <c r="KK1038"/>
      <c r="KL1038"/>
      <c r="KM1038"/>
      <c r="KN1038"/>
      <c r="KO1038"/>
      <c r="KP1038"/>
      <c r="KQ1038"/>
      <c r="KR1038"/>
      <c r="KS1038"/>
      <c r="KT1038"/>
      <c r="KU1038"/>
      <c r="KV1038"/>
    </row>
    <row r="1039" spans="1:308">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c r="JS1039"/>
      <c r="JT1039"/>
      <c r="JU1039"/>
      <c r="JV1039"/>
      <c r="JW1039"/>
      <c r="JX1039"/>
      <c r="JY1039"/>
      <c r="JZ1039"/>
      <c r="KA1039"/>
      <c r="KB1039"/>
      <c r="KC1039"/>
      <c r="KD1039"/>
      <c r="KE1039"/>
      <c r="KF1039"/>
      <c r="KG1039"/>
      <c r="KH1039"/>
      <c r="KI1039"/>
      <c r="KJ1039"/>
      <c r="KK1039"/>
      <c r="KL1039"/>
      <c r="KM1039"/>
      <c r="KN1039"/>
      <c r="KO1039"/>
      <c r="KP1039"/>
      <c r="KQ1039"/>
      <c r="KR1039"/>
      <c r="KS1039"/>
      <c r="KT1039"/>
      <c r="KU1039"/>
      <c r="KV1039"/>
    </row>
    <row r="1040" spans="1:308">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c r="JS1040"/>
      <c r="JT1040"/>
      <c r="JU1040"/>
      <c r="JV1040"/>
      <c r="JW1040"/>
      <c r="JX1040"/>
      <c r="JY1040"/>
      <c r="JZ1040"/>
      <c r="KA1040"/>
      <c r="KB1040"/>
      <c r="KC1040"/>
      <c r="KD1040"/>
      <c r="KE1040"/>
      <c r="KF1040"/>
      <c r="KG1040"/>
      <c r="KH1040"/>
      <c r="KI1040"/>
      <c r="KJ1040"/>
      <c r="KK1040"/>
      <c r="KL1040"/>
      <c r="KM1040"/>
      <c r="KN1040"/>
      <c r="KO1040"/>
      <c r="KP1040"/>
      <c r="KQ1040"/>
      <c r="KR1040"/>
      <c r="KS1040"/>
      <c r="KT1040"/>
      <c r="KU1040"/>
      <c r="KV1040"/>
    </row>
    <row r="1041" spans="1:308">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c r="JS1041"/>
      <c r="JT1041"/>
      <c r="JU1041"/>
      <c r="JV1041"/>
      <c r="JW1041"/>
      <c r="JX1041"/>
      <c r="JY1041"/>
      <c r="JZ1041"/>
      <c r="KA1041"/>
      <c r="KB1041"/>
      <c r="KC1041"/>
      <c r="KD1041"/>
      <c r="KE1041"/>
      <c r="KF1041"/>
      <c r="KG1041"/>
      <c r="KH1041"/>
      <c r="KI1041"/>
      <c r="KJ1041"/>
      <c r="KK1041"/>
      <c r="KL1041"/>
      <c r="KM1041"/>
      <c r="KN1041"/>
      <c r="KO1041"/>
      <c r="KP1041"/>
      <c r="KQ1041"/>
      <c r="KR1041"/>
      <c r="KS1041"/>
      <c r="KT1041"/>
      <c r="KU1041"/>
      <c r="KV1041"/>
    </row>
    <row r="1042" spans="1:308">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c r="JS1042"/>
      <c r="JT1042"/>
      <c r="JU1042"/>
      <c r="JV1042"/>
      <c r="JW1042"/>
      <c r="JX1042"/>
      <c r="JY1042"/>
      <c r="JZ1042"/>
      <c r="KA1042"/>
      <c r="KB1042"/>
      <c r="KC1042"/>
      <c r="KD1042"/>
      <c r="KE1042"/>
      <c r="KF1042"/>
      <c r="KG1042"/>
      <c r="KH1042"/>
      <c r="KI1042"/>
      <c r="KJ1042"/>
      <c r="KK1042"/>
      <c r="KL1042"/>
      <c r="KM1042"/>
      <c r="KN1042"/>
      <c r="KO1042"/>
      <c r="KP1042"/>
      <c r="KQ1042"/>
      <c r="KR1042"/>
      <c r="KS1042"/>
      <c r="KT1042"/>
      <c r="KU1042"/>
      <c r="KV1042"/>
    </row>
    <row r="1043" spans="1:308">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c r="JS1043"/>
      <c r="JT1043"/>
      <c r="JU1043"/>
      <c r="JV1043"/>
      <c r="JW1043"/>
      <c r="JX1043"/>
      <c r="JY1043"/>
      <c r="JZ1043"/>
      <c r="KA1043"/>
      <c r="KB1043"/>
      <c r="KC1043"/>
      <c r="KD1043"/>
      <c r="KE1043"/>
      <c r="KF1043"/>
      <c r="KG1043"/>
      <c r="KH1043"/>
      <c r="KI1043"/>
      <c r="KJ1043"/>
      <c r="KK1043"/>
      <c r="KL1043"/>
      <c r="KM1043"/>
      <c r="KN1043"/>
      <c r="KO1043"/>
      <c r="KP1043"/>
      <c r="KQ1043"/>
      <c r="KR1043"/>
      <c r="KS1043"/>
      <c r="KT1043"/>
      <c r="KU1043"/>
      <c r="KV1043"/>
    </row>
    <row r="1044" spans="1:308">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c r="JS1044"/>
      <c r="JT1044"/>
      <c r="JU1044"/>
      <c r="JV1044"/>
      <c r="JW1044"/>
      <c r="JX1044"/>
      <c r="JY1044"/>
      <c r="JZ1044"/>
      <c r="KA1044"/>
      <c r="KB1044"/>
      <c r="KC1044"/>
      <c r="KD1044"/>
      <c r="KE1044"/>
      <c r="KF1044"/>
      <c r="KG1044"/>
      <c r="KH1044"/>
      <c r="KI1044"/>
      <c r="KJ1044"/>
      <c r="KK1044"/>
      <c r="KL1044"/>
      <c r="KM1044"/>
      <c r="KN1044"/>
      <c r="KO1044"/>
      <c r="KP1044"/>
      <c r="KQ1044"/>
      <c r="KR1044"/>
      <c r="KS1044"/>
      <c r="KT1044"/>
      <c r="KU1044"/>
      <c r="KV1044"/>
    </row>
    <row r="1045" spans="1:308">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c r="JS1045"/>
      <c r="JT1045"/>
      <c r="JU1045"/>
      <c r="JV1045"/>
      <c r="JW1045"/>
      <c r="JX1045"/>
      <c r="JY1045"/>
      <c r="JZ1045"/>
      <c r="KA1045"/>
      <c r="KB1045"/>
      <c r="KC1045"/>
      <c r="KD1045"/>
      <c r="KE1045"/>
      <c r="KF1045"/>
      <c r="KG1045"/>
      <c r="KH1045"/>
      <c r="KI1045"/>
      <c r="KJ1045"/>
      <c r="KK1045"/>
      <c r="KL1045"/>
      <c r="KM1045"/>
      <c r="KN1045"/>
      <c r="KO1045"/>
      <c r="KP1045"/>
      <c r="KQ1045"/>
      <c r="KR1045"/>
      <c r="KS1045"/>
      <c r="KT1045"/>
      <c r="KU1045"/>
      <c r="KV1045"/>
    </row>
    <row r="1046" spans="1:308">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c r="JS1046"/>
      <c r="JT1046"/>
      <c r="JU1046"/>
      <c r="JV1046"/>
      <c r="JW1046"/>
      <c r="JX1046"/>
      <c r="JY1046"/>
      <c r="JZ1046"/>
      <c r="KA1046"/>
      <c r="KB1046"/>
      <c r="KC1046"/>
      <c r="KD1046"/>
      <c r="KE1046"/>
      <c r="KF1046"/>
      <c r="KG1046"/>
      <c r="KH1046"/>
      <c r="KI1046"/>
      <c r="KJ1046"/>
      <c r="KK1046"/>
      <c r="KL1046"/>
      <c r="KM1046"/>
      <c r="KN1046"/>
      <c r="KO1046"/>
      <c r="KP1046"/>
      <c r="KQ1046"/>
      <c r="KR1046"/>
      <c r="KS1046"/>
      <c r="KT1046"/>
      <c r="KU1046"/>
      <c r="KV1046"/>
    </row>
    <row r="1047" spans="1:308">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c r="JS1047"/>
      <c r="JT1047"/>
      <c r="JU1047"/>
      <c r="JV1047"/>
      <c r="JW1047"/>
      <c r="JX1047"/>
      <c r="JY1047"/>
      <c r="JZ1047"/>
      <c r="KA1047"/>
      <c r="KB1047"/>
      <c r="KC1047"/>
      <c r="KD1047"/>
      <c r="KE1047"/>
      <c r="KF1047"/>
      <c r="KG1047"/>
      <c r="KH1047"/>
      <c r="KI1047"/>
      <c r="KJ1047"/>
      <c r="KK1047"/>
      <c r="KL1047"/>
      <c r="KM1047"/>
      <c r="KN1047"/>
      <c r="KO1047"/>
      <c r="KP1047"/>
      <c r="KQ1047"/>
      <c r="KR1047"/>
      <c r="KS1047"/>
      <c r="KT1047"/>
      <c r="KU1047"/>
      <c r="KV1047"/>
    </row>
    <row r="1048" spans="1:308">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c r="JS1048"/>
      <c r="JT1048"/>
      <c r="JU1048"/>
      <c r="JV1048"/>
      <c r="JW1048"/>
      <c r="JX1048"/>
      <c r="JY1048"/>
      <c r="JZ1048"/>
      <c r="KA1048"/>
      <c r="KB1048"/>
      <c r="KC1048"/>
      <c r="KD1048"/>
      <c r="KE1048"/>
      <c r="KF1048"/>
      <c r="KG1048"/>
      <c r="KH1048"/>
      <c r="KI1048"/>
      <c r="KJ1048"/>
      <c r="KK1048"/>
      <c r="KL1048"/>
      <c r="KM1048"/>
      <c r="KN1048"/>
      <c r="KO1048"/>
      <c r="KP1048"/>
      <c r="KQ1048"/>
      <c r="KR1048"/>
      <c r="KS1048"/>
      <c r="KT1048"/>
      <c r="KU1048"/>
      <c r="KV1048"/>
    </row>
    <row r="1049" spans="1:308">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c r="JS1049"/>
      <c r="JT1049"/>
      <c r="JU1049"/>
      <c r="JV1049"/>
      <c r="JW1049"/>
      <c r="JX1049"/>
      <c r="JY1049"/>
      <c r="JZ1049"/>
      <c r="KA1049"/>
      <c r="KB1049"/>
      <c r="KC1049"/>
      <c r="KD1049"/>
      <c r="KE1049"/>
      <c r="KF1049"/>
      <c r="KG1049"/>
      <c r="KH1049"/>
      <c r="KI1049"/>
      <c r="KJ1049"/>
      <c r="KK1049"/>
      <c r="KL1049"/>
      <c r="KM1049"/>
      <c r="KN1049"/>
      <c r="KO1049"/>
      <c r="KP1049"/>
      <c r="KQ1049"/>
      <c r="KR1049"/>
      <c r="KS1049"/>
      <c r="KT1049"/>
      <c r="KU1049"/>
      <c r="KV1049"/>
    </row>
    <row r="1050" spans="1:308">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c r="IW1050"/>
      <c r="IX1050"/>
      <c r="IY1050"/>
      <c r="IZ1050"/>
      <c r="JA1050"/>
      <c r="JB1050"/>
      <c r="JC1050"/>
      <c r="JD1050"/>
      <c r="JE1050"/>
      <c r="JF1050"/>
      <c r="JG1050"/>
      <c r="JH1050"/>
      <c r="JI1050"/>
      <c r="JJ1050"/>
      <c r="JK1050"/>
      <c r="JL1050"/>
      <c r="JM1050"/>
      <c r="JN1050"/>
      <c r="JO1050"/>
      <c r="JP1050"/>
      <c r="JQ1050"/>
      <c r="JR1050"/>
      <c r="JS1050"/>
      <c r="JT1050"/>
      <c r="JU1050"/>
      <c r="JV1050"/>
      <c r="JW1050"/>
      <c r="JX1050"/>
      <c r="JY1050"/>
      <c r="JZ1050"/>
      <c r="KA1050"/>
      <c r="KB1050"/>
      <c r="KC1050"/>
      <c r="KD1050"/>
      <c r="KE1050"/>
      <c r="KF1050"/>
      <c r="KG1050"/>
      <c r="KH1050"/>
      <c r="KI1050"/>
      <c r="KJ1050"/>
      <c r="KK1050"/>
      <c r="KL1050"/>
      <c r="KM1050"/>
      <c r="KN1050"/>
      <c r="KO1050"/>
      <c r="KP1050"/>
      <c r="KQ1050"/>
      <c r="KR1050"/>
      <c r="KS1050"/>
      <c r="KT1050"/>
      <c r="KU1050"/>
      <c r="KV1050"/>
    </row>
    <row r="1051" spans="1:308">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c r="JS1051"/>
      <c r="JT1051"/>
      <c r="JU1051"/>
      <c r="JV1051"/>
      <c r="JW1051"/>
      <c r="JX1051"/>
      <c r="JY1051"/>
      <c r="JZ1051"/>
      <c r="KA1051"/>
      <c r="KB1051"/>
      <c r="KC1051"/>
      <c r="KD1051"/>
      <c r="KE1051"/>
      <c r="KF1051"/>
      <c r="KG1051"/>
      <c r="KH1051"/>
      <c r="KI1051"/>
      <c r="KJ1051"/>
      <c r="KK1051"/>
      <c r="KL1051"/>
      <c r="KM1051"/>
      <c r="KN1051"/>
      <c r="KO1051"/>
      <c r="KP1051"/>
      <c r="KQ1051"/>
      <c r="KR1051"/>
      <c r="KS1051"/>
      <c r="KT1051"/>
      <c r="KU1051"/>
      <c r="KV1051"/>
    </row>
    <row r="1052" spans="1:308">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c r="IW1052"/>
      <c r="IX1052"/>
      <c r="IY1052"/>
      <c r="IZ1052"/>
      <c r="JA1052"/>
      <c r="JB1052"/>
      <c r="JC1052"/>
      <c r="JD1052"/>
      <c r="JE1052"/>
      <c r="JF1052"/>
      <c r="JG1052"/>
      <c r="JH1052"/>
      <c r="JI1052"/>
      <c r="JJ1052"/>
      <c r="JK1052"/>
      <c r="JL1052"/>
      <c r="JM1052"/>
      <c r="JN1052"/>
      <c r="JO1052"/>
      <c r="JP1052"/>
      <c r="JQ1052"/>
      <c r="JR1052"/>
      <c r="JS1052"/>
      <c r="JT1052"/>
      <c r="JU1052"/>
      <c r="JV1052"/>
      <c r="JW1052"/>
      <c r="JX1052"/>
      <c r="JY1052"/>
      <c r="JZ1052"/>
      <c r="KA1052"/>
      <c r="KB1052"/>
      <c r="KC1052"/>
      <c r="KD1052"/>
      <c r="KE1052"/>
      <c r="KF1052"/>
      <c r="KG1052"/>
      <c r="KH1052"/>
      <c r="KI1052"/>
      <c r="KJ1052"/>
      <c r="KK1052"/>
      <c r="KL1052"/>
      <c r="KM1052"/>
      <c r="KN1052"/>
      <c r="KO1052"/>
      <c r="KP1052"/>
      <c r="KQ1052"/>
      <c r="KR1052"/>
      <c r="KS1052"/>
      <c r="KT1052"/>
      <c r="KU1052"/>
      <c r="KV1052"/>
    </row>
    <row r="1053" spans="1:308">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c r="JS1053"/>
      <c r="JT1053"/>
      <c r="JU1053"/>
      <c r="JV1053"/>
      <c r="JW1053"/>
      <c r="JX1053"/>
      <c r="JY1053"/>
      <c r="JZ1053"/>
      <c r="KA1053"/>
      <c r="KB1053"/>
      <c r="KC1053"/>
      <c r="KD1053"/>
      <c r="KE1053"/>
      <c r="KF1053"/>
      <c r="KG1053"/>
      <c r="KH1053"/>
      <c r="KI1053"/>
      <c r="KJ1053"/>
      <c r="KK1053"/>
      <c r="KL1053"/>
      <c r="KM1053"/>
      <c r="KN1053"/>
      <c r="KO1053"/>
      <c r="KP1053"/>
      <c r="KQ1053"/>
      <c r="KR1053"/>
      <c r="KS1053"/>
      <c r="KT1053"/>
      <c r="KU1053"/>
      <c r="KV1053"/>
    </row>
    <row r="1054" spans="1:308">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c r="JS1054"/>
      <c r="JT1054"/>
      <c r="JU1054"/>
      <c r="JV1054"/>
      <c r="JW1054"/>
      <c r="JX1054"/>
      <c r="JY1054"/>
      <c r="JZ1054"/>
      <c r="KA1054"/>
      <c r="KB1054"/>
      <c r="KC1054"/>
      <c r="KD1054"/>
      <c r="KE1054"/>
      <c r="KF1054"/>
      <c r="KG1054"/>
      <c r="KH1054"/>
      <c r="KI1054"/>
      <c r="KJ1054"/>
      <c r="KK1054"/>
      <c r="KL1054"/>
      <c r="KM1054"/>
      <c r="KN1054"/>
      <c r="KO1054"/>
      <c r="KP1054"/>
      <c r="KQ1054"/>
      <c r="KR1054"/>
      <c r="KS1054"/>
      <c r="KT1054"/>
      <c r="KU1054"/>
      <c r="KV1054"/>
    </row>
    <row r="1055" spans="1:308">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c r="JS1055"/>
      <c r="JT1055"/>
      <c r="JU1055"/>
      <c r="JV1055"/>
      <c r="JW1055"/>
      <c r="JX1055"/>
      <c r="JY1055"/>
      <c r="JZ1055"/>
      <c r="KA1055"/>
      <c r="KB1055"/>
      <c r="KC1055"/>
      <c r="KD1055"/>
      <c r="KE1055"/>
      <c r="KF1055"/>
      <c r="KG1055"/>
      <c r="KH1055"/>
      <c r="KI1055"/>
      <c r="KJ1055"/>
      <c r="KK1055"/>
      <c r="KL1055"/>
      <c r="KM1055"/>
      <c r="KN1055"/>
      <c r="KO1055"/>
      <c r="KP1055"/>
      <c r="KQ1055"/>
      <c r="KR1055"/>
      <c r="KS1055"/>
      <c r="KT1055"/>
      <c r="KU1055"/>
      <c r="KV1055"/>
    </row>
    <row r="1056" spans="1:308">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c r="JS1056"/>
      <c r="JT1056"/>
      <c r="JU1056"/>
      <c r="JV1056"/>
      <c r="JW1056"/>
      <c r="JX1056"/>
      <c r="JY1056"/>
      <c r="JZ1056"/>
      <c r="KA1056"/>
      <c r="KB1056"/>
      <c r="KC1056"/>
      <c r="KD1056"/>
      <c r="KE1056"/>
      <c r="KF1056"/>
      <c r="KG1056"/>
      <c r="KH1056"/>
      <c r="KI1056"/>
      <c r="KJ1056"/>
      <c r="KK1056"/>
      <c r="KL1056"/>
      <c r="KM1056"/>
      <c r="KN1056"/>
      <c r="KO1056"/>
      <c r="KP1056"/>
      <c r="KQ1056"/>
      <c r="KR1056"/>
      <c r="KS1056"/>
      <c r="KT1056"/>
      <c r="KU1056"/>
      <c r="KV1056"/>
    </row>
    <row r="1057" spans="1:308">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c r="JS1057"/>
      <c r="JT1057"/>
      <c r="JU1057"/>
      <c r="JV1057"/>
      <c r="JW1057"/>
      <c r="JX1057"/>
      <c r="JY1057"/>
      <c r="JZ1057"/>
      <c r="KA1057"/>
      <c r="KB1057"/>
      <c r="KC1057"/>
      <c r="KD1057"/>
      <c r="KE1057"/>
      <c r="KF1057"/>
      <c r="KG1057"/>
      <c r="KH1057"/>
      <c r="KI1057"/>
      <c r="KJ1057"/>
      <c r="KK1057"/>
      <c r="KL1057"/>
      <c r="KM1057"/>
      <c r="KN1057"/>
      <c r="KO1057"/>
      <c r="KP1057"/>
      <c r="KQ1057"/>
      <c r="KR1057"/>
      <c r="KS1057"/>
      <c r="KT1057"/>
      <c r="KU1057"/>
      <c r="KV1057"/>
    </row>
    <row r="1058" spans="1:308">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c r="JS1058"/>
      <c r="JT1058"/>
      <c r="JU1058"/>
      <c r="JV1058"/>
      <c r="JW1058"/>
      <c r="JX1058"/>
      <c r="JY1058"/>
      <c r="JZ1058"/>
      <c r="KA1058"/>
      <c r="KB1058"/>
      <c r="KC1058"/>
      <c r="KD1058"/>
      <c r="KE1058"/>
      <c r="KF1058"/>
      <c r="KG1058"/>
      <c r="KH1058"/>
      <c r="KI1058"/>
      <c r="KJ1058"/>
      <c r="KK1058"/>
      <c r="KL1058"/>
      <c r="KM1058"/>
      <c r="KN1058"/>
      <c r="KO1058"/>
      <c r="KP1058"/>
      <c r="KQ1058"/>
      <c r="KR1058"/>
      <c r="KS1058"/>
      <c r="KT1058"/>
      <c r="KU1058"/>
      <c r="KV1058"/>
    </row>
    <row r="1059" spans="1:308">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c r="JS1059"/>
      <c r="JT1059"/>
      <c r="JU1059"/>
      <c r="JV1059"/>
      <c r="JW1059"/>
      <c r="JX1059"/>
      <c r="JY1059"/>
      <c r="JZ1059"/>
      <c r="KA1059"/>
      <c r="KB1059"/>
      <c r="KC1059"/>
      <c r="KD1059"/>
      <c r="KE1059"/>
      <c r="KF1059"/>
      <c r="KG1059"/>
      <c r="KH1059"/>
      <c r="KI1059"/>
      <c r="KJ1059"/>
      <c r="KK1059"/>
      <c r="KL1059"/>
      <c r="KM1059"/>
      <c r="KN1059"/>
      <c r="KO1059"/>
      <c r="KP1059"/>
      <c r="KQ1059"/>
      <c r="KR1059"/>
      <c r="KS1059"/>
      <c r="KT1059"/>
      <c r="KU1059"/>
      <c r="KV1059"/>
    </row>
    <row r="1060" spans="1:308">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c r="JS1060"/>
      <c r="JT1060"/>
      <c r="JU1060"/>
      <c r="JV1060"/>
      <c r="JW1060"/>
      <c r="JX1060"/>
      <c r="JY1060"/>
      <c r="JZ1060"/>
      <c r="KA1060"/>
      <c r="KB1060"/>
      <c r="KC1060"/>
      <c r="KD1060"/>
      <c r="KE1060"/>
      <c r="KF1060"/>
      <c r="KG1060"/>
      <c r="KH1060"/>
      <c r="KI1060"/>
      <c r="KJ1060"/>
      <c r="KK1060"/>
      <c r="KL1060"/>
      <c r="KM1060"/>
      <c r="KN1060"/>
      <c r="KO1060"/>
      <c r="KP1060"/>
      <c r="KQ1060"/>
      <c r="KR1060"/>
      <c r="KS1060"/>
      <c r="KT1060"/>
      <c r="KU1060"/>
      <c r="KV1060"/>
    </row>
    <row r="1061" spans="1:308">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c r="JS1061"/>
      <c r="JT1061"/>
      <c r="JU1061"/>
      <c r="JV1061"/>
      <c r="JW1061"/>
      <c r="JX1061"/>
      <c r="JY1061"/>
      <c r="JZ1061"/>
      <c r="KA1061"/>
      <c r="KB1061"/>
      <c r="KC1061"/>
      <c r="KD1061"/>
      <c r="KE1061"/>
      <c r="KF1061"/>
      <c r="KG1061"/>
      <c r="KH1061"/>
      <c r="KI1061"/>
      <c r="KJ1061"/>
      <c r="KK1061"/>
      <c r="KL1061"/>
      <c r="KM1061"/>
      <c r="KN1061"/>
      <c r="KO1061"/>
      <c r="KP1061"/>
      <c r="KQ1061"/>
      <c r="KR1061"/>
      <c r="KS1061"/>
      <c r="KT1061"/>
      <c r="KU1061"/>
      <c r="KV1061"/>
    </row>
    <row r="1062" spans="1:308">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c r="IW1062"/>
      <c r="IX1062"/>
      <c r="IY1062"/>
      <c r="IZ1062"/>
      <c r="JA1062"/>
      <c r="JB1062"/>
      <c r="JC1062"/>
      <c r="JD1062"/>
      <c r="JE1062"/>
      <c r="JF1062"/>
      <c r="JG1062"/>
      <c r="JH1062"/>
      <c r="JI1062"/>
      <c r="JJ1062"/>
      <c r="JK1062"/>
      <c r="JL1062"/>
      <c r="JM1062"/>
      <c r="JN1062"/>
      <c r="JO1062"/>
      <c r="JP1062"/>
      <c r="JQ1062"/>
      <c r="JR1062"/>
      <c r="JS1062"/>
      <c r="JT1062"/>
      <c r="JU1062"/>
      <c r="JV1062"/>
      <c r="JW1062"/>
      <c r="JX1062"/>
      <c r="JY1062"/>
      <c r="JZ1062"/>
      <c r="KA1062"/>
      <c r="KB1062"/>
      <c r="KC1062"/>
      <c r="KD1062"/>
      <c r="KE1062"/>
      <c r="KF1062"/>
      <c r="KG1062"/>
      <c r="KH1062"/>
      <c r="KI1062"/>
      <c r="KJ1062"/>
      <c r="KK1062"/>
      <c r="KL1062"/>
      <c r="KM1062"/>
      <c r="KN1062"/>
      <c r="KO1062"/>
      <c r="KP1062"/>
      <c r="KQ1062"/>
      <c r="KR1062"/>
      <c r="KS1062"/>
      <c r="KT1062"/>
      <c r="KU1062"/>
      <c r="KV1062"/>
    </row>
    <row r="1063" spans="1:308">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c r="IW1063"/>
      <c r="IX1063"/>
      <c r="IY1063"/>
      <c r="IZ1063"/>
      <c r="JA1063"/>
      <c r="JB1063"/>
      <c r="JC1063"/>
      <c r="JD1063"/>
      <c r="JE1063"/>
      <c r="JF1063"/>
      <c r="JG1063"/>
      <c r="JH1063"/>
      <c r="JI1063"/>
      <c r="JJ1063"/>
      <c r="JK1063"/>
      <c r="JL1063"/>
      <c r="JM1063"/>
      <c r="JN1063"/>
      <c r="JO1063"/>
      <c r="JP1063"/>
      <c r="JQ1063"/>
      <c r="JR1063"/>
      <c r="JS1063"/>
      <c r="JT1063"/>
      <c r="JU1063"/>
      <c r="JV1063"/>
      <c r="JW1063"/>
      <c r="JX1063"/>
      <c r="JY1063"/>
      <c r="JZ1063"/>
      <c r="KA1063"/>
      <c r="KB1063"/>
      <c r="KC1063"/>
      <c r="KD1063"/>
      <c r="KE1063"/>
      <c r="KF1063"/>
      <c r="KG1063"/>
      <c r="KH1063"/>
      <c r="KI1063"/>
      <c r="KJ1063"/>
      <c r="KK1063"/>
      <c r="KL1063"/>
      <c r="KM1063"/>
      <c r="KN1063"/>
      <c r="KO1063"/>
      <c r="KP1063"/>
      <c r="KQ1063"/>
      <c r="KR1063"/>
      <c r="KS1063"/>
      <c r="KT1063"/>
      <c r="KU1063"/>
      <c r="KV1063"/>
    </row>
    <row r="1064" spans="1:308">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c r="IW1064"/>
      <c r="IX1064"/>
      <c r="IY1064"/>
      <c r="IZ1064"/>
      <c r="JA1064"/>
      <c r="JB1064"/>
      <c r="JC1064"/>
      <c r="JD1064"/>
      <c r="JE1064"/>
      <c r="JF1064"/>
      <c r="JG1064"/>
      <c r="JH1064"/>
      <c r="JI1064"/>
      <c r="JJ1064"/>
      <c r="JK1064"/>
      <c r="JL1064"/>
      <c r="JM1064"/>
      <c r="JN1064"/>
      <c r="JO1064"/>
      <c r="JP1064"/>
      <c r="JQ1064"/>
      <c r="JR1064"/>
      <c r="JS1064"/>
      <c r="JT1064"/>
      <c r="JU1064"/>
      <c r="JV1064"/>
      <c r="JW1064"/>
      <c r="JX1064"/>
      <c r="JY1064"/>
      <c r="JZ1064"/>
      <c r="KA1064"/>
      <c r="KB1064"/>
      <c r="KC1064"/>
      <c r="KD1064"/>
      <c r="KE1064"/>
      <c r="KF1064"/>
      <c r="KG1064"/>
      <c r="KH1064"/>
      <c r="KI1064"/>
      <c r="KJ1064"/>
      <c r="KK1064"/>
      <c r="KL1064"/>
      <c r="KM1064"/>
      <c r="KN1064"/>
      <c r="KO1064"/>
      <c r="KP1064"/>
      <c r="KQ1064"/>
      <c r="KR1064"/>
      <c r="KS1064"/>
      <c r="KT1064"/>
      <c r="KU1064"/>
      <c r="KV1064"/>
    </row>
    <row r="1065" spans="1:308">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c r="JS1065"/>
      <c r="JT1065"/>
      <c r="JU1065"/>
      <c r="JV1065"/>
      <c r="JW1065"/>
      <c r="JX1065"/>
      <c r="JY1065"/>
      <c r="JZ1065"/>
      <c r="KA1065"/>
      <c r="KB1065"/>
      <c r="KC1065"/>
      <c r="KD1065"/>
      <c r="KE1065"/>
      <c r="KF1065"/>
      <c r="KG1065"/>
      <c r="KH1065"/>
      <c r="KI1065"/>
      <c r="KJ1065"/>
      <c r="KK1065"/>
      <c r="KL1065"/>
      <c r="KM1065"/>
      <c r="KN1065"/>
      <c r="KO1065"/>
      <c r="KP1065"/>
      <c r="KQ1065"/>
      <c r="KR1065"/>
      <c r="KS1065"/>
      <c r="KT1065"/>
      <c r="KU1065"/>
      <c r="KV1065"/>
    </row>
    <row r="1066" spans="1:308">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c r="JR1066"/>
      <c r="JS1066"/>
      <c r="JT1066"/>
      <c r="JU1066"/>
      <c r="JV1066"/>
      <c r="JW1066"/>
      <c r="JX1066"/>
      <c r="JY1066"/>
      <c r="JZ1066"/>
      <c r="KA1066"/>
      <c r="KB1066"/>
      <c r="KC1066"/>
      <c r="KD1066"/>
      <c r="KE1066"/>
      <c r="KF1066"/>
      <c r="KG1066"/>
      <c r="KH1066"/>
      <c r="KI1066"/>
      <c r="KJ1066"/>
      <c r="KK1066"/>
      <c r="KL1066"/>
      <c r="KM1066"/>
      <c r="KN1066"/>
      <c r="KO1066"/>
      <c r="KP1066"/>
      <c r="KQ1066"/>
      <c r="KR1066"/>
      <c r="KS1066"/>
      <c r="KT1066"/>
      <c r="KU1066"/>
      <c r="KV1066"/>
    </row>
    <row r="1067" spans="1:308">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c r="JR1067"/>
      <c r="JS1067"/>
      <c r="JT1067"/>
      <c r="JU1067"/>
      <c r="JV1067"/>
      <c r="JW1067"/>
      <c r="JX1067"/>
      <c r="JY1067"/>
      <c r="JZ1067"/>
      <c r="KA1067"/>
      <c r="KB1067"/>
      <c r="KC1067"/>
      <c r="KD1067"/>
      <c r="KE1067"/>
      <c r="KF1067"/>
      <c r="KG1067"/>
      <c r="KH1067"/>
      <c r="KI1067"/>
      <c r="KJ1067"/>
      <c r="KK1067"/>
      <c r="KL1067"/>
      <c r="KM1067"/>
      <c r="KN1067"/>
      <c r="KO1067"/>
      <c r="KP1067"/>
      <c r="KQ1067"/>
      <c r="KR1067"/>
      <c r="KS1067"/>
      <c r="KT1067"/>
      <c r="KU1067"/>
      <c r="KV1067"/>
    </row>
    <row r="1068" spans="1:308">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c r="JR1068"/>
      <c r="JS1068"/>
      <c r="JT1068"/>
      <c r="JU1068"/>
      <c r="JV1068"/>
      <c r="JW1068"/>
      <c r="JX1068"/>
      <c r="JY1068"/>
      <c r="JZ1068"/>
      <c r="KA1068"/>
      <c r="KB1068"/>
      <c r="KC1068"/>
      <c r="KD1068"/>
      <c r="KE1068"/>
      <c r="KF1068"/>
      <c r="KG1068"/>
      <c r="KH1068"/>
      <c r="KI1068"/>
      <c r="KJ1068"/>
      <c r="KK1068"/>
      <c r="KL1068"/>
      <c r="KM1068"/>
      <c r="KN1068"/>
      <c r="KO1068"/>
      <c r="KP1068"/>
      <c r="KQ1068"/>
      <c r="KR1068"/>
      <c r="KS1068"/>
      <c r="KT1068"/>
      <c r="KU1068"/>
      <c r="KV1068"/>
    </row>
    <row r="1069" spans="1:308">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c r="JS1069"/>
      <c r="JT1069"/>
      <c r="JU1069"/>
      <c r="JV1069"/>
      <c r="JW1069"/>
      <c r="JX1069"/>
      <c r="JY1069"/>
      <c r="JZ1069"/>
      <c r="KA1069"/>
      <c r="KB1069"/>
      <c r="KC1069"/>
      <c r="KD1069"/>
      <c r="KE1069"/>
      <c r="KF1069"/>
      <c r="KG1069"/>
      <c r="KH1069"/>
      <c r="KI1069"/>
      <c r="KJ1069"/>
      <c r="KK1069"/>
      <c r="KL1069"/>
      <c r="KM1069"/>
      <c r="KN1069"/>
      <c r="KO1069"/>
      <c r="KP1069"/>
      <c r="KQ1069"/>
      <c r="KR1069"/>
      <c r="KS1069"/>
      <c r="KT1069"/>
      <c r="KU1069"/>
      <c r="KV1069"/>
    </row>
    <row r="1070" spans="1:308">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c r="JR1070"/>
      <c r="JS1070"/>
      <c r="JT1070"/>
      <c r="JU1070"/>
      <c r="JV1070"/>
      <c r="JW1070"/>
      <c r="JX1070"/>
      <c r="JY1070"/>
      <c r="JZ1070"/>
      <c r="KA1070"/>
      <c r="KB1070"/>
      <c r="KC1070"/>
      <c r="KD1070"/>
      <c r="KE1070"/>
      <c r="KF1070"/>
      <c r="KG1070"/>
      <c r="KH1070"/>
      <c r="KI1070"/>
      <c r="KJ1070"/>
      <c r="KK1070"/>
      <c r="KL1070"/>
      <c r="KM1070"/>
      <c r="KN1070"/>
      <c r="KO1070"/>
      <c r="KP1070"/>
      <c r="KQ1070"/>
      <c r="KR1070"/>
      <c r="KS1070"/>
      <c r="KT1070"/>
      <c r="KU1070"/>
      <c r="KV1070"/>
    </row>
    <row r="1071" spans="1:308">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c r="JR1071"/>
      <c r="JS1071"/>
      <c r="JT1071"/>
      <c r="JU1071"/>
      <c r="JV1071"/>
      <c r="JW1071"/>
      <c r="JX1071"/>
      <c r="JY1071"/>
      <c r="JZ1071"/>
      <c r="KA1071"/>
      <c r="KB1071"/>
      <c r="KC1071"/>
      <c r="KD1071"/>
      <c r="KE1071"/>
      <c r="KF1071"/>
      <c r="KG1071"/>
      <c r="KH1071"/>
      <c r="KI1071"/>
      <c r="KJ1071"/>
      <c r="KK1071"/>
      <c r="KL1071"/>
      <c r="KM1071"/>
      <c r="KN1071"/>
      <c r="KO1071"/>
      <c r="KP1071"/>
      <c r="KQ1071"/>
      <c r="KR1071"/>
      <c r="KS1071"/>
      <c r="KT1071"/>
      <c r="KU1071"/>
      <c r="KV1071"/>
    </row>
    <row r="1072" spans="1:308">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c r="JR1072"/>
      <c r="JS1072"/>
      <c r="JT1072"/>
      <c r="JU1072"/>
      <c r="JV1072"/>
      <c r="JW1072"/>
      <c r="JX1072"/>
      <c r="JY1072"/>
      <c r="JZ1072"/>
      <c r="KA1072"/>
      <c r="KB1072"/>
      <c r="KC1072"/>
      <c r="KD1072"/>
      <c r="KE1072"/>
      <c r="KF1072"/>
      <c r="KG1072"/>
      <c r="KH1072"/>
      <c r="KI1072"/>
      <c r="KJ1072"/>
      <c r="KK1072"/>
      <c r="KL1072"/>
      <c r="KM1072"/>
      <c r="KN1072"/>
      <c r="KO1072"/>
      <c r="KP1072"/>
      <c r="KQ1072"/>
      <c r="KR1072"/>
      <c r="KS1072"/>
      <c r="KT1072"/>
      <c r="KU1072"/>
      <c r="KV1072"/>
    </row>
    <row r="1073" spans="1:308">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c r="JR1073"/>
      <c r="JS1073"/>
      <c r="JT1073"/>
      <c r="JU1073"/>
      <c r="JV1073"/>
      <c r="JW1073"/>
      <c r="JX1073"/>
      <c r="JY1073"/>
      <c r="JZ1073"/>
      <c r="KA1073"/>
      <c r="KB1073"/>
      <c r="KC1073"/>
      <c r="KD1073"/>
      <c r="KE1073"/>
      <c r="KF1073"/>
      <c r="KG1073"/>
      <c r="KH1073"/>
      <c r="KI1073"/>
      <c r="KJ1073"/>
      <c r="KK1073"/>
      <c r="KL1073"/>
      <c r="KM1073"/>
      <c r="KN1073"/>
      <c r="KO1073"/>
      <c r="KP1073"/>
      <c r="KQ1073"/>
      <c r="KR1073"/>
      <c r="KS1073"/>
      <c r="KT1073"/>
      <c r="KU1073"/>
      <c r="KV1073"/>
    </row>
    <row r="1074" spans="1:308">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c r="JR1074"/>
      <c r="JS1074"/>
      <c r="JT1074"/>
      <c r="JU1074"/>
      <c r="JV1074"/>
      <c r="JW1074"/>
      <c r="JX1074"/>
      <c r="JY1074"/>
      <c r="JZ1074"/>
      <c r="KA1074"/>
      <c r="KB1074"/>
      <c r="KC1074"/>
      <c r="KD1074"/>
      <c r="KE1074"/>
      <c r="KF1074"/>
      <c r="KG1074"/>
      <c r="KH1074"/>
      <c r="KI1074"/>
      <c r="KJ1074"/>
      <c r="KK1074"/>
      <c r="KL1074"/>
      <c r="KM1074"/>
      <c r="KN1074"/>
      <c r="KO1074"/>
      <c r="KP1074"/>
      <c r="KQ1074"/>
      <c r="KR1074"/>
      <c r="KS1074"/>
      <c r="KT1074"/>
      <c r="KU1074"/>
      <c r="KV1074"/>
    </row>
    <row r="1075" spans="1:308">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c r="JR1075"/>
      <c r="JS1075"/>
      <c r="JT1075"/>
      <c r="JU1075"/>
      <c r="JV1075"/>
      <c r="JW1075"/>
      <c r="JX1075"/>
      <c r="JY1075"/>
      <c r="JZ1075"/>
      <c r="KA1075"/>
      <c r="KB1075"/>
      <c r="KC1075"/>
      <c r="KD1075"/>
      <c r="KE1075"/>
      <c r="KF1075"/>
      <c r="KG1075"/>
      <c r="KH1075"/>
      <c r="KI1075"/>
      <c r="KJ1075"/>
      <c r="KK1075"/>
      <c r="KL1075"/>
      <c r="KM1075"/>
      <c r="KN1075"/>
      <c r="KO1075"/>
      <c r="KP1075"/>
      <c r="KQ1075"/>
      <c r="KR1075"/>
      <c r="KS1075"/>
      <c r="KT1075"/>
      <c r="KU1075"/>
      <c r="KV1075"/>
    </row>
    <row r="1076" spans="1:308">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c r="JR1076"/>
      <c r="JS1076"/>
      <c r="JT1076"/>
      <c r="JU1076"/>
      <c r="JV1076"/>
      <c r="JW1076"/>
      <c r="JX1076"/>
      <c r="JY1076"/>
      <c r="JZ1076"/>
      <c r="KA1076"/>
      <c r="KB1076"/>
      <c r="KC1076"/>
      <c r="KD1076"/>
      <c r="KE1076"/>
      <c r="KF1076"/>
      <c r="KG1076"/>
      <c r="KH1076"/>
      <c r="KI1076"/>
      <c r="KJ1076"/>
      <c r="KK1076"/>
      <c r="KL1076"/>
      <c r="KM1076"/>
      <c r="KN1076"/>
      <c r="KO1076"/>
      <c r="KP1076"/>
      <c r="KQ1076"/>
      <c r="KR1076"/>
      <c r="KS1076"/>
      <c r="KT1076"/>
      <c r="KU1076"/>
      <c r="KV1076"/>
    </row>
    <row r="1077" spans="1:308">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c r="IW1077"/>
      <c r="IX1077"/>
      <c r="IY1077"/>
      <c r="IZ1077"/>
      <c r="JA1077"/>
      <c r="JB1077"/>
      <c r="JC1077"/>
      <c r="JD1077"/>
      <c r="JE1077"/>
      <c r="JF1077"/>
      <c r="JG1077"/>
      <c r="JH1077"/>
      <c r="JI1077"/>
      <c r="JJ1077"/>
      <c r="JK1077"/>
      <c r="JL1077"/>
      <c r="JM1077"/>
      <c r="JN1077"/>
      <c r="JO1077"/>
      <c r="JP1077"/>
      <c r="JQ1077"/>
      <c r="JR1077"/>
      <c r="JS1077"/>
      <c r="JT1077"/>
      <c r="JU1077"/>
      <c r="JV1077"/>
      <c r="JW1077"/>
      <c r="JX1077"/>
      <c r="JY1077"/>
      <c r="JZ1077"/>
      <c r="KA1077"/>
      <c r="KB1077"/>
      <c r="KC1077"/>
      <c r="KD1077"/>
      <c r="KE1077"/>
      <c r="KF1077"/>
      <c r="KG1077"/>
      <c r="KH1077"/>
      <c r="KI1077"/>
      <c r="KJ1077"/>
      <c r="KK1077"/>
      <c r="KL1077"/>
      <c r="KM1077"/>
      <c r="KN1077"/>
      <c r="KO1077"/>
      <c r="KP1077"/>
      <c r="KQ1077"/>
      <c r="KR1077"/>
      <c r="KS1077"/>
      <c r="KT1077"/>
      <c r="KU1077"/>
      <c r="KV1077"/>
    </row>
    <row r="1078" spans="1:308">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c r="JR1078"/>
      <c r="JS1078"/>
      <c r="JT1078"/>
      <c r="JU1078"/>
      <c r="JV1078"/>
      <c r="JW1078"/>
      <c r="JX1078"/>
      <c r="JY1078"/>
      <c r="JZ1078"/>
      <c r="KA1078"/>
      <c r="KB1078"/>
      <c r="KC1078"/>
      <c r="KD1078"/>
      <c r="KE1078"/>
      <c r="KF1078"/>
      <c r="KG1078"/>
      <c r="KH1078"/>
      <c r="KI1078"/>
      <c r="KJ1078"/>
      <c r="KK1078"/>
      <c r="KL1078"/>
      <c r="KM1078"/>
      <c r="KN1078"/>
      <c r="KO1078"/>
      <c r="KP1078"/>
      <c r="KQ1078"/>
      <c r="KR1078"/>
      <c r="KS1078"/>
      <c r="KT1078"/>
      <c r="KU1078"/>
      <c r="KV1078"/>
    </row>
    <row r="1079" spans="1:308">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c r="JR1079"/>
      <c r="JS1079"/>
      <c r="JT1079"/>
      <c r="JU1079"/>
      <c r="JV1079"/>
      <c r="JW1079"/>
      <c r="JX1079"/>
      <c r="JY1079"/>
      <c r="JZ1079"/>
      <c r="KA1079"/>
      <c r="KB1079"/>
      <c r="KC1079"/>
      <c r="KD1079"/>
      <c r="KE1079"/>
      <c r="KF1079"/>
      <c r="KG1079"/>
      <c r="KH1079"/>
      <c r="KI1079"/>
      <c r="KJ1079"/>
      <c r="KK1079"/>
      <c r="KL1079"/>
      <c r="KM1079"/>
      <c r="KN1079"/>
      <c r="KO1079"/>
      <c r="KP1079"/>
      <c r="KQ1079"/>
      <c r="KR1079"/>
      <c r="KS1079"/>
      <c r="KT1079"/>
      <c r="KU1079"/>
      <c r="KV1079"/>
    </row>
    <row r="1080" spans="1:308">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c r="JR1080"/>
      <c r="JS1080"/>
      <c r="JT1080"/>
      <c r="JU1080"/>
      <c r="JV1080"/>
      <c r="JW1080"/>
      <c r="JX1080"/>
      <c r="JY1080"/>
      <c r="JZ1080"/>
      <c r="KA1080"/>
      <c r="KB1080"/>
      <c r="KC1080"/>
      <c r="KD1080"/>
      <c r="KE1080"/>
      <c r="KF1080"/>
      <c r="KG1080"/>
      <c r="KH1080"/>
      <c r="KI1080"/>
      <c r="KJ1080"/>
      <c r="KK1080"/>
      <c r="KL1080"/>
      <c r="KM1080"/>
      <c r="KN1080"/>
      <c r="KO1080"/>
      <c r="KP1080"/>
      <c r="KQ1080"/>
      <c r="KR1080"/>
      <c r="KS1080"/>
      <c r="KT1080"/>
      <c r="KU1080"/>
      <c r="KV1080"/>
    </row>
    <row r="1081" spans="1:308">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c r="JR1081"/>
      <c r="JS1081"/>
      <c r="JT1081"/>
      <c r="JU1081"/>
      <c r="JV1081"/>
      <c r="JW1081"/>
      <c r="JX1081"/>
      <c r="JY1081"/>
      <c r="JZ1081"/>
      <c r="KA1081"/>
      <c r="KB1081"/>
      <c r="KC1081"/>
      <c r="KD1081"/>
      <c r="KE1081"/>
      <c r="KF1081"/>
      <c r="KG1081"/>
      <c r="KH1081"/>
      <c r="KI1081"/>
      <c r="KJ1081"/>
      <c r="KK1081"/>
      <c r="KL1081"/>
      <c r="KM1081"/>
      <c r="KN1081"/>
      <c r="KO1081"/>
      <c r="KP1081"/>
      <c r="KQ1081"/>
      <c r="KR1081"/>
      <c r="KS1081"/>
      <c r="KT1081"/>
      <c r="KU1081"/>
      <c r="KV1081"/>
    </row>
    <row r="1082" spans="1:308">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c r="JR1082"/>
      <c r="JS1082"/>
      <c r="JT1082"/>
      <c r="JU1082"/>
      <c r="JV1082"/>
      <c r="JW1082"/>
      <c r="JX1082"/>
      <c r="JY1082"/>
      <c r="JZ1082"/>
      <c r="KA1082"/>
      <c r="KB1082"/>
      <c r="KC1082"/>
      <c r="KD1082"/>
      <c r="KE1082"/>
      <c r="KF1082"/>
      <c r="KG1082"/>
      <c r="KH1082"/>
      <c r="KI1082"/>
      <c r="KJ1082"/>
      <c r="KK1082"/>
      <c r="KL1082"/>
      <c r="KM1082"/>
      <c r="KN1082"/>
      <c r="KO1082"/>
      <c r="KP1082"/>
      <c r="KQ1082"/>
      <c r="KR1082"/>
      <c r="KS1082"/>
      <c r="KT1082"/>
      <c r="KU1082"/>
      <c r="KV1082"/>
    </row>
    <row r="1083" spans="1:308">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c r="JR1083"/>
      <c r="JS1083"/>
      <c r="JT1083"/>
      <c r="JU1083"/>
      <c r="JV1083"/>
      <c r="JW1083"/>
      <c r="JX1083"/>
      <c r="JY1083"/>
      <c r="JZ1083"/>
      <c r="KA1083"/>
      <c r="KB1083"/>
      <c r="KC1083"/>
      <c r="KD1083"/>
      <c r="KE1083"/>
      <c r="KF1083"/>
      <c r="KG1083"/>
      <c r="KH1083"/>
      <c r="KI1083"/>
      <c r="KJ1083"/>
      <c r="KK1083"/>
      <c r="KL1083"/>
      <c r="KM1083"/>
      <c r="KN1083"/>
      <c r="KO1083"/>
      <c r="KP1083"/>
      <c r="KQ1083"/>
      <c r="KR1083"/>
      <c r="KS1083"/>
      <c r="KT1083"/>
      <c r="KU1083"/>
      <c r="KV1083"/>
    </row>
    <row r="1084" spans="1:308">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c r="IW1084"/>
      <c r="IX1084"/>
      <c r="IY1084"/>
      <c r="IZ1084"/>
      <c r="JA1084"/>
      <c r="JB1084"/>
      <c r="JC1084"/>
      <c r="JD1084"/>
      <c r="JE1084"/>
      <c r="JF1084"/>
      <c r="JG1084"/>
      <c r="JH1084"/>
      <c r="JI1084"/>
      <c r="JJ1084"/>
      <c r="JK1084"/>
      <c r="JL1084"/>
      <c r="JM1084"/>
      <c r="JN1084"/>
      <c r="JO1084"/>
      <c r="JP1084"/>
      <c r="JQ1084"/>
      <c r="JR1084"/>
      <c r="JS1084"/>
      <c r="JT1084"/>
      <c r="JU1084"/>
      <c r="JV1084"/>
      <c r="JW1084"/>
      <c r="JX1084"/>
      <c r="JY1084"/>
      <c r="JZ1084"/>
      <c r="KA1084"/>
      <c r="KB1084"/>
      <c r="KC1084"/>
      <c r="KD1084"/>
      <c r="KE1084"/>
      <c r="KF1084"/>
      <c r="KG1084"/>
      <c r="KH1084"/>
      <c r="KI1084"/>
      <c r="KJ1084"/>
      <c r="KK1084"/>
      <c r="KL1084"/>
      <c r="KM1084"/>
      <c r="KN1084"/>
      <c r="KO1084"/>
      <c r="KP1084"/>
      <c r="KQ1084"/>
      <c r="KR1084"/>
      <c r="KS1084"/>
      <c r="KT1084"/>
      <c r="KU1084"/>
      <c r="KV1084"/>
    </row>
    <row r="1085" spans="1:308">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c r="IW1085"/>
      <c r="IX1085"/>
      <c r="IY1085"/>
      <c r="IZ1085"/>
      <c r="JA1085"/>
      <c r="JB1085"/>
      <c r="JC1085"/>
      <c r="JD1085"/>
      <c r="JE1085"/>
      <c r="JF1085"/>
      <c r="JG1085"/>
      <c r="JH1085"/>
      <c r="JI1085"/>
      <c r="JJ1085"/>
      <c r="JK1085"/>
      <c r="JL1085"/>
      <c r="JM1085"/>
      <c r="JN1085"/>
      <c r="JO1085"/>
      <c r="JP1085"/>
      <c r="JQ1085"/>
      <c r="JR1085"/>
      <c r="JS1085"/>
      <c r="JT1085"/>
      <c r="JU1085"/>
      <c r="JV1085"/>
      <c r="JW1085"/>
      <c r="JX1085"/>
      <c r="JY1085"/>
      <c r="JZ1085"/>
      <c r="KA1085"/>
      <c r="KB1085"/>
      <c r="KC1085"/>
      <c r="KD1085"/>
      <c r="KE1085"/>
      <c r="KF1085"/>
      <c r="KG1085"/>
      <c r="KH1085"/>
      <c r="KI1085"/>
      <c r="KJ1085"/>
      <c r="KK1085"/>
      <c r="KL1085"/>
      <c r="KM1085"/>
      <c r="KN1085"/>
      <c r="KO1085"/>
      <c r="KP1085"/>
      <c r="KQ1085"/>
      <c r="KR1085"/>
      <c r="KS1085"/>
      <c r="KT1085"/>
      <c r="KU1085"/>
      <c r="KV1085"/>
    </row>
    <row r="1086" spans="1:308">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c r="JS1086"/>
      <c r="JT1086"/>
      <c r="JU1086"/>
      <c r="JV1086"/>
      <c r="JW1086"/>
      <c r="JX1086"/>
      <c r="JY1086"/>
      <c r="JZ1086"/>
      <c r="KA1086"/>
      <c r="KB1086"/>
      <c r="KC1086"/>
      <c r="KD1086"/>
      <c r="KE1086"/>
      <c r="KF1086"/>
      <c r="KG1086"/>
      <c r="KH1086"/>
      <c r="KI1086"/>
      <c r="KJ1086"/>
      <c r="KK1086"/>
      <c r="KL1086"/>
      <c r="KM1086"/>
      <c r="KN1086"/>
      <c r="KO1086"/>
      <c r="KP1086"/>
      <c r="KQ1086"/>
      <c r="KR1086"/>
      <c r="KS1086"/>
      <c r="KT1086"/>
      <c r="KU1086"/>
      <c r="KV1086"/>
    </row>
    <row r="1087" spans="1:308">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c r="JS1087"/>
      <c r="JT1087"/>
      <c r="JU1087"/>
      <c r="JV1087"/>
      <c r="JW1087"/>
      <c r="JX1087"/>
      <c r="JY1087"/>
      <c r="JZ1087"/>
      <c r="KA1087"/>
      <c r="KB1087"/>
      <c r="KC1087"/>
      <c r="KD1087"/>
      <c r="KE1087"/>
      <c r="KF1087"/>
      <c r="KG1087"/>
      <c r="KH1087"/>
      <c r="KI1087"/>
      <c r="KJ1087"/>
      <c r="KK1087"/>
      <c r="KL1087"/>
      <c r="KM1087"/>
      <c r="KN1087"/>
      <c r="KO1087"/>
      <c r="KP1087"/>
      <c r="KQ1087"/>
      <c r="KR1087"/>
      <c r="KS1087"/>
      <c r="KT1087"/>
      <c r="KU1087"/>
      <c r="KV1087"/>
    </row>
    <row r="1088" spans="1:308">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c r="JS1088"/>
      <c r="JT1088"/>
      <c r="JU1088"/>
      <c r="JV1088"/>
      <c r="JW1088"/>
      <c r="JX1088"/>
      <c r="JY1088"/>
      <c r="JZ1088"/>
      <c r="KA1088"/>
      <c r="KB1088"/>
      <c r="KC1088"/>
      <c r="KD1088"/>
      <c r="KE1088"/>
      <c r="KF1088"/>
      <c r="KG1088"/>
      <c r="KH1088"/>
      <c r="KI1088"/>
      <c r="KJ1088"/>
      <c r="KK1088"/>
      <c r="KL1088"/>
      <c r="KM1088"/>
      <c r="KN1088"/>
      <c r="KO1088"/>
      <c r="KP1088"/>
      <c r="KQ1088"/>
      <c r="KR1088"/>
      <c r="KS1088"/>
      <c r="KT1088"/>
      <c r="KU1088"/>
      <c r="KV1088"/>
    </row>
    <row r="1089" spans="1:308">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c r="IW1089"/>
      <c r="IX1089"/>
      <c r="IY1089"/>
      <c r="IZ1089"/>
      <c r="JA1089"/>
      <c r="JB1089"/>
      <c r="JC1089"/>
      <c r="JD1089"/>
      <c r="JE1089"/>
      <c r="JF1089"/>
      <c r="JG1089"/>
      <c r="JH1089"/>
      <c r="JI1089"/>
      <c r="JJ1089"/>
      <c r="JK1089"/>
      <c r="JL1089"/>
      <c r="JM1089"/>
      <c r="JN1089"/>
      <c r="JO1089"/>
      <c r="JP1089"/>
      <c r="JQ1089"/>
      <c r="JR1089"/>
      <c r="JS1089"/>
      <c r="JT1089"/>
      <c r="JU1089"/>
      <c r="JV1089"/>
      <c r="JW1089"/>
      <c r="JX1089"/>
      <c r="JY1089"/>
      <c r="JZ1089"/>
      <c r="KA1089"/>
      <c r="KB1089"/>
      <c r="KC1089"/>
      <c r="KD1089"/>
      <c r="KE1089"/>
      <c r="KF1089"/>
      <c r="KG1089"/>
      <c r="KH1089"/>
      <c r="KI1089"/>
      <c r="KJ1089"/>
      <c r="KK1089"/>
      <c r="KL1089"/>
      <c r="KM1089"/>
      <c r="KN1089"/>
      <c r="KO1089"/>
      <c r="KP1089"/>
      <c r="KQ1089"/>
      <c r="KR1089"/>
      <c r="KS1089"/>
      <c r="KT1089"/>
      <c r="KU1089"/>
      <c r="KV1089"/>
    </row>
    <row r="1090" spans="1:308">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c r="IW1090"/>
      <c r="IX1090"/>
      <c r="IY1090"/>
      <c r="IZ1090"/>
      <c r="JA1090"/>
      <c r="JB1090"/>
      <c r="JC1090"/>
      <c r="JD1090"/>
      <c r="JE1090"/>
      <c r="JF1090"/>
      <c r="JG1090"/>
      <c r="JH1090"/>
      <c r="JI1090"/>
      <c r="JJ1090"/>
      <c r="JK1090"/>
      <c r="JL1090"/>
      <c r="JM1090"/>
      <c r="JN1090"/>
      <c r="JO1090"/>
      <c r="JP1090"/>
      <c r="JQ1090"/>
      <c r="JR1090"/>
      <c r="JS1090"/>
      <c r="JT1090"/>
      <c r="JU1090"/>
      <c r="JV1090"/>
      <c r="JW1090"/>
      <c r="JX1090"/>
      <c r="JY1090"/>
      <c r="JZ1090"/>
      <c r="KA1090"/>
      <c r="KB1090"/>
      <c r="KC1090"/>
      <c r="KD1090"/>
      <c r="KE1090"/>
      <c r="KF1090"/>
      <c r="KG1090"/>
      <c r="KH1090"/>
      <c r="KI1090"/>
      <c r="KJ1090"/>
      <c r="KK1090"/>
      <c r="KL1090"/>
      <c r="KM1090"/>
      <c r="KN1090"/>
      <c r="KO1090"/>
      <c r="KP1090"/>
      <c r="KQ1090"/>
      <c r="KR1090"/>
      <c r="KS1090"/>
      <c r="KT1090"/>
      <c r="KU1090"/>
      <c r="KV1090"/>
    </row>
    <row r="1091" spans="1:308">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c r="IW1091"/>
      <c r="IX1091"/>
      <c r="IY1091"/>
      <c r="IZ1091"/>
      <c r="JA1091"/>
      <c r="JB1091"/>
      <c r="JC1091"/>
      <c r="JD1091"/>
      <c r="JE1091"/>
      <c r="JF1091"/>
      <c r="JG1091"/>
      <c r="JH1091"/>
      <c r="JI1091"/>
      <c r="JJ1091"/>
      <c r="JK1091"/>
      <c r="JL1091"/>
      <c r="JM1091"/>
      <c r="JN1091"/>
      <c r="JO1091"/>
      <c r="JP1091"/>
      <c r="JQ1091"/>
      <c r="JR1091"/>
      <c r="JS1091"/>
      <c r="JT1091"/>
      <c r="JU1091"/>
      <c r="JV1091"/>
      <c r="JW1091"/>
      <c r="JX1091"/>
      <c r="JY1091"/>
      <c r="JZ1091"/>
      <c r="KA1091"/>
      <c r="KB1091"/>
      <c r="KC1091"/>
      <c r="KD1091"/>
      <c r="KE1091"/>
      <c r="KF1091"/>
      <c r="KG1091"/>
      <c r="KH1091"/>
      <c r="KI1091"/>
      <c r="KJ1091"/>
      <c r="KK1091"/>
      <c r="KL1091"/>
      <c r="KM1091"/>
      <c r="KN1091"/>
      <c r="KO1091"/>
      <c r="KP1091"/>
      <c r="KQ1091"/>
      <c r="KR1091"/>
      <c r="KS1091"/>
      <c r="KT1091"/>
      <c r="KU1091"/>
      <c r="KV1091"/>
    </row>
    <row r="1092" spans="1:308">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c r="IW1092"/>
      <c r="IX1092"/>
      <c r="IY1092"/>
      <c r="IZ1092"/>
      <c r="JA1092"/>
      <c r="JB1092"/>
      <c r="JC1092"/>
      <c r="JD1092"/>
      <c r="JE1092"/>
      <c r="JF1092"/>
      <c r="JG1092"/>
      <c r="JH1092"/>
      <c r="JI1092"/>
      <c r="JJ1092"/>
      <c r="JK1092"/>
      <c r="JL1092"/>
      <c r="JM1092"/>
      <c r="JN1092"/>
      <c r="JO1092"/>
      <c r="JP1092"/>
      <c r="JQ1092"/>
      <c r="JR1092"/>
      <c r="JS1092"/>
      <c r="JT1092"/>
      <c r="JU1092"/>
      <c r="JV1092"/>
      <c r="JW1092"/>
      <c r="JX1092"/>
      <c r="JY1092"/>
      <c r="JZ1092"/>
      <c r="KA1092"/>
      <c r="KB1092"/>
      <c r="KC1092"/>
      <c r="KD1092"/>
      <c r="KE1092"/>
      <c r="KF1092"/>
      <c r="KG1092"/>
      <c r="KH1092"/>
      <c r="KI1092"/>
      <c r="KJ1092"/>
      <c r="KK1092"/>
      <c r="KL1092"/>
      <c r="KM1092"/>
      <c r="KN1092"/>
      <c r="KO1092"/>
      <c r="KP1092"/>
      <c r="KQ1092"/>
      <c r="KR1092"/>
      <c r="KS1092"/>
      <c r="KT1092"/>
      <c r="KU1092"/>
      <c r="KV1092"/>
    </row>
    <row r="1093" spans="1:308">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c r="IW1093"/>
      <c r="IX1093"/>
      <c r="IY1093"/>
      <c r="IZ1093"/>
      <c r="JA1093"/>
      <c r="JB1093"/>
      <c r="JC1093"/>
      <c r="JD1093"/>
      <c r="JE1093"/>
      <c r="JF1093"/>
      <c r="JG1093"/>
      <c r="JH1093"/>
      <c r="JI1093"/>
      <c r="JJ1093"/>
      <c r="JK1093"/>
      <c r="JL1093"/>
      <c r="JM1093"/>
      <c r="JN1093"/>
      <c r="JO1093"/>
      <c r="JP1093"/>
      <c r="JQ1093"/>
      <c r="JR1093"/>
      <c r="JS1093"/>
      <c r="JT1093"/>
      <c r="JU1093"/>
      <c r="JV1093"/>
      <c r="JW1093"/>
      <c r="JX1093"/>
      <c r="JY1093"/>
      <c r="JZ1093"/>
      <c r="KA1093"/>
      <c r="KB1093"/>
      <c r="KC1093"/>
      <c r="KD1093"/>
      <c r="KE1093"/>
      <c r="KF1093"/>
      <c r="KG1093"/>
      <c r="KH1093"/>
      <c r="KI1093"/>
      <c r="KJ1093"/>
      <c r="KK1093"/>
      <c r="KL1093"/>
      <c r="KM1093"/>
      <c r="KN1093"/>
      <c r="KO1093"/>
      <c r="KP1093"/>
      <c r="KQ1093"/>
      <c r="KR1093"/>
      <c r="KS1093"/>
      <c r="KT1093"/>
      <c r="KU1093"/>
      <c r="KV1093"/>
    </row>
    <row r="1094" spans="1:308">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c r="IW1094"/>
      <c r="IX1094"/>
      <c r="IY1094"/>
      <c r="IZ1094"/>
      <c r="JA1094"/>
      <c r="JB1094"/>
      <c r="JC1094"/>
      <c r="JD1094"/>
      <c r="JE1094"/>
      <c r="JF1094"/>
      <c r="JG1094"/>
      <c r="JH1094"/>
      <c r="JI1094"/>
      <c r="JJ1094"/>
      <c r="JK1094"/>
      <c r="JL1094"/>
      <c r="JM1094"/>
      <c r="JN1094"/>
      <c r="JO1094"/>
      <c r="JP1094"/>
      <c r="JQ1094"/>
      <c r="JR1094"/>
      <c r="JS1094"/>
      <c r="JT1094"/>
      <c r="JU1094"/>
      <c r="JV1094"/>
      <c r="JW1094"/>
      <c r="JX1094"/>
      <c r="JY1094"/>
      <c r="JZ1094"/>
      <c r="KA1094"/>
      <c r="KB1094"/>
      <c r="KC1094"/>
      <c r="KD1094"/>
      <c r="KE1094"/>
      <c r="KF1094"/>
      <c r="KG1094"/>
      <c r="KH1094"/>
      <c r="KI1094"/>
      <c r="KJ1094"/>
      <c r="KK1094"/>
      <c r="KL1094"/>
      <c r="KM1094"/>
      <c r="KN1094"/>
      <c r="KO1094"/>
      <c r="KP1094"/>
      <c r="KQ1094"/>
      <c r="KR1094"/>
      <c r="KS1094"/>
      <c r="KT1094"/>
      <c r="KU1094"/>
      <c r="KV1094"/>
    </row>
    <row r="1095" spans="1:308">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c r="IW1095"/>
      <c r="IX1095"/>
      <c r="IY1095"/>
      <c r="IZ1095"/>
      <c r="JA1095"/>
      <c r="JB1095"/>
      <c r="JC1095"/>
      <c r="JD1095"/>
      <c r="JE1095"/>
      <c r="JF1095"/>
      <c r="JG1095"/>
      <c r="JH1095"/>
      <c r="JI1095"/>
      <c r="JJ1095"/>
      <c r="JK1095"/>
      <c r="JL1095"/>
      <c r="JM1095"/>
      <c r="JN1095"/>
      <c r="JO1095"/>
      <c r="JP1095"/>
      <c r="JQ1095"/>
      <c r="JR1095"/>
      <c r="JS1095"/>
      <c r="JT1095"/>
      <c r="JU1095"/>
      <c r="JV1095"/>
      <c r="JW1095"/>
      <c r="JX1095"/>
      <c r="JY1095"/>
      <c r="JZ1095"/>
      <c r="KA1095"/>
      <c r="KB1095"/>
      <c r="KC1095"/>
      <c r="KD1095"/>
      <c r="KE1095"/>
      <c r="KF1095"/>
      <c r="KG1095"/>
      <c r="KH1095"/>
      <c r="KI1095"/>
      <c r="KJ1095"/>
      <c r="KK1095"/>
      <c r="KL1095"/>
      <c r="KM1095"/>
      <c r="KN1095"/>
      <c r="KO1095"/>
      <c r="KP1095"/>
      <c r="KQ1095"/>
      <c r="KR1095"/>
      <c r="KS1095"/>
      <c r="KT1095"/>
      <c r="KU1095"/>
      <c r="KV1095"/>
    </row>
    <row r="1096" spans="1:308">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c r="IW1096"/>
      <c r="IX1096"/>
      <c r="IY1096"/>
      <c r="IZ1096"/>
      <c r="JA1096"/>
      <c r="JB1096"/>
      <c r="JC1096"/>
      <c r="JD1096"/>
      <c r="JE1096"/>
      <c r="JF1096"/>
      <c r="JG1096"/>
      <c r="JH1096"/>
      <c r="JI1096"/>
      <c r="JJ1096"/>
      <c r="JK1096"/>
      <c r="JL1096"/>
      <c r="JM1096"/>
      <c r="JN1096"/>
      <c r="JO1096"/>
      <c r="JP1096"/>
      <c r="JQ1096"/>
      <c r="JR1096"/>
      <c r="JS1096"/>
      <c r="JT1096"/>
      <c r="JU1096"/>
      <c r="JV1096"/>
      <c r="JW1096"/>
      <c r="JX1096"/>
      <c r="JY1096"/>
      <c r="JZ1096"/>
      <c r="KA1096"/>
      <c r="KB1096"/>
      <c r="KC1096"/>
      <c r="KD1096"/>
      <c r="KE1096"/>
      <c r="KF1096"/>
      <c r="KG1096"/>
      <c r="KH1096"/>
      <c r="KI1096"/>
      <c r="KJ1096"/>
      <c r="KK1096"/>
      <c r="KL1096"/>
      <c r="KM1096"/>
      <c r="KN1096"/>
      <c r="KO1096"/>
      <c r="KP1096"/>
      <c r="KQ1096"/>
      <c r="KR1096"/>
      <c r="KS1096"/>
      <c r="KT1096"/>
      <c r="KU1096"/>
      <c r="KV1096"/>
    </row>
    <row r="1097" spans="1:308">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c r="IW1097"/>
      <c r="IX1097"/>
      <c r="IY1097"/>
      <c r="IZ1097"/>
      <c r="JA1097"/>
      <c r="JB1097"/>
      <c r="JC1097"/>
      <c r="JD1097"/>
      <c r="JE1097"/>
      <c r="JF1097"/>
      <c r="JG1097"/>
      <c r="JH1097"/>
      <c r="JI1097"/>
      <c r="JJ1097"/>
      <c r="JK1097"/>
      <c r="JL1097"/>
      <c r="JM1097"/>
      <c r="JN1097"/>
      <c r="JO1097"/>
      <c r="JP1097"/>
      <c r="JQ1097"/>
      <c r="JR1097"/>
      <c r="JS1097"/>
      <c r="JT1097"/>
      <c r="JU1097"/>
      <c r="JV1097"/>
      <c r="JW1097"/>
      <c r="JX1097"/>
      <c r="JY1097"/>
      <c r="JZ1097"/>
      <c r="KA1097"/>
      <c r="KB1097"/>
      <c r="KC1097"/>
      <c r="KD1097"/>
      <c r="KE1097"/>
      <c r="KF1097"/>
      <c r="KG1097"/>
      <c r="KH1097"/>
      <c r="KI1097"/>
      <c r="KJ1097"/>
      <c r="KK1097"/>
      <c r="KL1097"/>
      <c r="KM1097"/>
      <c r="KN1097"/>
      <c r="KO1097"/>
      <c r="KP1097"/>
      <c r="KQ1097"/>
      <c r="KR1097"/>
      <c r="KS1097"/>
      <c r="KT1097"/>
      <c r="KU1097"/>
      <c r="KV1097"/>
    </row>
    <row r="1098" spans="1:308">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c r="IW1098"/>
      <c r="IX1098"/>
      <c r="IY1098"/>
      <c r="IZ1098"/>
      <c r="JA1098"/>
      <c r="JB1098"/>
      <c r="JC1098"/>
      <c r="JD1098"/>
      <c r="JE1098"/>
      <c r="JF1098"/>
      <c r="JG1098"/>
      <c r="JH1098"/>
      <c r="JI1098"/>
      <c r="JJ1098"/>
      <c r="JK1098"/>
      <c r="JL1098"/>
      <c r="JM1098"/>
      <c r="JN1098"/>
      <c r="JO1098"/>
      <c r="JP1098"/>
      <c r="JQ1098"/>
      <c r="JR1098"/>
      <c r="JS1098"/>
      <c r="JT1098"/>
      <c r="JU1098"/>
      <c r="JV1098"/>
      <c r="JW1098"/>
      <c r="JX1098"/>
      <c r="JY1098"/>
      <c r="JZ1098"/>
      <c r="KA1098"/>
      <c r="KB1098"/>
      <c r="KC1098"/>
      <c r="KD1098"/>
      <c r="KE1098"/>
      <c r="KF1098"/>
      <c r="KG1098"/>
      <c r="KH1098"/>
      <c r="KI1098"/>
      <c r="KJ1098"/>
      <c r="KK1098"/>
      <c r="KL1098"/>
      <c r="KM1098"/>
      <c r="KN1098"/>
      <c r="KO1098"/>
      <c r="KP1098"/>
      <c r="KQ1098"/>
      <c r="KR1098"/>
      <c r="KS1098"/>
      <c r="KT1098"/>
      <c r="KU1098"/>
      <c r="KV1098"/>
    </row>
    <row r="1099" spans="1:308">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c r="IW1099"/>
      <c r="IX1099"/>
      <c r="IY1099"/>
      <c r="IZ1099"/>
      <c r="JA1099"/>
      <c r="JB1099"/>
      <c r="JC1099"/>
      <c r="JD1099"/>
      <c r="JE1099"/>
      <c r="JF1099"/>
      <c r="JG1099"/>
      <c r="JH1099"/>
      <c r="JI1099"/>
      <c r="JJ1099"/>
      <c r="JK1099"/>
      <c r="JL1099"/>
      <c r="JM1099"/>
      <c r="JN1099"/>
      <c r="JO1099"/>
      <c r="JP1099"/>
      <c r="JQ1099"/>
      <c r="JR1099"/>
      <c r="JS1099"/>
      <c r="JT1099"/>
      <c r="JU1099"/>
      <c r="JV1099"/>
      <c r="JW1099"/>
      <c r="JX1099"/>
      <c r="JY1099"/>
      <c r="JZ1099"/>
      <c r="KA1099"/>
      <c r="KB1099"/>
      <c r="KC1099"/>
      <c r="KD1099"/>
      <c r="KE1099"/>
      <c r="KF1099"/>
      <c r="KG1099"/>
      <c r="KH1099"/>
      <c r="KI1099"/>
      <c r="KJ1099"/>
      <c r="KK1099"/>
      <c r="KL1099"/>
      <c r="KM1099"/>
      <c r="KN1099"/>
      <c r="KO1099"/>
      <c r="KP1099"/>
      <c r="KQ1099"/>
      <c r="KR1099"/>
      <c r="KS1099"/>
      <c r="KT1099"/>
      <c r="KU1099"/>
      <c r="KV1099"/>
    </row>
    <row r="1100" spans="1:308">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c r="IX1100"/>
      <c r="IY1100"/>
      <c r="IZ1100"/>
      <c r="JA1100"/>
      <c r="JB1100"/>
      <c r="JC1100"/>
      <c r="JD1100"/>
      <c r="JE1100"/>
      <c r="JF1100"/>
      <c r="JG1100"/>
      <c r="JH1100"/>
      <c r="JI1100"/>
      <c r="JJ1100"/>
      <c r="JK1100"/>
      <c r="JL1100"/>
      <c r="JM1100"/>
      <c r="JN1100"/>
      <c r="JO1100"/>
      <c r="JP1100"/>
      <c r="JQ1100"/>
      <c r="JR1100"/>
      <c r="JS1100"/>
      <c r="JT1100"/>
      <c r="JU1100"/>
      <c r="JV1100"/>
      <c r="JW1100"/>
      <c r="JX1100"/>
      <c r="JY1100"/>
      <c r="JZ1100"/>
      <c r="KA1100"/>
      <c r="KB1100"/>
      <c r="KC1100"/>
      <c r="KD1100"/>
      <c r="KE1100"/>
      <c r="KF1100"/>
      <c r="KG1100"/>
      <c r="KH1100"/>
      <c r="KI1100"/>
      <c r="KJ1100"/>
      <c r="KK1100"/>
      <c r="KL1100"/>
      <c r="KM1100"/>
      <c r="KN1100"/>
      <c r="KO1100"/>
      <c r="KP1100"/>
      <c r="KQ1100"/>
      <c r="KR1100"/>
      <c r="KS1100"/>
      <c r="KT1100"/>
      <c r="KU1100"/>
      <c r="KV1100"/>
    </row>
    <row r="1101" spans="1:308">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c r="IX1101"/>
      <c r="IY1101"/>
      <c r="IZ1101"/>
      <c r="JA1101"/>
      <c r="JB1101"/>
      <c r="JC1101"/>
      <c r="JD1101"/>
      <c r="JE1101"/>
      <c r="JF1101"/>
      <c r="JG1101"/>
      <c r="JH1101"/>
      <c r="JI1101"/>
      <c r="JJ1101"/>
      <c r="JK1101"/>
      <c r="JL1101"/>
      <c r="JM1101"/>
      <c r="JN1101"/>
      <c r="JO1101"/>
      <c r="JP1101"/>
      <c r="JQ1101"/>
      <c r="JR1101"/>
      <c r="JS1101"/>
      <c r="JT1101"/>
      <c r="JU1101"/>
      <c r="JV1101"/>
      <c r="JW1101"/>
      <c r="JX1101"/>
      <c r="JY1101"/>
      <c r="JZ1101"/>
      <c r="KA1101"/>
      <c r="KB1101"/>
      <c r="KC1101"/>
      <c r="KD1101"/>
      <c r="KE1101"/>
      <c r="KF1101"/>
      <c r="KG1101"/>
      <c r="KH1101"/>
      <c r="KI1101"/>
      <c r="KJ1101"/>
      <c r="KK1101"/>
      <c r="KL1101"/>
      <c r="KM1101"/>
      <c r="KN1101"/>
      <c r="KO1101"/>
      <c r="KP1101"/>
      <c r="KQ1101"/>
      <c r="KR1101"/>
      <c r="KS1101"/>
      <c r="KT1101"/>
      <c r="KU1101"/>
      <c r="KV1101"/>
    </row>
    <row r="1102" spans="1:308">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c r="IW1102"/>
      <c r="IX1102"/>
      <c r="IY1102"/>
      <c r="IZ1102"/>
      <c r="JA1102"/>
      <c r="JB1102"/>
      <c r="JC1102"/>
      <c r="JD1102"/>
      <c r="JE1102"/>
      <c r="JF1102"/>
      <c r="JG1102"/>
      <c r="JH1102"/>
      <c r="JI1102"/>
      <c r="JJ1102"/>
      <c r="JK1102"/>
      <c r="JL1102"/>
      <c r="JM1102"/>
      <c r="JN1102"/>
      <c r="JO1102"/>
      <c r="JP1102"/>
      <c r="JQ1102"/>
      <c r="JR1102"/>
      <c r="JS1102"/>
      <c r="JT1102"/>
      <c r="JU1102"/>
      <c r="JV1102"/>
      <c r="JW1102"/>
      <c r="JX1102"/>
      <c r="JY1102"/>
      <c r="JZ1102"/>
      <c r="KA1102"/>
      <c r="KB1102"/>
      <c r="KC1102"/>
      <c r="KD1102"/>
      <c r="KE1102"/>
      <c r="KF1102"/>
      <c r="KG1102"/>
      <c r="KH1102"/>
      <c r="KI1102"/>
      <c r="KJ1102"/>
      <c r="KK1102"/>
      <c r="KL1102"/>
      <c r="KM1102"/>
      <c r="KN1102"/>
      <c r="KO1102"/>
      <c r="KP1102"/>
      <c r="KQ1102"/>
      <c r="KR1102"/>
      <c r="KS1102"/>
      <c r="KT1102"/>
      <c r="KU1102"/>
      <c r="KV1102"/>
    </row>
    <row r="1103" spans="1:308">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c r="IW1103"/>
      <c r="IX1103"/>
      <c r="IY1103"/>
      <c r="IZ1103"/>
      <c r="JA1103"/>
      <c r="JB1103"/>
      <c r="JC1103"/>
      <c r="JD1103"/>
      <c r="JE1103"/>
      <c r="JF1103"/>
      <c r="JG1103"/>
      <c r="JH1103"/>
      <c r="JI1103"/>
      <c r="JJ1103"/>
      <c r="JK1103"/>
      <c r="JL1103"/>
      <c r="JM1103"/>
      <c r="JN1103"/>
      <c r="JO1103"/>
      <c r="JP1103"/>
      <c r="JQ1103"/>
      <c r="JR1103"/>
      <c r="JS1103"/>
      <c r="JT1103"/>
      <c r="JU1103"/>
      <c r="JV1103"/>
      <c r="JW1103"/>
      <c r="JX1103"/>
      <c r="JY1103"/>
      <c r="JZ1103"/>
      <c r="KA1103"/>
      <c r="KB1103"/>
      <c r="KC1103"/>
      <c r="KD1103"/>
      <c r="KE1103"/>
      <c r="KF1103"/>
      <c r="KG1103"/>
      <c r="KH1103"/>
      <c r="KI1103"/>
      <c r="KJ1103"/>
      <c r="KK1103"/>
      <c r="KL1103"/>
      <c r="KM1103"/>
      <c r="KN1103"/>
      <c r="KO1103"/>
      <c r="KP1103"/>
      <c r="KQ1103"/>
      <c r="KR1103"/>
      <c r="KS1103"/>
      <c r="KT1103"/>
      <c r="KU1103"/>
      <c r="KV1103"/>
    </row>
    <row r="1104" spans="1:308">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c r="IW1104"/>
      <c r="IX1104"/>
      <c r="IY1104"/>
      <c r="IZ1104"/>
      <c r="JA1104"/>
      <c r="JB1104"/>
      <c r="JC1104"/>
      <c r="JD1104"/>
      <c r="JE1104"/>
      <c r="JF1104"/>
      <c r="JG1104"/>
      <c r="JH1104"/>
      <c r="JI1104"/>
      <c r="JJ1104"/>
      <c r="JK1104"/>
      <c r="JL1104"/>
      <c r="JM1104"/>
      <c r="JN1104"/>
      <c r="JO1104"/>
      <c r="JP1104"/>
      <c r="JQ1104"/>
      <c r="JR1104"/>
      <c r="JS1104"/>
      <c r="JT1104"/>
      <c r="JU1104"/>
      <c r="JV1104"/>
      <c r="JW1104"/>
      <c r="JX1104"/>
      <c r="JY1104"/>
      <c r="JZ1104"/>
      <c r="KA1104"/>
      <c r="KB1104"/>
      <c r="KC1104"/>
      <c r="KD1104"/>
      <c r="KE1104"/>
      <c r="KF1104"/>
      <c r="KG1104"/>
      <c r="KH1104"/>
      <c r="KI1104"/>
      <c r="KJ1104"/>
      <c r="KK1104"/>
      <c r="KL1104"/>
      <c r="KM1104"/>
      <c r="KN1104"/>
      <c r="KO1104"/>
      <c r="KP1104"/>
      <c r="KQ1104"/>
      <c r="KR1104"/>
      <c r="KS1104"/>
      <c r="KT1104"/>
      <c r="KU1104"/>
      <c r="KV1104"/>
    </row>
    <row r="1105" spans="1:308">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c r="IW1105"/>
      <c r="IX1105"/>
      <c r="IY1105"/>
      <c r="IZ1105"/>
      <c r="JA1105"/>
      <c r="JB1105"/>
      <c r="JC1105"/>
      <c r="JD1105"/>
      <c r="JE1105"/>
      <c r="JF1105"/>
      <c r="JG1105"/>
      <c r="JH1105"/>
      <c r="JI1105"/>
      <c r="JJ1105"/>
      <c r="JK1105"/>
      <c r="JL1105"/>
      <c r="JM1105"/>
      <c r="JN1105"/>
      <c r="JO1105"/>
      <c r="JP1105"/>
      <c r="JQ1105"/>
      <c r="JR1105"/>
      <c r="JS1105"/>
      <c r="JT1105"/>
      <c r="JU1105"/>
      <c r="JV1105"/>
      <c r="JW1105"/>
      <c r="JX1105"/>
      <c r="JY1105"/>
      <c r="JZ1105"/>
      <c r="KA1105"/>
      <c r="KB1105"/>
      <c r="KC1105"/>
      <c r="KD1105"/>
      <c r="KE1105"/>
      <c r="KF1105"/>
      <c r="KG1105"/>
      <c r="KH1105"/>
      <c r="KI1105"/>
      <c r="KJ1105"/>
      <c r="KK1105"/>
      <c r="KL1105"/>
      <c r="KM1105"/>
      <c r="KN1105"/>
      <c r="KO1105"/>
      <c r="KP1105"/>
      <c r="KQ1105"/>
      <c r="KR1105"/>
      <c r="KS1105"/>
      <c r="KT1105"/>
      <c r="KU1105"/>
      <c r="KV1105"/>
    </row>
    <row r="1106" spans="1:308">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c r="IW1106"/>
      <c r="IX1106"/>
      <c r="IY1106"/>
      <c r="IZ1106"/>
      <c r="JA1106"/>
      <c r="JB1106"/>
      <c r="JC1106"/>
      <c r="JD1106"/>
      <c r="JE1106"/>
      <c r="JF1106"/>
      <c r="JG1106"/>
      <c r="JH1106"/>
      <c r="JI1106"/>
      <c r="JJ1106"/>
      <c r="JK1106"/>
      <c r="JL1106"/>
      <c r="JM1106"/>
      <c r="JN1106"/>
      <c r="JO1106"/>
      <c r="JP1106"/>
      <c r="JQ1106"/>
      <c r="JR1106"/>
      <c r="JS1106"/>
      <c r="JT1106"/>
      <c r="JU1106"/>
      <c r="JV1106"/>
      <c r="JW1106"/>
      <c r="JX1106"/>
      <c r="JY1106"/>
      <c r="JZ1106"/>
      <c r="KA1106"/>
      <c r="KB1106"/>
      <c r="KC1106"/>
      <c r="KD1106"/>
      <c r="KE1106"/>
      <c r="KF1106"/>
      <c r="KG1106"/>
      <c r="KH1106"/>
      <c r="KI1106"/>
      <c r="KJ1106"/>
      <c r="KK1106"/>
      <c r="KL1106"/>
      <c r="KM1106"/>
      <c r="KN1106"/>
      <c r="KO1106"/>
      <c r="KP1106"/>
      <c r="KQ1106"/>
      <c r="KR1106"/>
      <c r="KS1106"/>
      <c r="KT1106"/>
      <c r="KU1106"/>
      <c r="KV1106"/>
    </row>
    <row r="1107" spans="1:308">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c r="IW1107"/>
      <c r="IX1107"/>
      <c r="IY1107"/>
      <c r="IZ1107"/>
      <c r="JA1107"/>
      <c r="JB1107"/>
      <c r="JC1107"/>
      <c r="JD1107"/>
      <c r="JE1107"/>
      <c r="JF1107"/>
      <c r="JG1107"/>
      <c r="JH1107"/>
      <c r="JI1107"/>
      <c r="JJ1107"/>
      <c r="JK1107"/>
      <c r="JL1107"/>
      <c r="JM1107"/>
      <c r="JN1107"/>
      <c r="JO1107"/>
      <c r="JP1107"/>
      <c r="JQ1107"/>
      <c r="JR1107"/>
      <c r="JS1107"/>
      <c r="JT1107"/>
      <c r="JU1107"/>
      <c r="JV1107"/>
      <c r="JW1107"/>
      <c r="JX1107"/>
      <c r="JY1107"/>
      <c r="JZ1107"/>
      <c r="KA1107"/>
      <c r="KB1107"/>
      <c r="KC1107"/>
      <c r="KD1107"/>
      <c r="KE1107"/>
      <c r="KF1107"/>
      <c r="KG1107"/>
      <c r="KH1107"/>
      <c r="KI1107"/>
      <c r="KJ1107"/>
      <c r="KK1107"/>
      <c r="KL1107"/>
      <c r="KM1107"/>
      <c r="KN1107"/>
      <c r="KO1107"/>
      <c r="KP1107"/>
      <c r="KQ1107"/>
      <c r="KR1107"/>
      <c r="KS1107"/>
      <c r="KT1107"/>
      <c r="KU1107"/>
      <c r="KV1107"/>
    </row>
    <row r="1108" spans="1:308">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c r="IW1108"/>
      <c r="IX1108"/>
      <c r="IY1108"/>
      <c r="IZ1108"/>
      <c r="JA1108"/>
      <c r="JB1108"/>
      <c r="JC1108"/>
      <c r="JD1108"/>
      <c r="JE1108"/>
      <c r="JF1108"/>
      <c r="JG1108"/>
      <c r="JH1108"/>
      <c r="JI1108"/>
      <c r="JJ1108"/>
      <c r="JK1108"/>
      <c r="JL1108"/>
      <c r="JM1108"/>
      <c r="JN1108"/>
      <c r="JO1108"/>
      <c r="JP1108"/>
      <c r="JQ1108"/>
      <c r="JR1108"/>
      <c r="JS1108"/>
      <c r="JT1108"/>
      <c r="JU1108"/>
      <c r="JV1108"/>
      <c r="JW1108"/>
      <c r="JX1108"/>
      <c r="JY1108"/>
      <c r="JZ1108"/>
      <c r="KA1108"/>
      <c r="KB1108"/>
      <c r="KC1108"/>
      <c r="KD1108"/>
      <c r="KE1108"/>
      <c r="KF1108"/>
      <c r="KG1108"/>
      <c r="KH1108"/>
      <c r="KI1108"/>
      <c r="KJ1108"/>
      <c r="KK1108"/>
      <c r="KL1108"/>
      <c r="KM1108"/>
      <c r="KN1108"/>
      <c r="KO1108"/>
      <c r="KP1108"/>
      <c r="KQ1108"/>
      <c r="KR1108"/>
      <c r="KS1108"/>
      <c r="KT1108"/>
      <c r="KU1108"/>
      <c r="KV1108"/>
    </row>
    <row r="1109" spans="1:308">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c r="IW1109"/>
      <c r="IX1109"/>
      <c r="IY1109"/>
      <c r="IZ1109"/>
      <c r="JA1109"/>
      <c r="JB1109"/>
      <c r="JC1109"/>
      <c r="JD1109"/>
      <c r="JE1109"/>
      <c r="JF1109"/>
      <c r="JG1109"/>
      <c r="JH1109"/>
      <c r="JI1109"/>
      <c r="JJ1109"/>
      <c r="JK1109"/>
      <c r="JL1109"/>
      <c r="JM1109"/>
      <c r="JN1109"/>
      <c r="JO1109"/>
      <c r="JP1109"/>
      <c r="JQ1109"/>
      <c r="JR1109"/>
      <c r="JS1109"/>
      <c r="JT1109"/>
      <c r="JU1109"/>
      <c r="JV1109"/>
      <c r="JW1109"/>
      <c r="JX1109"/>
      <c r="JY1109"/>
      <c r="JZ1109"/>
      <c r="KA1109"/>
      <c r="KB1109"/>
      <c r="KC1109"/>
      <c r="KD1109"/>
      <c r="KE1109"/>
      <c r="KF1109"/>
      <c r="KG1109"/>
      <c r="KH1109"/>
      <c r="KI1109"/>
      <c r="KJ1109"/>
      <c r="KK1109"/>
      <c r="KL1109"/>
      <c r="KM1109"/>
      <c r="KN1109"/>
      <c r="KO1109"/>
      <c r="KP1109"/>
      <c r="KQ1109"/>
      <c r="KR1109"/>
      <c r="KS1109"/>
      <c r="KT1109"/>
      <c r="KU1109"/>
      <c r="KV1109"/>
    </row>
    <row r="1110" spans="1:308">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c r="IW1110"/>
      <c r="IX1110"/>
      <c r="IY1110"/>
      <c r="IZ1110"/>
      <c r="JA1110"/>
      <c r="JB1110"/>
      <c r="JC1110"/>
      <c r="JD1110"/>
      <c r="JE1110"/>
      <c r="JF1110"/>
      <c r="JG1110"/>
      <c r="JH1110"/>
      <c r="JI1110"/>
      <c r="JJ1110"/>
      <c r="JK1110"/>
      <c r="JL1110"/>
      <c r="JM1110"/>
      <c r="JN1110"/>
      <c r="JO1110"/>
      <c r="JP1110"/>
      <c r="JQ1110"/>
      <c r="JR1110"/>
      <c r="JS1110"/>
      <c r="JT1110"/>
      <c r="JU1110"/>
      <c r="JV1110"/>
      <c r="JW1110"/>
      <c r="JX1110"/>
      <c r="JY1110"/>
      <c r="JZ1110"/>
      <c r="KA1110"/>
      <c r="KB1110"/>
      <c r="KC1110"/>
      <c r="KD1110"/>
      <c r="KE1110"/>
      <c r="KF1110"/>
      <c r="KG1110"/>
      <c r="KH1110"/>
      <c r="KI1110"/>
      <c r="KJ1110"/>
      <c r="KK1110"/>
      <c r="KL1110"/>
      <c r="KM1110"/>
      <c r="KN1110"/>
      <c r="KO1110"/>
      <c r="KP1110"/>
      <c r="KQ1110"/>
      <c r="KR1110"/>
      <c r="KS1110"/>
      <c r="KT1110"/>
      <c r="KU1110"/>
      <c r="KV1110"/>
    </row>
    <row r="1111" spans="1:308">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c r="IW1111"/>
      <c r="IX1111"/>
      <c r="IY1111"/>
      <c r="IZ1111"/>
      <c r="JA1111"/>
      <c r="JB1111"/>
      <c r="JC1111"/>
      <c r="JD1111"/>
      <c r="JE1111"/>
      <c r="JF1111"/>
      <c r="JG1111"/>
      <c r="JH1111"/>
      <c r="JI1111"/>
      <c r="JJ1111"/>
      <c r="JK1111"/>
      <c r="JL1111"/>
      <c r="JM1111"/>
      <c r="JN1111"/>
      <c r="JO1111"/>
      <c r="JP1111"/>
      <c r="JQ1111"/>
      <c r="JR1111"/>
      <c r="JS1111"/>
      <c r="JT1111"/>
      <c r="JU1111"/>
      <c r="JV1111"/>
      <c r="JW1111"/>
      <c r="JX1111"/>
      <c r="JY1111"/>
      <c r="JZ1111"/>
      <c r="KA1111"/>
      <c r="KB1111"/>
      <c r="KC1111"/>
      <c r="KD1111"/>
      <c r="KE1111"/>
      <c r="KF1111"/>
      <c r="KG1111"/>
      <c r="KH1111"/>
      <c r="KI1111"/>
      <c r="KJ1111"/>
      <c r="KK1111"/>
      <c r="KL1111"/>
      <c r="KM1111"/>
      <c r="KN1111"/>
      <c r="KO1111"/>
      <c r="KP1111"/>
      <c r="KQ1111"/>
      <c r="KR1111"/>
      <c r="KS1111"/>
      <c r="KT1111"/>
      <c r="KU1111"/>
      <c r="KV1111"/>
    </row>
    <row r="1112" spans="1:308">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c r="IW1112"/>
      <c r="IX1112"/>
      <c r="IY1112"/>
      <c r="IZ1112"/>
      <c r="JA1112"/>
      <c r="JB1112"/>
      <c r="JC1112"/>
      <c r="JD1112"/>
      <c r="JE1112"/>
      <c r="JF1112"/>
      <c r="JG1112"/>
      <c r="JH1112"/>
      <c r="JI1112"/>
      <c r="JJ1112"/>
      <c r="JK1112"/>
      <c r="JL1112"/>
      <c r="JM1112"/>
      <c r="JN1112"/>
      <c r="JO1112"/>
      <c r="JP1112"/>
      <c r="JQ1112"/>
      <c r="JR1112"/>
      <c r="JS1112"/>
      <c r="JT1112"/>
      <c r="JU1112"/>
      <c r="JV1112"/>
      <c r="JW1112"/>
      <c r="JX1112"/>
      <c r="JY1112"/>
      <c r="JZ1112"/>
      <c r="KA1112"/>
      <c r="KB1112"/>
      <c r="KC1112"/>
      <c r="KD1112"/>
      <c r="KE1112"/>
      <c r="KF1112"/>
      <c r="KG1112"/>
      <c r="KH1112"/>
      <c r="KI1112"/>
      <c r="KJ1112"/>
      <c r="KK1112"/>
      <c r="KL1112"/>
      <c r="KM1112"/>
      <c r="KN1112"/>
      <c r="KO1112"/>
      <c r="KP1112"/>
      <c r="KQ1112"/>
      <c r="KR1112"/>
      <c r="KS1112"/>
      <c r="KT1112"/>
      <c r="KU1112"/>
      <c r="KV1112"/>
    </row>
    <row r="1113" spans="1:308">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c r="IW1113"/>
      <c r="IX1113"/>
      <c r="IY1113"/>
      <c r="IZ1113"/>
      <c r="JA1113"/>
      <c r="JB1113"/>
      <c r="JC1113"/>
      <c r="JD1113"/>
      <c r="JE1113"/>
      <c r="JF1113"/>
      <c r="JG1113"/>
      <c r="JH1113"/>
      <c r="JI1113"/>
      <c r="JJ1113"/>
      <c r="JK1113"/>
      <c r="JL1113"/>
      <c r="JM1113"/>
      <c r="JN1113"/>
      <c r="JO1113"/>
      <c r="JP1113"/>
      <c r="JQ1113"/>
      <c r="JR1113"/>
      <c r="JS1113"/>
      <c r="JT1113"/>
      <c r="JU1113"/>
      <c r="JV1113"/>
      <c r="JW1113"/>
      <c r="JX1113"/>
      <c r="JY1113"/>
      <c r="JZ1113"/>
      <c r="KA1113"/>
      <c r="KB1113"/>
      <c r="KC1113"/>
      <c r="KD1113"/>
      <c r="KE1113"/>
      <c r="KF1113"/>
      <c r="KG1113"/>
      <c r="KH1113"/>
      <c r="KI1113"/>
      <c r="KJ1113"/>
      <c r="KK1113"/>
      <c r="KL1113"/>
      <c r="KM1113"/>
      <c r="KN1113"/>
      <c r="KO1113"/>
      <c r="KP1113"/>
      <c r="KQ1113"/>
      <c r="KR1113"/>
      <c r="KS1113"/>
      <c r="KT1113"/>
      <c r="KU1113"/>
      <c r="KV1113"/>
    </row>
    <row r="1114" spans="1:308">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c r="IW1114"/>
      <c r="IX1114"/>
      <c r="IY1114"/>
      <c r="IZ1114"/>
      <c r="JA1114"/>
      <c r="JB1114"/>
      <c r="JC1114"/>
      <c r="JD1114"/>
      <c r="JE1114"/>
      <c r="JF1114"/>
      <c r="JG1114"/>
      <c r="JH1114"/>
      <c r="JI1114"/>
      <c r="JJ1114"/>
      <c r="JK1114"/>
      <c r="JL1114"/>
      <c r="JM1114"/>
      <c r="JN1114"/>
      <c r="JO1114"/>
      <c r="JP1114"/>
      <c r="JQ1114"/>
      <c r="JR1114"/>
      <c r="JS1114"/>
      <c r="JT1114"/>
      <c r="JU1114"/>
      <c r="JV1114"/>
      <c r="JW1114"/>
      <c r="JX1114"/>
      <c r="JY1114"/>
      <c r="JZ1114"/>
      <c r="KA1114"/>
      <c r="KB1114"/>
      <c r="KC1114"/>
      <c r="KD1114"/>
      <c r="KE1114"/>
      <c r="KF1114"/>
      <c r="KG1114"/>
      <c r="KH1114"/>
      <c r="KI1114"/>
      <c r="KJ1114"/>
      <c r="KK1114"/>
      <c r="KL1114"/>
      <c r="KM1114"/>
      <c r="KN1114"/>
      <c r="KO1114"/>
      <c r="KP1114"/>
      <c r="KQ1114"/>
      <c r="KR1114"/>
      <c r="KS1114"/>
      <c r="KT1114"/>
      <c r="KU1114"/>
      <c r="KV1114"/>
    </row>
    <row r="1115" spans="1:308">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c r="JR1115"/>
      <c r="JS1115"/>
      <c r="JT1115"/>
      <c r="JU1115"/>
      <c r="JV1115"/>
      <c r="JW1115"/>
      <c r="JX1115"/>
      <c r="JY1115"/>
      <c r="JZ1115"/>
      <c r="KA1115"/>
      <c r="KB1115"/>
      <c r="KC1115"/>
      <c r="KD1115"/>
      <c r="KE1115"/>
      <c r="KF1115"/>
      <c r="KG1115"/>
      <c r="KH1115"/>
      <c r="KI1115"/>
      <c r="KJ1115"/>
      <c r="KK1115"/>
      <c r="KL1115"/>
      <c r="KM1115"/>
      <c r="KN1115"/>
      <c r="KO1115"/>
      <c r="KP1115"/>
      <c r="KQ1115"/>
      <c r="KR1115"/>
      <c r="KS1115"/>
      <c r="KT1115"/>
      <c r="KU1115"/>
      <c r="KV1115"/>
    </row>
    <row r="1116" spans="1:308">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c r="IW1116"/>
      <c r="IX1116"/>
      <c r="IY1116"/>
      <c r="IZ1116"/>
      <c r="JA1116"/>
      <c r="JB1116"/>
      <c r="JC1116"/>
      <c r="JD1116"/>
      <c r="JE1116"/>
      <c r="JF1116"/>
      <c r="JG1116"/>
      <c r="JH1116"/>
      <c r="JI1116"/>
      <c r="JJ1116"/>
      <c r="JK1116"/>
      <c r="JL1116"/>
      <c r="JM1116"/>
      <c r="JN1116"/>
      <c r="JO1116"/>
      <c r="JP1116"/>
      <c r="JQ1116"/>
      <c r="JR1116"/>
      <c r="JS1116"/>
      <c r="JT1116"/>
      <c r="JU1116"/>
      <c r="JV1116"/>
      <c r="JW1116"/>
      <c r="JX1116"/>
      <c r="JY1116"/>
      <c r="JZ1116"/>
      <c r="KA1116"/>
      <c r="KB1116"/>
      <c r="KC1116"/>
      <c r="KD1116"/>
      <c r="KE1116"/>
      <c r="KF1116"/>
      <c r="KG1116"/>
      <c r="KH1116"/>
      <c r="KI1116"/>
      <c r="KJ1116"/>
      <c r="KK1116"/>
      <c r="KL1116"/>
      <c r="KM1116"/>
      <c r="KN1116"/>
      <c r="KO1116"/>
      <c r="KP1116"/>
      <c r="KQ1116"/>
      <c r="KR1116"/>
      <c r="KS1116"/>
      <c r="KT1116"/>
      <c r="KU1116"/>
      <c r="KV1116"/>
    </row>
    <row r="1117" spans="1:308">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c r="IW1117"/>
      <c r="IX1117"/>
      <c r="IY1117"/>
      <c r="IZ1117"/>
      <c r="JA1117"/>
      <c r="JB1117"/>
      <c r="JC1117"/>
      <c r="JD1117"/>
      <c r="JE1117"/>
      <c r="JF1117"/>
      <c r="JG1117"/>
      <c r="JH1117"/>
      <c r="JI1117"/>
      <c r="JJ1117"/>
      <c r="JK1117"/>
      <c r="JL1117"/>
      <c r="JM1117"/>
      <c r="JN1117"/>
      <c r="JO1117"/>
      <c r="JP1117"/>
      <c r="JQ1117"/>
      <c r="JR1117"/>
      <c r="JS1117"/>
      <c r="JT1117"/>
      <c r="JU1117"/>
      <c r="JV1117"/>
      <c r="JW1117"/>
      <c r="JX1117"/>
      <c r="JY1117"/>
      <c r="JZ1117"/>
      <c r="KA1117"/>
      <c r="KB1117"/>
      <c r="KC1117"/>
      <c r="KD1117"/>
      <c r="KE1117"/>
      <c r="KF1117"/>
      <c r="KG1117"/>
      <c r="KH1117"/>
      <c r="KI1117"/>
      <c r="KJ1117"/>
      <c r="KK1117"/>
      <c r="KL1117"/>
      <c r="KM1117"/>
      <c r="KN1117"/>
      <c r="KO1117"/>
      <c r="KP1117"/>
      <c r="KQ1117"/>
      <c r="KR1117"/>
      <c r="KS1117"/>
      <c r="KT1117"/>
      <c r="KU1117"/>
      <c r="KV1117"/>
    </row>
    <row r="1118" spans="1:308">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c r="JA1118"/>
      <c r="JB1118"/>
      <c r="JC1118"/>
      <c r="JD1118"/>
      <c r="JE1118"/>
      <c r="JF1118"/>
      <c r="JG1118"/>
      <c r="JH1118"/>
      <c r="JI1118"/>
      <c r="JJ1118"/>
      <c r="JK1118"/>
      <c r="JL1118"/>
      <c r="JM1118"/>
      <c r="JN1118"/>
      <c r="JO1118"/>
      <c r="JP1118"/>
      <c r="JQ1118"/>
      <c r="JR1118"/>
      <c r="JS1118"/>
      <c r="JT1118"/>
      <c r="JU1118"/>
      <c r="JV1118"/>
      <c r="JW1118"/>
      <c r="JX1118"/>
      <c r="JY1118"/>
      <c r="JZ1118"/>
      <c r="KA1118"/>
      <c r="KB1118"/>
      <c r="KC1118"/>
      <c r="KD1118"/>
      <c r="KE1118"/>
      <c r="KF1118"/>
      <c r="KG1118"/>
      <c r="KH1118"/>
      <c r="KI1118"/>
      <c r="KJ1118"/>
      <c r="KK1118"/>
      <c r="KL1118"/>
      <c r="KM1118"/>
      <c r="KN1118"/>
      <c r="KO1118"/>
      <c r="KP1118"/>
      <c r="KQ1118"/>
      <c r="KR1118"/>
      <c r="KS1118"/>
      <c r="KT1118"/>
      <c r="KU1118"/>
      <c r="KV1118"/>
    </row>
    <row r="1119" spans="1:308">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c r="JR1119"/>
      <c r="JS1119"/>
      <c r="JT1119"/>
      <c r="JU1119"/>
      <c r="JV1119"/>
      <c r="JW1119"/>
      <c r="JX1119"/>
      <c r="JY1119"/>
      <c r="JZ1119"/>
      <c r="KA1119"/>
      <c r="KB1119"/>
      <c r="KC1119"/>
      <c r="KD1119"/>
      <c r="KE1119"/>
      <c r="KF1119"/>
      <c r="KG1119"/>
      <c r="KH1119"/>
      <c r="KI1119"/>
      <c r="KJ1119"/>
      <c r="KK1119"/>
      <c r="KL1119"/>
      <c r="KM1119"/>
      <c r="KN1119"/>
      <c r="KO1119"/>
      <c r="KP1119"/>
      <c r="KQ1119"/>
      <c r="KR1119"/>
      <c r="KS1119"/>
      <c r="KT1119"/>
      <c r="KU1119"/>
      <c r="KV1119"/>
    </row>
    <row r="1120" spans="1:308">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c r="JR1120"/>
      <c r="JS1120"/>
      <c r="JT1120"/>
      <c r="JU1120"/>
      <c r="JV1120"/>
      <c r="JW1120"/>
      <c r="JX1120"/>
      <c r="JY1120"/>
      <c r="JZ1120"/>
      <c r="KA1120"/>
      <c r="KB1120"/>
      <c r="KC1120"/>
      <c r="KD1120"/>
      <c r="KE1120"/>
      <c r="KF1120"/>
      <c r="KG1120"/>
      <c r="KH1120"/>
      <c r="KI1120"/>
      <c r="KJ1120"/>
      <c r="KK1120"/>
      <c r="KL1120"/>
      <c r="KM1120"/>
      <c r="KN1120"/>
      <c r="KO1120"/>
      <c r="KP1120"/>
      <c r="KQ1120"/>
      <c r="KR1120"/>
      <c r="KS1120"/>
      <c r="KT1120"/>
      <c r="KU1120"/>
      <c r="KV1120"/>
    </row>
    <row r="1121" spans="1:308">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c r="JR1121"/>
      <c r="JS1121"/>
      <c r="JT1121"/>
      <c r="JU1121"/>
      <c r="JV1121"/>
      <c r="JW1121"/>
      <c r="JX1121"/>
      <c r="JY1121"/>
      <c r="JZ1121"/>
      <c r="KA1121"/>
      <c r="KB1121"/>
      <c r="KC1121"/>
      <c r="KD1121"/>
      <c r="KE1121"/>
      <c r="KF1121"/>
      <c r="KG1121"/>
      <c r="KH1121"/>
      <c r="KI1121"/>
      <c r="KJ1121"/>
      <c r="KK1121"/>
      <c r="KL1121"/>
      <c r="KM1121"/>
      <c r="KN1121"/>
      <c r="KO1121"/>
      <c r="KP1121"/>
      <c r="KQ1121"/>
      <c r="KR1121"/>
      <c r="KS1121"/>
      <c r="KT1121"/>
      <c r="KU1121"/>
      <c r="KV1121"/>
    </row>
    <row r="1122" spans="1:308">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c r="IW1122"/>
      <c r="IX1122"/>
      <c r="IY1122"/>
      <c r="IZ1122"/>
      <c r="JA1122"/>
      <c r="JB1122"/>
      <c r="JC1122"/>
      <c r="JD1122"/>
      <c r="JE1122"/>
      <c r="JF1122"/>
      <c r="JG1122"/>
      <c r="JH1122"/>
      <c r="JI1122"/>
      <c r="JJ1122"/>
      <c r="JK1122"/>
      <c r="JL1122"/>
      <c r="JM1122"/>
      <c r="JN1122"/>
      <c r="JO1122"/>
      <c r="JP1122"/>
      <c r="JQ1122"/>
      <c r="JR1122"/>
      <c r="JS1122"/>
      <c r="JT1122"/>
      <c r="JU1122"/>
      <c r="JV1122"/>
      <c r="JW1122"/>
      <c r="JX1122"/>
      <c r="JY1122"/>
      <c r="JZ1122"/>
      <c r="KA1122"/>
      <c r="KB1122"/>
      <c r="KC1122"/>
      <c r="KD1122"/>
      <c r="KE1122"/>
      <c r="KF1122"/>
      <c r="KG1122"/>
      <c r="KH1122"/>
      <c r="KI1122"/>
      <c r="KJ1122"/>
      <c r="KK1122"/>
      <c r="KL1122"/>
      <c r="KM1122"/>
      <c r="KN1122"/>
      <c r="KO1122"/>
      <c r="KP1122"/>
      <c r="KQ1122"/>
      <c r="KR1122"/>
      <c r="KS1122"/>
      <c r="KT1122"/>
      <c r="KU1122"/>
      <c r="KV1122"/>
    </row>
    <row r="1123" spans="1:308">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c r="IW1123"/>
      <c r="IX1123"/>
      <c r="IY1123"/>
      <c r="IZ1123"/>
      <c r="JA1123"/>
      <c r="JB1123"/>
      <c r="JC1123"/>
      <c r="JD1123"/>
      <c r="JE1123"/>
      <c r="JF1123"/>
      <c r="JG1123"/>
      <c r="JH1123"/>
      <c r="JI1123"/>
      <c r="JJ1123"/>
      <c r="JK1123"/>
      <c r="JL1123"/>
      <c r="JM1123"/>
      <c r="JN1123"/>
      <c r="JO1123"/>
      <c r="JP1123"/>
      <c r="JQ1123"/>
      <c r="JR1123"/>
      <c r="JS1123"/>
      <c r="JT1123"/>
      <c r="JU1123"/>
      <c r="JV1123"/>
      <c r="JW1123"/>
      <c r="JX1123"/>
      <c r="JY1123"/>
      <c r="JZ1123"/>
      <c r="KA1123"/>
      <c r="KB1123"/>
      <c r="KC1123"/>
      <c r="KD1123"/>
      <c r="KE1123"/>
      <c r="KF1123"/>
      <c r="KG1123"/>
      <c r="KH1123"/>
      <c r="KI1123"/>
      <c r="KJ1123"/>
      <c r="KK1123"/>
      <c r="KL1123"/>
      <c r="KM1123"/>
      <c r="KN1123"/>
      <c r="KO1123"/>
      <c r="KP1123"/>
      <c r="KQ1123"/>
      <c r="KR1123"/>
      <c r="KS1123"/>
      <c r="KT1123"/>
      <c r="KU1123"/>
      <c r="KV1123"/>
    </row>
    <row r="1124" spans="1:308">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c r="JR1124"/>
      <c r="JS1124"/>
      <c r="JT1124"/>
      <c r="JU1124"/>
      <c r="JV1124"/>
      <c r="JW1124"/>
      <c r="JX1124"/>
      <c r="JY1124"/>
      <c r="JZ1124"/>
      <c r="KA1124"/>
      <c r="KB1124"/>
      <c r="KC1124"/>
      <c r="KD1124"/>
      <c r="KE1124"/>
      <c r="KF1124"/>
      <c r="KG1124"/>
      <c r="KH1124"/>
      <c r="KI1124"/>
      <c r="KJ1124"/>
      <c r="KK1124"/>
      <c r="KL1124"/>
      <c r="KM1124"/>
      <c r="KN1124"/>
      <c r="KO1124"/>
      <c r="KP1124"/>
      <c r="KQ1124"/>
      <c r="KR1124"/>
      <c r="KS1124"/>
      <c r="KT1124"/>
      <c r="KU1124"/>
      <c r="KV1124"/>
    </row>
    <row r="1125" spans="1:308">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c r="IW1125"/>
      <c r="IX1125"/>
      <c r="IY1125"/>
      <c r="IZ1125"/>
      <c r="JA1125"/>
      <c r="JB1125"/>
      <c r="JC1125"/>
      <c r="JD1125"/>
      <c r="JE1125"/>
      <c r="JF1125"/>
      <c r="JG1125"/>
      <c r="JH1125"/>
      <c r="JI1125"/>
      <c r="JJ1125"/>
      <c r="JK1125"/>
      <c r="JL1125"/>
      <c r="JM1125"/>
      <c r="JN1125"/>
      <c r="JO1125"/>
      <c r="JP1125"/>
      <c r="JQ1125"/>
      <c r="JR1125"/>
      <c r="JS1125"/>
      <c r="JT1125"/>
      <c r="JU1125"/>
      <c r="JV1125"/>
      <c r="JW1125"/>
      <c r="JX1125"/>
      <c r="JY1125"/>
      <c r="JZ1125"/>
      <c r="KA1125"/>
      <c r="KB1125"/>
      <c r="KC1125"/>
      <c r="KD1125"/>
      <c r="KE1125"/>
      <c r="KF1125"/>
      <c r="KG1125"/>
      <c r="KH1125"/>
      <c r="KI1125"/>
      <c r="KJ1125"/>
      <c r="KK1125"/>
      <c r="KL1125"/>
      <c r="KM1125"/>
      <c r="KN1125"/>
      <c r="KO1125"/>
      <c r="KP1125"/>
      <c r="KQ1125"/>
      <c r="KR1125"/>
      <c r="KS1125"/>
      <c r="KT1125"/>
      <c r="KU1125"/>
      <c r="KV1125"/>
    </row>
    <row r="1126" spans="1:308">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c r="IW1126"/>
      <c r="IX1126"/>
      <c r="IY1126"/>
      <c r="IZ1126"/>
      <c r="JA1126"/>
      <c r="JB1126"/>
      <c r="JC1126"/>
      <c r="JD1126"/>
      <c r="JE1126"/>
      <c r="JF1126"/>
      <c r="JG1126"/>
      <c r="JH1126"/>
      <c r="JI1126"/>
      <c r="JJ1126"/>
      <c r="JK1126"/>
      <c r="JL1126"/>
      <c r="JM1126"/>
      <c r="JN1126"/>
      <c r="JO1126"/>
      <c r="JP1126"/>
      <c r="JQ1126"/>
      <c r="JR1126"/>
      <c r="JS1126"/>
      <c r="JT1126"/>
      <c r="JU1126"/>
      <c r="JV1126"/>
      <c r="JW1126"/>
      <c r="JX1126"/>
      <c r="JY1126"/>
      <c r="JZ1126"/>
      <c r="KA1126"/>
      <c r="KB1126"/>
      <c r="KC1126"/>
      <c r="KD1126"/>
      <c r="KE1126"/>
      <c r="KF1126"/>
      <c r="KG1126"/>
      <c r="KH1126"/>
      <c r="KI1126"/>
      <c r="KJ1126"/>
      <c r="KK1126"/>
      <c r="KL1126"/>
      <c r="KM1126"/>
      <c r="KN1126"/>
      <c r="KO1126"/>
      <c r="KP1126"/>
      <c r="KQ1126"/>
      <c r="KR1126"/>
      <c r="KS1126"/>
      <c r="KT1126"/>
      <c r="KU1126"/>
      <c r="KV1126"/>
    </row>
    <row r="1127" spans="1:308">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c r="IW1127"/>
      <c r="IX1127"/>
      <c r="IY1127"/>
      <c r="IZ1127"/>
      <c r="JA1127"/>
      <c r="JB1127"/>
      <c r="JC1127"/>
      <c r="JD1127"/>
      <c r="JE1127"/>
      <c r="JF1127"/>
      <c r="JG1127"/>
      <c r="JH1127"/>
      <c r="JI1127"/>
      <c r="JJ1127"/>
      <c r="JK1127"/>
      <c r="JL1127"/>
      <c r="JM1127"/>
      <c r="JN1127"/>
      <c r="JO1127"/>
      <c r="JP1127"/>
      <c r="JQ1127"/>
      <c r="JR1127"/>
      <c r="JS1127"/>
      <c r="JT1127"/>
      <c r="JU1127"/>
      <c r="JV1127"/>
      <c r="JW1127"/>
      <c r="JX1127"/>
      <c r="JY1127"/>
      <c r="JZ1127"/>
      <c r="KA1127"/>
      <c r="KB1127"/>
      <c r="KC1127"/>
      <c r="KD1127"/>
      <c r="KE1127"/>
      <c r="KF1127"/>
      <c r="KG1127"/>
      <c r="KH1127"/>
      <c r="KI1127"/>
      <c r="KJ1127"/>
      <c r="KK1127"/>
      <c r="KL1127"/>
      <c r="KM1127"/>
      <c r="KN1127"/>
      <c r="KO1127"/>
      <c r="KP1127"/>
      <c r="KQ1127"/>
      <c r="KR1127"/>
      <c r="KS1127"/>
      <c r="KT1127"/>
      <c r="KU1127"/>
      <c r="KV1127"/>
    </row>
    <row r="1128" spans="1:308">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c r="IW1128"/>
      <c r="IX1128"/>
      <c r="IY1128"/>
      <c r="IZ1128"/>
      <c r="JA1128"/>
      <c r="JB1128"/>
      <c r="JC1128"/>
      <c r="JD1128"/>
      <c r="JE1128"/>
      <c r="JF1128"/>
      <c r="JG1128"/>
      <c r="JH1128"/>
      <c r="JI1128"/>
      <c r="JJ1128"/>
      <c r="JK1128"/>
      <c r="JL1128"/>
      <c r="JM1128"/>
      <c r="JN1128"/>
      <c r="JO1128"/>
      <c r="JP1128"/>
      <c r="JQ1128"/>
      <c r="JR1128"/>
      <c r="JS1128"/>
      <c r="JT1128"/>
      <c r="JU1128"/>
      <c r="JV1128"/>
      <c r="JW1128"/>
      <c r="JX1128"/>
      <c r="JY1128"/>
      <c r="JZ1128"/>
      <c r="KA1128"/>
      <c r="KB1128"/>
      <c r="KC1128"/>
      <c r="KD1128"/>
      <c r="KE1128"/>
      <c r="KF1128"/>
      <c r="KG1128"/>
      <c r="KH1128"/>
      <c r="KI1128"/>
      <c r="KJ1128"/>
      <c r="KK1128"/>
      <c r="KL1128"/>
      <c r="KM1128"/>
      <c r="KN1128"/>
      <c r="KO1128"/>
      <c r="KP1128"/>
      <c r="KQ1128"/>
      <c r="KR1128"/>
      <c r="KS1128"/>
      <c r="KT1128"/>
      <c r="KU1128"/>
      <c r="KV1128"/>
    </row>
    <row r="1129" spans="1:308">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c r="IW1129"/>
      <c r="IX1129"/>
      <c r="IY1129"/>
      <c r="IZ1129"/>
      <c r="JA1129"/>
      <c r="JB1129"/>
      <c r="JC1129"/>
      <c r="JD1129"/>
      <c r="JE1129"/>
      <c r="JF1129"/>
      <c r="JG1129"/>
      <c r="JH1129"/>
      <c r="JI1129"/>
      <c r="JJ1129"/>
      <c r="JK1129"/>
      <c r="JL1129"/>
      <c r="JM1129"/>
      <c r="JN1129"/>
      <c r="JO1129"/>
      <c r="JP1129"/>
      <c r="JQ1129"/>
      <c r="JR1129"/>
      <c r="JS1129"/>
      <c r="JT1129"/>
      <c r="JU1129"/>
      <c r="JV1129"/>
      <c r="JW1129"/>
      <c r="JX1129"/>
      <c r="JY1129"/>
      <c r="JZ1129"/>
      <c r="KA1129"/>
      <c r="KB1129"/>
      <c r="KC1129"/>
      <c r="KD1129"/>
      <c r="KE1129"/>
      <c r="KF1129"/>
      <c r="KG1129"/>
      <c r="KH1129"/>
      <c r="KI1129"/>
      <c r="KJ1129"/>
      <c r="KK1129"/>
      <c r="KL1129"/>
      <c r="KM1129"/>
      <c r="KN1129"/>
      <c r="KO1129"/>
      <c r="KP1129"/>
      <c r="KQ1129"/>
      <c r="KR1129"/>
      <c r="KS1129"/>
      <c r="KT1129"/>
      <c r="KU1129"/>
      <c r="KV1129"/>
    </row>
    <row r="1130" spans="1:308">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c r="HX1130"/>
      <c r="HY1130"/>
      <c r="HZ1130"/>
      <c r="IA1130"/>
      <c r="IB1130"/>
      <c r="IC1130"/>
      <c r="ID1130"/>
      <c r="IE1130"/>
      <c r="IF1130"/>
      <c r="IG1130"/>
      <c r="IH1130"/>
      <c r="II1130"/>
      <c r="IJ1130"/>
      <c r="IK1130"/>
      <c r="IL1130"/>
      <c r="IM1130"/>
      <c r="IN1130"/>
      <c r="IO1130"/>
      <c r="IP1130"/>
      <c r="IQ1130"/>
      <c r="IR1130"/>
      <c r="IS1130"/>
      <c r="IT1130"/>
      <c r="IU1130"/>
      <c r="IV1130"/>
      <c r="IW1130"/>
      <c r="IX1130"/>
      <c r="IY1130"/>
      <c r="IZ1130"/>
      <c r="JA1130"/>
      <c r="JB1130"/>
      <c r="JC1130"/>
      <c r="JD1130"/>
      <c r="JE1130"/>
      <c r="JF1130"/>
      <c r="JG1130"/>
      <c r="JH1130"/>
      <c r="JI1130"/>
      <c r="JJ1130"/>
      <c r="JK1130"/>
      <c r="JL1130"/>
      <c r="JM1130"/>
      <c r="JN1130"/>
      <c r="JO1130"/>
      <c r="JP1130"/>
      <c r="JQ1130"/>
      <c r="JR1130"/>
      <c r="JS1130"/>
      <c r="JT1130"/>
      <c r="JU1130"/>
      <c r="JV1130"/>
      <c r="JW1130"/>
      <c r="JX1130"/>
      <c r="JY1130"/>
      <c r="JZ1130"/>
      <c r="KA1130"/>
      <c r="KB1130"/>
      <c r="KC1130"/>
      <c r="KD1130"/>
      <c r="KE1130"/>
      <c r="KF1130"/>
      <c r="KG1130"/>
      <c r="KH1130"/>
      <c r="KI1130"/>
      <c r="KJ1130"/>
      <c r="KK1130"/>
      <c r="KL1130"/>
      <c r="KM1130"/>
      <c r="KN1130"/>
      <c r="KO1130"/>
      <c r="KP1130"/>
      <c r="KQ1130"/>
      <c r="KR1130"/>
      <c r="KS1130"/>
      <c r="KT1130"/>
      <c r="KU1130"/>
      <c r="KV1130"/>
    </row>
    <row r="1131" spans="1:308">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c r="IW1131"/>
      <c r="IX1131"/>
      <c r="IY1131"/>
      <c r="IZ1131"/>
      <c r="JA1131"/>
      <c r="JB1131"/>
      <c r="JC1131"/>
      <c r="JD1131"/>
      <c r="JE1131"/>
      <c r="JF1131"/>
      <c r="JG1131"/>
      <c r="JH1131"/>
      <c r="JI1131"/>
      <c r="JJ1131"/>
      <c r="JK1131"/>
      <c r="JL1131"/>
      <c r="JM1131"/>
      <c r="JN1131"/>
      <c r="JO1131"/>
      <c r="JP1131"/>
      <c r="JQ1131"/>
      <c r="JR1131"/>
      <c r="JS1131"/>
      <c r="JT1131"/>
      <c r="JU1131"/>
      <c r="JV1131"/>
      <c r="JW1131"/>
      <c r="JX1131"/>
      <c r="JY1131"/>
      <c r="JZ1131"/>
      <c r="KA1131"/>
      <c r="KB1131"/>
      <c r="KC1131"/>
      <c r="KD1131"/>
      <c r="KE1131"/>
      <c r="KF1131"/>
      <c r="KG1131"/>
      <c r="KH1131"/>
      <c r="KI1131"/>
      <c r="KJ1131"/>
      <c r="KK1131"/>
      <c r="KL1131"/>
      <c r="KM1131"/>
      <c r="KN1131"/>
      <c r="KO1131"/>
      <c r="KP1131"/>
      <c r="KQ1131"/>
      <c r="KR1131"/>
      <c r="KS1131"/>
      <c r="KT1131"/>
      <c r="KU1131"/>
      <c r="KV1131"/>
    </row>
    <row r="1132" spans="1:308">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c r="HX1132"/>
      <c r="HY1132"/>
      <c r="HZ1132"/>
      <c r="IA1132"/>
      <c r="IB1132"/>
      <c r="IC1132"/>
      <c r="ID1132"/>
      <c r="IE1132"/>
      <c r="IF1132"/>
      <c r="IG1132"/>
      <c r="IH1132"/>
      <c r="II1132"/>
      <c r="IJ1132"/>
      <c r="IK1132"/>
      <c r="IL1132"/>
      <c r="IM1132"/>
      <c r="IN1132"/>
      <c r="IO1132"/>
      <c r="IP1132"/>
      <c r="IQ1132"/>
      <c r="IR1132"/>
      <c r="IS1132"/>
      <c r="IT1132"/>
      <c r="IU1132"/>
      <c r="IV1132"/>
      <c r="IW1132"/>
      <c r="IX1132"/>
      <c r="IY1132"/>
      <c r="IZ1132"/>
      <c r="JA1132"/>
      <c r="JB1132"/>
      <c r="JC1132"/>
      <c r="JD1132"/>
      <c r="JE1132"/>
      <c r="JF1132"/>
      <c r="JG1132"/>
      <c r="JH1132"/>
      <c r="JI1132"/>
      <c r="JJ1132"/>
      <c r="JK1132"/>
      <c r="JL1132"/>
      <c r="JM1132"/>
      <c r="JN1132"/>
      <c r="JO1132"/>
      <c r="JP1132"/>
      <c r="JQ1132"/>
      <c r="JR1132"/>
      <c r="JS1132"/>
      <c r="JT1132"/>
      <c r="JU1132"/>
      <c r="JV1132"/>
      <c r="JW1132"/>
      <c r="JX1132"/>
      <c r="JY1132"/>
      <c r="JZ1132"/>
      <c r="KA1132"/>
      <c r="KB1132"/>
      <c r="KC1132"/>
      <c r="KD1132"/>
      <c r="KE1132"/>
      <c r="KF1132"/>
      <c r="KG1132"/>
      <c r="KH1132"/>
      <c r="KI1132"/>
      <c r="KJ1132"/>
      <c r="KK1132"/>
      <c r="KL1132"/>
      <c r="KM1132"/>
      <c r="KN1132"/>
      <c r="KO1132"/>
      <c r="KP1132"/>
      <c r="KQ1132"/>
      <c r="KR1132"/>
      <c r="KS1132"/>
      <c r="KT1132"/>
      <c r="KU1132"/>
      <c r="KV1132"/>
    </row>
    <row r="1133" spans="1:308">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c r="HX1133"/>
      <c r="HY1133"/>
      <c r="HZ1133"/>
      <c r="IA1133"/>
      <c r="IB1133"/>
      <c r="IC1133"/>
      <c r="ID1133"/>
      <c r="IE1133"/>
      <c r="IF1133"/>
      <c r="IG1133"/>
      <c r="IH1133"/>
      <c r="II1133"/>
      <c r="IJ1133"/>
      <c r="IK1133"/>
      <c r="IL1133"/>
      <c r="IM1133"/>
      <c r="IN1133"/>
      <c r="IO1133"/>
      <c r="IP1133"/>
      <c r="IQ1133"/>
      <c r="IR1133"/>
      <c r="IS1133"/>
      <c r="IT1133"/>
      <c r="IU1133"/>
      <c r="IV1133"/>
      <c r="IW1133"/>
      <c r="IX1133"/>
      <c r="IY1133"/>
      <c r="IZ1133"/>
      <c r="JA1133"/>
      <c r="JB1133"/>
      <c r="JC1133"/>
      <c r="JD1133"/>
      <c r="JE1133"/>
      <c r="JF1133"/>
      <c r="JG1133"/>
      <c r="JH1133"/>
      <c r="JI1133"/>
      <c r="JJ1133"/>
      <c r="JK1133"/>
      <c r="JL1133"/>
      <c r="JM1133"/>
      <c r="JN1133"/>
      <c r="JO1133"/>
      <c r="JP1133"/>
      <c r="JQ1133"/>
      <c r="JR1133"/>
      <c r="JS1133"/>
      <c r="JT1133"/>
      <c r="JU1133"/>
      <c r="JV1133"/>
      <c r="JW1133"/>
      <c r="JX1133"/>
      <c r="JY1133"/>
      <c r="JZ1133"/>
      <c r="KA1133"/>
      <c r="KB1133"/>
      <c r="KC1133"/>
      <c r="KD1133"/>
      <c r="KE1133"/>
      <c r="KF1133"/>
      <c r="KG1133"/>
      <c r="KH1133"/>
      <c r="KI1133"/>
      <c r="KJ1133"/>
      <c r="KK1133"/>
      <c r="KL1133"/>
      <c r="KM1133"/>
      <c r="KN1133"/>
      <c r="KO1133"/>
      <c r="KP1133"/>
      <c r="KQ1133"/>
      <c r="KR1133"/>
      <c r="KS1133"/>
      <c r="KT1133"/>
      <c r="KU1133"/>
      <c r="KV1133"/>
    </row>
    <row r="1134" spans="1:308">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c r="HX1134"/>
      <c r="HY1134"/>
      <c r="HZ1134"/>
      <c r="IA1134"/>
      <c r="IB1134"/>
      <c r="IC1134"/>
      <c r="ID1134"/>
      <c r="IE1134"/>
      <c r="IF1134"/>
      <c r="IG1134"/>
      <c r="IH1134"/>
      <c r="II1134"/>
      <c r="IJ1134"/>
      <c r="IK1134"/>
      <c r="IL1134"/>
      <c r="IM1134"/>
      <c r="IN1134"/>
      <c r="IO1134"/>
      <c r="IP1134"/>
      <c r="IQ1134"/>
      <c r="IR1134"/>
      <c r="IS1134"/>
      <c r="IT1134"/>
      <c r="IU1134"/>
      <c r="IV1134"/>
      <c r="IW1134"/>
      <c r="IX1134"/>
      <c r="IY1134"/>
      <c r="IZ1134"/>
      <c r="JA1134"/>
      <c r="JB1134"/>
      <c r="JC1134"/>
      <c r="JD1134"/>
      <c r="JE1134"/>
      <c r="JF1134"/>
      <c r="JG1134"/>
      <c r="JH1134"/>
      <c r="JI1134"/>
      <c r="JJ1134"/>
      <c r="JK1134"/>
      <c r="JL1134"/>
      <c r="JM1134"/>
      <c r="JN1134"/>
      <c r="JO1134"/>
      <c r="JP1134"/>
      <c r="JQ1134"/>
      <c r="JR1134"/>
      <c r="JS1134"/>
      <c r="JT1134"/>
      <c r="JU1134"/>
      <c r="JV1134"/>
      <c r="JW1134"/>
      <c r="JX1134"/>
      <c r="JY1134"/>
      <c r="JZ1134"/>
      <c r="KA1134"/>
      <c r="KB1134"/>
      <c r="KC1134"/>
      <c r="KD1134"/>
      <c r="KE1134"/>
      <c r="KF1134"/>
      <c r="KG1134"/>
      <c r="KH1134"/>
      <c r="KI1134"/>
      <c r="KJ1134"/>
      <c r="KK1134"/>
      <c r="KL1134"/>
      <c r="KM1134"/>
      <c r="KN1134"/>
      <c r="KO1134"/>
      <c r="KP1134"/>
      <c r="KQ1134"/>
      <c r="KR1134"/>
      <c r="KS1134"/>
      <c r="KT1134"/>
      <c r="KU1134"/>
      <c r="KV1134"/>
    </row>
    <row r="1135" spans="1:308">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c r="HX1135"/>
      <c r="HY1135"/>
      <c r="HZ1135"/>
      <c r="IA1135"/>
      <c r="IB1135"/>
      <c r="IC1135"/>
      <c r="ID1135"/>
      <c r="IE1135"/>
      <c r="IF1135"/>
      <c r="IG1135"/>
      <c r="IH1135"/>
      <c r="II1135"/>
      <c r="IJ1135"/>
      <c r="IK1135"/>
      <c r="IL1135"/>
      <c r="IM1135"/>
      <c r="IN1135"/>
      <c r="IO1135"/>
      <c r="IP1135"/>
      <c r="IQ1135"/>
      <c r="IR1135"/>
      <c r="IS1135"/>
      <c r="IT1135"/>
      <c r="IU1135"/>
      <c r="IV1135"/>
      <c r="IW1135"/>
      <c r="IX1135"/>
      <c r="IY1135"/>
      <c r="IZ1135"/>
      <c r="JA1135"/>
      <c r="JB1135"/>
      <c r="JC1135"/>
      <c r="JD1135"/>
      <c r="JE1135"/>
      <c r="JF1135"/>
      <c r="JG1135"/>
      <c r="JH1135"/>
      <c r="JI1135"/>
      <c r="JJ1135"/>
      <c r="JK1135"/>
      <c r="JL1135"/>
      <c r="JM1135"/>
      <c r="JN1135"/>
      <c r="JO1135"/>
      <c r="JP1135"/>
      <c r="JQ1135"/>
      <c r="JR1135"/>
      <c r="JS1135"/>
      <c r="JT1135"/>
      <c r="JU1135"/>
      <c r="JV1135"/>
      <c r="JW1135"/>
      <c r="JX1135"/>
      <c r="JY1135"/>
      <c r="JZ1135"/>
      <c r="KA1135"/>
      <c r="KB1135"/>
      <c r="KC1135"/>
      <c r="KD1135"/>
      <c r="KE1135"/>
      <c r="KF1135"/>
      <c r="KG1135"/>
      <c r="KH1135"/>
      <c r="KI1135"/>
      <c r="KJ1135"/>
      <c r="KK1135"/>
      <c r="KL1135"/>
      <c r="KM1135"/>
      <c r="KN1135"/>
      <c r="KO1135"/>
      <c r="KP1135"/>
      <c r="KQ1135"/>
      <c r="KR1135"/>
      <c r="KS1135"/>
      <c r="KT1135"/>
      <c r="KU1135"/>
      <c r="KV1135"/>
    </row>
    <row r="1136" spans="1:308">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c r="HX1136"/>
      <c r="HY1136"/>
      <c r="HZ1136"/>
      <c r="IA1136"/>
      <c r="IB1136"/>
      <c r="IC1136"/>
      <c r="ID1136"/>
      <c r="IE1136"/>
      <c r="IF1136"/>
      <c r="IG1136"/>
      <c r="IH1136"/>
      <c r="II1136"/>
      <c r="IJ1136"/>
      <c r="IK1136"/>
      <c r="IL1136"/>
      <c r="IM1136"/>
      <c r="IN1136"/>
      <c r="IO1136"/>
      <c r="IP1136"/>
      <c r="IQ1136"/>
      <c r="IR1136"/>
      <c r="IS1136"/>
      <c r="IT1136"/>
      <c r="IU1136"/>
      <c r="IV1136"/>
      <c r="IW1136"/>
      <c r="IX1136"/>
      <c r="IY1136"/>
      <c r="IZ1136"/>
      <c r="JA1136"/>
      <c r="JB1136"/>
      <c r="JC1136"/>
      <c r="JD1136"/>
      <c r="JE1136"/>
      <c r="JF1136"/>
      <c r="JG1136"/>
      <c r="JH1136"/>
      <c r="JI1136"/>
      <c r="JJ1136"/>
      <c r="JK1136"/>
      <c r="JL1136"/>
      <c r="JM1136"/>
      <c r="JN1136"/>
      <c r="JO1136"/>
      <c r="JP1136"/>
      <c r="JQ1136"/>
      <c r="JR1136"/>
      <c r="JS1136"/>
      <c r="JT1136"/>
      <c r="JU1136"/>
      <c r="JV1136"/>
      <c r="JW1136"/>
      <c r="JX1136"/>
      <c r="JY1136"/>
      <c r="JZ1136"/>
      <c r="KA1136"/>
      <c r="KB1136"/>
      <c r="KC1136"/>
      <c r="KD1136"/>
      <c r="KE1136"/>
      <c r="KF1136"/>
      <c r="KG1136"/>
      <c r="KH1136"/>
      <c r="KI1136"/>
      <c r="KJ1136"/>
      <c r="KK1136"/>
      <c r="KL1136"/>
      <c r="KM1136"/>
      <c r="KN1136"/>
      <c r="KO1136"/>
      <c r="KP1136"/>
      <c r="KQ1136"/>
      <c r="KR1136"/>
      <c r="KS1136"/>
      <c r="KT1136"/>
      <c r="KU1136"/>
      <c r="KV1136"/>
    </row>
    <row r="1137" spans="1:308">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c r="HX1137"/>
      <c r="HY1137"/>
      <c r="HZ1137"/>
      <c r="IA1137"/>
      <c r="IB1137"/>
      <c r="IC1137"/>
      <c r="ID1137"/>
      <c r="IE1137"/>
      <c r="IF1137"/>
      <c r="IG1137"/>
      <c r="IH1137"/>
      <c r="II1137"/>
      <c r="IJ1137"/>
      <c r="IK1137"/>
      <c r="IL1137"/>
      <c r="IM1137"/>
      <c r="IN1137"/>
      <c r="IO1137"/>
      <c r="IP1137"/>
      <c r="IQ1137"/>
      <c r="IR1137"/>
      <c r="IS1137"/>
      <c r="IT1137"/>
      <c r="IU1137"/>
      <c r="IV1137"/>
      <c r="IW1137"/>
      <c r="IX1137"/>
      <c r="IY1137"/>
      <c r="IZ1137"/>
      <c r="JA1137"/>
      <c r="JB1137"/>
      <c r="JC1137"/>
      <c r="JD1137"/>
      <c r="JE1137"/>
      <c r="JF1137"/>
      <c r="JG1137"/>
      <c r="JH1137"/>
      <c r="JI1137"/>
      <c r="JJ1137"/>
      <c r="JK1137"/>
      <c r="JL1137"/>
      <c r="JM1137"/>
      <c r="JN1137"/>
      <c r="JO1137"/>
      <c r="JP1137"/>
      <c r="JQ1137"/>
      <c r="JR1137"/>
      <c r="JS1137"/>
      <c r="JT1137"/>
      <c r="JU1137"/>
      <c r="JV1137"/>
      <c r="JW1137"/>
      <c r="JX1137"/>
      <c r="JY1137"/>
      <c r="JZ1137"/>
      <c r="KA1137"/>
      <c r="KB1137"/>
      <c r="KC1137"/>
      <c r="KD1137"/>
      <c r="KE1137"/>
      <c r="KF1137"/>
      <c r="KG1137"/>
      <c r="KH1137"/>
      <c r="KI1137"/>
      <c r="KJ1137"/>
      <c r="KK1137"/>
      <c r="KL1137"/>
      <c r="KM1137"/>
      <c r="KN1137"/>
      <c r="KO1137"/>
      <c r="KP1137"/>
      <c r="KQ1137"/>
      <c r="KR1137"/>
      <c r="KS1137"/>
      <c r="KT1137"/>
      <c r="KU1137"/>
      <c r="KV1137"/>
    </row>
    <row r="1138" spans="1:308">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c r="HX1138"/>
      <c r="HY1138"/>
      <c r="HZ1138"/>
      <c r="IA1138"/>
      <c r="IB1138"/>
      <c r="IC1138"/>
      <c r="ID1138"/>
      <c r="IE1138"/>
      <c r="IF1138"/>
      <c r="IG1138"/>
      <c r="IH1138"/>
      <c r="II1138"/>
      <c r="IJ1138"/>
      <c r="IK1138"/>
      <c r="IL1138"/>
      <c r="IM1138"/>
      <c r="IN1138"/>
      <c r="IO1138"/>
      <c r="IP1138"/>
      <c r="IQ1138"/>
      <c r="IR1138"/>
      <c r="IS1138"/>
      <c r="IT1138"/>
      <c r="IU1138"/>
      <c r="IV1138"/>
      <c r="IW1138"/>
      <c r="IX1138"/>
      <c r="IY1138"/>
      <c r="IZ1138"/>
      <c r="JA1138"/>
      <c r="JB1138"/>
      <c r="JC1138"/>
      <c r="JD1138"/>
      <c r="JE1138"/>
      <c r="JF1138"/>
      <c r="JG1138"/>
      <c r="JH1138"/>
      <c r="JI1138"/>
      <c r="JJ1138"/>
      <c r="JK1138"/>
      <c r="JL1138"/>
      <c r="JM1138"/>
      <c r="JN1138"/>
      <c r="JO1138"/>
      <c r="JP1138"/>
      <c r="JQ1138"/>
      <c r="JR1138"/>
      <c r="JS1138"/>
      <c r="JT1138"/>
      <c r="JU1138"/>
      <c r="JV1138"/>
      <c r="JW1138"/>
      <c r="JX1138"/>
      <c r="JY1138"/>
      <c r="JZ1138"/>
      <c r="KA1138"/>
      <c r="KB1138"/>
      <c r="KC1138"/>
      <c r="KD1138"/>
      <c r="KE1138"/>
      <c r="KF1138"/>
      <c r="KG1138"/>
      <c r="KH1138"/>
      <c r="KI1138"/>
      <c r="KJ1138"/>
      <c r="KK1138"/>
      <c r="KL1138"/>
      <c r="KM1138"/>
      <c r="KN1138"/>
      <c r="KO1138"/>
      <c r="KP1138"/>
      <c r="KQ1138"/>
      <c r="KR1138"/>
      <c r="KS1138"/>
      <c r="KT1138"/>
      <c r="KU1138"/>
      <c r="KV1138"/>
    </row>
    <row r="1139" spans="1:308">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c r="HX1139"/>
      <c r="HY1139"/>
      <c r="HZ1139"/>
      <c r="IA1139"/>
      <c r="IB1139"/>
      <c r="IC1139"/>
      <c r="ID1139"/>
      <c r="IE1139"/>
      <c r="IF1139"/>
      <c r="IG1139"/>
      <c r="IH1139"/>
      <c r="II1139"/>
      <c r="IJ1139"/>
      <c r="IK1139"/>
      <c r="IL1139"/>
      <c r="IM1139"/>
      <c r="IN1139"/>
      <c r="IO1139"/>
      <c r="IP1139"/>
      <c r="IQ1139"/>
      <c r="IR1139"/>
      <c r="IS1139"/>
      <c r="IT1139"/>
      <c r="IU1139"/>
      <c r="IV1139"/>
      <c r="IW1139"/>
      <c r="IX1139"/>
      <c r="IY1139"/>
      <c r="IZ1139"/>
      <c r="JA1139"/>
      <c r="JB1139"/>
      <c r="JC1139"/>
      <c r="JD1139"/>
      <c r="JE1139"/>
      <c r="JF1139"/>
      <c r="JG1139"/>
      <c r="JH1139"/>
      <c r="JI1139"/>
      <c r="JJ1139"/>
      <c r="JK1139"/>
      <c r="JL1139"/>
      <c r="JM1139"/>
      <c r="JN1139"/>
      <c r="JO1139"/>
      <c r="JP1139"/>
      <c r="JQ1139"/>
      <c r="JR1139"/>
      <c r="JS1139"/>
      <c r="JT1139"/>
      <c r="JU1139"/>
      <c r="JV1139"/>
      <c r="JW1139"/>
      <c r="JX1139"/>
      <c r="JY1139"/>
      <c r="JZ1139"/>
      <c r="KA1139"/>
      <c r="KB1139"/>
      <c r="KC1139"/>
      <c r="KD1139"/>
      <c r="KE1139"/>
      <c r="KF1139"/>
      <c r="KG1139"/>
      <c r="KH1139"/>
      <c r="KI1139"/>
      <c r="KJ1139"/>
      <c r="KK1139"/>
      <c r="KL1139"/>
      <c r="KM1139"/>
      <c r="KN1139"/>
      <c r="KO1139"/>
      <c r="KP1139"/>
      <c r="KQ1139"/>
      <c r="KR1139"/>
      <c r="KS1139"/>
      <c r="KT1139"/>
      <c r="KU1139"/>
      <c r="KV1139"/>
    </row>
    <row r="1140" spans="1:308">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c r="IW1140"/>
      <c r="IX1140"/>
      <c r="IY1140"/>
      <c r="IZ1140"/>
      <c r="JA1140"/>
      <c r="JB1140"/>
      <c r="JC1140"/>
      <c r="JD1140"/>
      <c r="JE1140"/>
      <c r="JF1140"/>
      <c r="JG1140"/>
      <c r="JH1140"/>
      <c r="JI1140"/>
      <c r="JJ1140"/>
      <c r="JK1140"/>
      <c r="JL1140"/>
      <c r="JM1140"/>
      <c r="JN1140"/>
      <c r="JO1140"/>
      <c r="JP1140"/>
      <c r="JQ1140"/>
      <c r="JR1140"/>
      <c r="JS1140"/>
      <c r="JT1140"/>
      <c r="JU1140"/>
      <c r="JV1140"/>
      <c r="JW1140"/>
      <c r="JX1140"/>
      <c r="JY1140"/>
      <c r="JZ1140"/>
      <c r="KA1140"/>
      <c r="KB1140"/>
      <c r="KC1140"/>
      <c r="KD1140"/>
      <c r="KE1140"/>
      <c r="KF1140"/>
      <c r="KG1140"/>
      <c r="KH1140"/>
      <c r="KI1140"/>
      <c r="KJ1140"/>
      <c r="KK1140"/>
      <c r="KL1140"/>
      <c r="KM1140"/>
      <c r="KN1140"/>
      <c r="KO1140"/>
      <c r="KP1140"/>
      <c r="KQ1140"/>
      <c r="KR1140"/>
      <c r="KS1140"/>
      <c r="KT1140"/>
      <c r="KU1140"/>
      <c r="KV1140"/>
    </row>
    <row r="1141" spans="1:308">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c r="HX1141"/>
      <c r="HY1141"/>
      <c r="HZ1141"/>
      <c r="IA1141"/>
      <c r="IB1141"/>
      <c r="IC1141"/>
      <c r="ID1141"/>
      <c r="IE1141"/>
      <c r="IF1141"/>
      <c r="IG1141"/>
      <c r="IH1141"/>
      <c r="II1141"/>
      <c r="IJ1141"/>
      <c r="IK1141"/>
      <c r="IL1141"/>
      <c r="IM1141"/>
      <c r="IN1141"/>
      <c r="IO1141"/>
      <c r="IP1141"/>
      <c r="IQ1141"/>
      <c r="IR1141"/>
      <c r="IS1141"/>
      <c r="IT1141"/>
      <c r="IU1141"/>
      <c r="IV1141"/>
      <c r="IW1141"/>
      <c r="IX1141"/>
      <c r="IY1141"/>
      <c r="IZ1141"/>
      <c r="JA1141"/>
      <c r="JB1141"/>
      <c r="JC1141"/>
      <c r="JD1141"/>
      <c r="JE1141"/>
      <c r="JF1141"/>
      <c r="JG1141"/>
      <c r="JH1141"/>
      <c r="JI1141"/>
      <c r="JJ1141"/>
      <c r="JK1141"/>
      <c r="JL1141"/>
      <c r="JM1141"/>
      <c r="JN1141"/>
      <c r="JO1141"/>
      <c r="JP1141"/>
      <c r="JQ1141"/>
      <c r="JR1141"/>
      <c r="JS1141"/>
      <c r="JT1141"/>
      <c r="JU1141"/>
      <c r="JV1141"/>
      <c r="JW1141"/>
      <c r="JX1141"/>
      <c r="JY1141"/>
      <c r="JZ1141"/>
      <c r="KA1141"/>
      <c r="KB1141"/>
      <c r="KC1141"/>
      <c r="KD1141"/>
      <c r="KE1141"/>
      <c r="KF1141"/>
      <c r="KG1141"/>
      <c r="KH1141"/>
      <c r="KI1141"/>
      <c r="KJ1141"/>
      <c r="KK1141"/>
      <c r="KL1141"/>
      <c r="KM1141"/>
      <c r="KN1141"/>
      <c r="KO1141"/>
      <c r="KP1141"/>
      <c r="KQ1141"/>
      <c r="KR1141"/>
      <c r="KS1141"/>
      <c r="KT1141"/>
      <c r="KU1141"/>
      <c r="KV1141"/>
    </row>
    <row r="1142" spans="1:308">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c r="HX1142"/>
      <c r="HY1142"/>
      <c r="HZ1142"/>
      <c r="IA1142"/>
      <c r="IB1142"/>
      <c r="IC1142"/>
      <c r="ID1142"/>
      <c r="IE1142"/>
      <c r="IF1142"/>
      <c r="IG1142"/>
      <c r="IH1142"/>
      <c r="II1142"/>
      <c r="IJ1142"/>
      <c r="IK1142"/>
      <c r="IL1142"/>
      <c r="IM1142"/>
      <c r="IN1142"/>
      <c r="IO1142"/>
      <c r="IP1142"/>
      <c r="IQ1142"/>
      <c r="IR1142"/>
      <c r="IS1142"/>
      <c r="IT1142"/>
      <c r="IU1142"/>
      <c r="IV1142"/>
      <c r="IW1142"/>
      <c r="IX1142"/>
      <c r="IY1142"/>
      <c r="IZ1142"/>
      <c r="JA1142"/>
      <c r="JB1142"/>
      <c r="JC1142"/>
      <c r="JD1142"/>
      <c r="JE1142"/>
      <c r="JF1142"/>
      <c r="JG1142"/>
      <c r="JH1142"/>
      <c r="JI1142"/>
      <c r="JJ1142"/>
      <c r="JK1142"/>
      <c r="JL1142"/>
      <c r="JM1142"/>
      <c r="JN1142"/>
      <c r="JO1142"/>
      <c r="JP1142"/>
      <c r="JQ1142"/>
      <c r="JR1142"/>
      <c r="JS1142"/>
      <c r="JT1142"/>
      <c r="JU1142"/>
      <c r="JV1142"/>
      <c r="JW1142"/>
      <c r="JX1142"/>
      <c r="JY1142"/>
      <c r="JZ1142"/>
      <c r="KA1142"/>
      <c r="KB1142"/>
      <c r="KC1142"/>
      <c r="KD1142"/>
      <c r="KE1142"/>
      <c r="KF1142"/>
      <c r="KG1142"/>
      <c r="KH1142"/>
      <c r="KI1142"/>
      <c r="KJ1142"/>
      <c r="KK1142"/>
      <c r="KL1142"/>
      <c r="KM1142"/>
      <c r="KN1142"/>
      <c r="KO1142"/>
      <c r="KP1142"/>
      <c r="KQ1142"/>
      <c r="KR1142"/>
      <c r="KS1142"/>
      <c r="KT1142"/>
      <c r="KU1142"/>
      <c r="KV1142"/>
    </row>
    <row r="1143" spans="1:308">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c r="HX1143"/>
      <c r="HY1143"/>
      <c r="HZ1143"/>
      <c r="IA1143"/>
      <c r="IB1143"/>
      <c r="IC1143"/>
      <c r="ID1143"/>
      <c r="IE1143"/>
      <c r="IF1143"/>
      <c r="IG1143"/>
      <c r="IH1143"/>
      <c r="II1143"/>
      <c r="IJ1143"/>
      <c r="IK1143"/>
      <c r="IL1143"/>
      <c r="IM1143"/>
      <c r="IN1143"/>
      <c r="IO1143"/>
      <c r="IP1143"/>
      <c r="IQ1143"/>
      <c r="IR1143"/>
      <c r="IS1143"/>
      <c r="IT1143"/>
      <c r="IU1143"/>
      <c r="IV1143"/>
      <c r="IW1143"/>
      <c r="IX1143"/>
      <c r="IY1143"/>
      <c r="IZ1143"/>
      <c r="JA1143"/>
      <c r="JB1143"/>
      <c r="JC1143"/>
      <c r="JD1143"/>
      <c r="JE1143"/>
      <c r="JF1143"/>
      <c r="JG1143"/>
      <c r="JH1143"/>
      <c r="JI1143"/>
      <c r="JJ1143"/>
      <c r="JK1143"/>
      <c r="JL1143"/>
      <c r="JM1143"/>
      <c r="JN1143"/>
      <c r="JO1143"/>
      <c r="JP1143"/>
      <c r="JQ1143"/>
      <c r="JR1143"/>
      <c r="JS1143"/>
      <c r="JT1143"/>
      <c r="JU1143"/>
      <c r="JV1143"/>
      <c r="JW1143"/>
      <c r="JX1143"/>
      <c r="JY1143"/>
      <c r="JZ1143"/>
      <c r="KA1143"/>
      <c r="KB1143"/>
      <c r="KC1143"/>
      <c r="KD1143"/>
      <c r="KE1143"/>
      <c r="KF1143"/>
      <c r="KG1143"/>
      <c r="KH1143"/>
      <c r="KI1143"/>
      <c r="KJ1143"/>
      <c r="KK1143"/>
      <c r="KL1143"/>
      <c r="KM1143"/>
      <c r="KN1143"/>
      <c r="KO1143"/>
      <c r="KP1143"/>
      <c r="KQ1143"/>
      <c r="KR1143"/>
      <c r="KS1143"/>
      <c r="KT1143"/>
      <c r="KU1143"/>
      <c r="KV1143"/>
    </row>
    <row r="1144" spans="1:308">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c r="IW1144"/>
      <c r="IX1144"/>
      <c r="IY1144"/>
      <c r="IZ1144"/>
      <c r="JA1144"/>
      <c r="JB1144"/>
      <c r="JC1144"/>
      <c r="JD1144"/>
      <c r="JE1144"/>
      <c r="JF1144"/>
      <c r="JG1144"/>
      <c r="JH1144"/>
      <c r="JI1144"/>
      <c r="JJ1144"/>
      <c r="JK1144"/>
      <c r="JL1144"/>
      <c r="JM1144"/>
      <c r="JN1144"/>
      <c r="JO1144"/>
      <c r="JP1144"/>
      <c r="JQ1144"/>
      <c r="JR1144"/>
      <c r="JS1144"/>
      <c r="JT1144"/>
      <c r="JU1144"/>
      <c r="JV1144"/>
      <c r="JW1144"/>
      <c r="JX1144"/>
      <c r="JY1144"/>
      <c r="JZ1144"/>
      <c r="KA1144"/>
      <c r="KB1144"/>
      <c r="KC1144"/>
      <c r="KD1144"/>
      <c r="KE1144"/>
      <c r="KF1144"/>
      <c r="KG1144"/>
      <c r="KH1144"/>
      <c r="KI1144"/>
      <c r="KJ1144"/>
      <c r="KK1144"/>
      <c r="KL1144"/>
      <c r="KM1144"/>
      <c r="KN1144"/>
      <c r="KO1144"/>
      <c r="KP1144"/>
      <c r="KQ1144"/>
      <c r="KR1144"/>
      <c r="KS1144"/>
      <c r="KT1144"/>
      <c r="KU1144"/>
      <c r="KV1144"/>
    </row>
    <row r="1145" spans="1:308">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c r="HX1145"/>
      <c r="HY1145"/>
      <c r="HZ1145"/>
      <c r="IA1145"/>
      <c r="IB1145"/>
      <c r="IC1145"/>
      <c r="ID1145"/>
      <c r="IE1145"/>
      <c r="IF1145"/>
      <c r="IG1145"/>
      <c r="IH1145"/>
      <c r="II1145"/>
      <c r="IJ1145"/>
      <c r="IK1145"/>
      <c r="IL1145"/>
      <c r="IM1145"/>
      <c r="IN1145"/>
      <c r="IO1145"/>
      <c r="IP1145"/>
      <c r="IQ1145"/>
      <c r="IR1145"/>
      <c r="IS1145"/>
      <c r="IT1145"/>
      <c r="IU1145"/>
      <c r="IV1145"/>
      <c r="IW1145"/>
      <c r="IX1145"/>
      <c r="IY1145"/>
      <c r="IZ1145"/>
      <c r="JA1145"/>
      <c r="JB1145"/>
      <c r="JC1145"/>
      <c r="JD1145"/>
      <c r="JE1145"/>
      <c r="JF1145"/>
      <c r="JG1145"/>
      <c r="JH1145"/>
      <c r="JI1145"/>
      <c r="JJ1145"/>
      <c r="JK1145"/>
      <c r="JL1145"/>
      <c r="JM1145"/>
      <c r="JN1145"/>
      <c r="JO1145"/>
      <c r="JP1145"/>
      <c r="JQ1145"/>
      <c r="JR1145"/>
      <c r="JS1145"/>
      <c r="JT1145"/>
      <c r="JU1145"/>
      <c r="JV1145"/>
      <c r="JW1145"/>
      <c r="JX1145"/>
      <c r="JY1145"/>
      <c r="JZ1145"/>
      <c r="KA1145"/>
      <c r="KB1145"/>
      <c r="KC1145"/>
      <c r="KD1145"/>
      <c r="KE1145"/>
      <c r="KF1145"/>
      <c r="KG1145"/>
      <c r="KH1145"/>
      <c r="KI1145"/>
      <c r="KJ1145"/>
      <c r="KK1145"/>
      <c r="KL1145"/>
      <c r="KM1145"/>
      <c r="KN1145"/>
      <c r="KO1145"/>
      <c r="KP1145"/>
      <c r="KQ1145"/>
      <c r="KR1145"/>
      <c r="KS1145"/>
      <c r="KT1145"/>
      <c r="KU1145"/>
      <c r="KV1145"/>
    </row>
    <row r="1146" spans="1:308">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c r="IW1146"/>
      <c r="IX1146"/>
      <c r="IY1146"/>
      <c r="IZ1146"/>
      <c r="JA1146"/>
      <c r="JB1146"/>
      <c r="JC1146"/>
      <c r="JD1146"/>
      <c r="JE1146"/>
      <c r="JF1146"/>
      <c r="JG1146"/>
      <c r="JH1146"/>
      <c r="JI1146"/>
      <c r="JJ1146"/>
      <c r="JK1146"/>
      <c r="JL1146"/>
      <c r="JM1146"/>
      <c r="JN1146"/>
      <c r="JO1146"/>
      <c r="JP1146"/>
      <c r="JQ1146"/>
      <c r="JR1146"/>
      <c r="JS1146"/>
      <c r="JT1146"/>
      <c r="JU1146"/>
      <c r="JV1146"/>
      <c r="JW1146"/>
      <c r="JX1146"/>
      <c r="JY1146"/>
      <c r="JZ1146"/>
      <c r="KA1146"/>
      <c r="KB1146"/>
      <c r="KC1146"/>
      <c r="KD1146"/>
      <c r="KE1146"/>
      <c r="KF1146"/>
      <c r="KG1146"/>
      <c r="KH1146"/>
      <c r="KI1146"/>
      <c r="KJ1146"/>
      <c r="KK1146"/>
      <c r="KL1146"/>
      <c r="KM1146"/>
      <c r="KN1146"/>
      <c r="KO1146"/>
      <c r="KP1146"/>
      <c r="KQ1146"/>
      <c r="KR1146"/>
      <c r="KS1146"/>
      <c r="KT1146"/>
      <c r="KU1146"/>
      <c r="KV1146"/>
    </row>
    <row r="1147" spans="1:308">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c r="HX1147"/>
      <c r="HY1147"/>
      <c r="HZ1147"/>
      <c r="IA1147"/>
      <c r="IB1147"/>
      <c r="IC1147"/>
      <c r="ID1147"/>
      <c r="IE1147"/>
      <c r="IF1147"/>
      <c r="IG1147"/>
      <c r="IH1147"/>
      <c r="II1147"/>
      <c r="IJ1147"/>
      <c r="IK1147"/>
      <c r="IL1147"/>
      <c r="IM1147"/>
      <c r="IN1147"/>
      <c r="IO1147"/>
      <c r="IP1147"/>
      <c r="IQ1147"/>
      <c r="IR1147"/>
      <c r="IS1147"/>
      <c r="IT1147"/>
      <c r="IU1147"/>
      <c r="IV1147"/>
      <c r="IW1147"/>
      <c r="IX1147"/>
      <c r="IY1147"/>
      <c r="IZ1147"/>
      <c r="JA1147"/>
      <c r="JB1147"/>
      <c r="JC1147"/>
      <c r="JD1147"/>
      <c r="JE1147"/>
      <c r="JF1147"/>
      <c r="JG1147"/>
      <c r="JH1147"/>
      <c r="JI1147"/>
      <c r="JJ1147"/>
      <c r="JK1147"/>
      <c r="JL1147"/>
      <c r="JM1147"/>
      <c r="JN1147"/>
      <c r="JO1147"/>
      <c r="JP1147"/>
      <c r="JQ1147"/>
      <c r="JR1147"/>
      <c r="JS1147"/>
      <c r="JT1147"/>
      <c r="JU1147"/>
      <c r="JV1147"/>
      <c r="JW1147"/>
      <c r="JX1147"/>
      <c r="JY1147"/>
      <c r="JZ1147"/>
      <c r="KA1147"/>
      <c r="KB1147"/>
      <c r="KC1147"/>
      <c r="KD1147"/>
      <c r="KE1147"/>
      <c r="KF1147"/>
      <c r="KG1147"/>
      <c r="KH1147"/>
      <c r="KI1147"/>
      <c r="KJ1147"/>
      <c r="KK1147"/>
      <c r="KL1147"/>
      <c r="KM1147"/>
      <c r="KN1147"/>
      <c r="KO1147"/>
      <c r="KP1147"/>
      <c r="KQ1147"/>
      <c r="KR1147"/>
      <c r="KS1147"/>
      <c r="KT1147"/>
      <c r="KU1147"/>
      <c r="KV1147"/>
    </row>
    <row r="1148" spans="1:308">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c r="HX1148"/>
      <c r="HY1148"/>
      <c r="HZ1148"/>
      <c r="IA1148"/>
      <c r="IB1148"/>
      <c r="IC1148"/>
      <c r="ID1148"/>
      <c r="IE1148"/>
      <c r="IF1148"/>
      <c r="IG1148"/>
      <c r="IH1148"/>
      <c r="II1148"/>
      <c r="IJ1148"/>
      <c r="IK1148"/>
      <c r="IL1148"/>
      <c r="IM1148"/>
      <c r="IN1148"/>
      <c r="IO1148"/>
      <c r="IP1148"/>
      <c r="IQ1148"/>
      <c r="IR1148"/>
      <c r="IS1148"/>
      <c r="IT1148"/>
      <c r="IU1148"/>
      <c r="IV1148"/>
      <c r="IW1148"/>
      <c r="IX1148"/>
      <c r="IY1148"/>
      <c r="IZ1148"/>
      <c r="JA1148"/>
      <c r="JB1148"/>
      <c r="JC1148"/>
      <c r="JD1148"/>
      <c r="JE1148"/>
      <c r="JF1148"/>
      <c r="JG1148"/>
      <c r="JH1148"/>
      <c r="JI1148"/>
      <c r="JJ1148"/>
      <c r="JK1148"/>
      <c r="JL1148"/>
      <c r="JM1148"/>
      <c r="JN1148"/>
      <c r="JO1148"/>
      <c r="JP1148"/>
      <c r="JQ1148"/>
      <c r="JR1148"/>
      <c r="JS1148"/>
      <c r="JT1148"/>
      <c r="JU1148"/>
      <c r="JV1148"/>
      <c r="JW1148"/>
      <c r="JX1148"/>
      <c r="JY1148"/>
      <c r="JZ1148"/>
      <c r="KA1148"/>
      <c r="KB1148"/>
      <c r="KC1148"/>
      <c r="KD1148"/>
      <c r="KE1148"/>
      <c r="KF1148"/>
      <c r="KG1148"/>
      <c r="KH1148"/>
      <c r="KI1148"/>
      <c r="KJ1148"/>
      <c r="KK1148"/>
      <c r="KL1148"/>
      <c r="KM1148"/>
      <c r="KN1148"/>
      <c r="KO1148"/>
      <c r="KP1148"/>
      <c r="KQ1148"/>
      <c r="KR1148"/>
      <c r="KS1148"/>
      <c r="KT1148"/>
      <c r="KU1148"/>
      <c r="KV1148"/>
    </row>
    <row r="1149" spans="1:308">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c r="IW1149"/>
      <c r="IX1149"/>
      <c r="IY1149"/>
      <c r="IZ1149"/>
      <c r="JA1149"/>
      <c r="JB1149"/>
      <c r="JC1149"/>
      <c r="JD1149"/>
      <c r="JE1149"/>
      <c r="JF1149"/>
      <c r="JG1149"/>
      <c r="JH1149"/>
      <c r="JI1149"/>
      <c r="JJ1149"/>
      <c r="JK1149"/>
      <c r="JL1149"/>
      <c r="JM1149"/>
      <c r="JN1149"/>
      <c r="JO1149"/>
      <c r="JP1149"/>
      <c r="JQ1149"/>
      <c r="JR1149"/>
      <c r="JS1149"/>
      <c r="JT1149"/>
      <c r="JU1149"/>
      <c r="JV1149"/>
      <c r="JW1149"/>
      <c r="JX1149"/>
      <c r="JY1149"/>
      <c r="JZ1149"/>
      <c r="KA1149"/>
      <c r="KB1149"/>
      <c r="KC1149"/>
      <c r="KD1149"/>
      <c r="KE1149"/>
      <c r="KF1149"/>
      <c r="KG1149"/>
      <c r="KH1149"/>
      <c r="KI1149"/>
      <c r="KJ1149"/>
      <c r="KK1149"/>
      <c r="KL1149"/>
      <c r="KM1149"/>
      <c r="KN1149"/>
      <c r="KO1149"/>
      <c r="KP1149"/>
      <c r="KQ1149"/>
      <c r="KR1149"/>
      <c r="KS1149"/>
      <c r="KT1149"/>
      <c r="KU1149"/>
      <c r="KV1149"/>
    </row>
    <row r="1150" spans="1:308">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c r="HX1150"/>
      <c r="HY1150"/>
      <c r="HZ1150"/>
      <c r="IA1150"/>
      <c r="IB1150"/>
      <c r="IC1150"/>
      <c r="ID1150"/>
      <c r="IE1150"/>
      <c r="IF1150"/>
      <c r="IG1150"/>
      <c r="IH1150"/>
      <c r="II1150"/>
      <c r="IJ1150"/>
      <c r="IK1150"/>
      <c r="IL1150"/>
      <c r="IM1150"/>
      <c r="IN1150"/>
      <c r="IO1150"/>
      <c r="IP1150"/>
      <c r="IQ1150"/>
      <c r="IR1150"/>
      <c r="IS1150"/>
      <c r="IT1150"/>
      <c r="IU1150"/>
      <c r="IV1150"/>
      <c r="IW1150"/>
      <c r="IX1150"/>
      <c r="IY1150"/>
      <c r="IZ1150"/>
      <c r="JA1150"/>
      <c r="JB1150"/>
      <c r="JC1150"/>
      <c r="JD1150"/>
      <c r="JE1150"/>
      <c r="JF1150"/>
      <c r="JG1150"/>
      <c r="JH1150"/>
      <c r="JI1150"/>
      <c r="JJ1150"/>
      <c r="JK1150"/>
      <c r="JL1150"/>
      <c r="JM1150"/>
      <c r="JN1150"/>
      <c r="JO1150"/>
      <c r="JP1150"/>
      <c r="JQ1150"/>
      <c r="JR1150"/>
      <c r="JS1150"/>
      <c r="JT1150"/>
      <c r="JU1150"/>
      <c r="JV1150"/>
      <c r="JW1150"/>
      <c r="JX1150"/>
      <c r="JY1150"/>
      <c r="JZ1150"/>
      <c r="KA1150"/>
      <c r="KB1150"/>
      <c r="KC1150"/>
      <c r="KD1150"/>
      <c r="KE1150"/>
      <c r="KF1150"/>
      <c r="KG1150"/>
      <c r="KH1150"/>
      <c r="KI1150"/>
      <c r="KJ1150"/>
      <c r="KK1150"/>
      <c r="KL1150"/>
      <c r="KM1150"/>
      <c r="KN1150"/>
      <c r="KO1150"/>
      <c r="KP1150"/>
      <c r="KQ1150"/>
      <c r="KR1150"/>
      <c r="KS1150"/>
      <c r="KT1150"/>
      <c r="KU1150"/>
      <c r="KV1150"/>
    </row>
    <row r="1151" spans="1:308">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c r="HX1151"/>
      <c r="HY1151"/>
      <c r="HZ1151"/>
      <c r="IA1151"/>
      <c r="IB1151"/>
      <c r="IC1151"/>
      <c r="ID1151"/>
      <c r="IE1151"/>
      <c r="IF1151"/>
      <c r="IG1151"/>
      <c r="IH1151"/>
      <c r="II1151"/>
      <c r="IJ1151"/>
      <c r="IK1151"/>
      <c r="IL1151"/>
      <c r="IM1151"/>
      <c r="IN1151"/>
      <c r="IO1151"/>
      <c r="IP1151"/>
      <c r="IQ1151"/>
      <c r="IR1151"/>
      <c r="IS1151"/>
      <c r="IT1151"/>
      <c r="IU1151"/>
      <c r="IV1151"/>
      <c r="IW1151"/>
      <c r="IX1151"/>
      <c r="IY1151"/>
      <c r="IZ1151"/>
      <c r="JA1151"/>
      <c r="JB1151"/>
      <c r="JC1151"/>
      <c r="JD1151"/>
      <c r="JE1151"/>
      <c r="JF1151"/>
      <c r="JG1151"/>
      <c r="JH1151"/>
      <c r="JI1151"/>
      <c r="JJ1151"/>
      <c r="JK1151"/>
      <c r="JL1151"/>
      <c r="JM1151"/>
      <c r="JN1151"/>
      <c r="JO1151"/>
      <c r="JP1151"/>
      <c r="JQ1151"/>
      <c r="JR1151"/>
      <c r="JS1151"/>
      <c r="JT1151"/>
      <c r="JU1151"/>
      <c r="JV1151"/>
      <c r="JW1151"/>
      <c r="JX1151"/>
      <c r="JY1151"/>
      <c r="JZ1151"/>
      <c r="KA1151"/>
      <c r="KB1151"/>
      <c r="KC1151"/>
      <c r="KD1151"/>
      <c r="KE1151"/>
      <c r="KF1151"/>
      <c r="KG1151"/>
      <c r="KH1151"/>
      <c r="KI1151"/>
      <c r="KJ1151"/>
      <c r="KK1151"/>
      <c r="KL1151"/>
      <c r="KM1151"/>
      <c r="KN1151"/>
      <c r="KO1151"/>
      <c r="KP1151"/>
      <c r="KQ1151"/>
      <c r="KR1151"/>
      <c r="KS1151"/>
      <c r="KT1151"/>
      <c r="KU1151"/>
      <c r="KV1151"/>
    </row>
    <row r="1152" spans="1:308">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c r="HX1152"/>
      <c r="HY1152"/>
      <c r="HZ1152"/>
      <c r="IA1152"/>
      <c r="IB1152"/>
      <c r="IC1152"/>
      <c r="ID1152"/>
      <c r="IE1152"/>
      <c r="IF1152"/>
      <c r="IG1152"/>
      <c r="IH1152"/>
      <c r="II1152"/>
      <c r="IJ1152"/>
      <c r="IK1152"/>
      <c r="IL1152"/>
      <c r="IM1152"/>
      <c r="IN1152"/>
      <c r="IO1152"/>
      <c r="IP1152"/>
      <c r="IQ1152"/>
      <c r="IR1152"/>
      <c r="IS1152"/>
      <c r="IT1152"/>
      <c r="IU1152"/>
      <c r="IV1152"/>
      <c r="IW1152"/>
      <c r="IX1152"/>
      <c r="IY1152"/>
      <c r="IZ1152"/>
      <c r="JA1152"/>
      <c r="JB1152"/>
      <c r="JC1152"/>
      <c r="JD1152"/>
      <c r="JE1152"/>
      <c r="JF1152"/>
      <c r="JG1152"/>
      <c r="JH1152"/>
      <c r="JI1152"/>
      <c r="JJ1152"/>
      <c r="JK1152"/>
      <c r="JL1152"/>
      <c r="JM1152"/>
      <c r="JN1152"/>
      <c r="JO1152"/>
      <c r="JP1152"/>
      <c r="JQ1152"/>
      <c r="JR1152"/>
      <c r="JS1152"/>
      <c r="JT1152"/>
      <c r="JU1152"/>
      <c r="JV1152"/>
      <c r="JW1152"/>
      <c r="JX1152"/>
      <c r="JY1152"/>
      <c r="JZ1152"/>
      <c r="KA1152"/>
      <c r="KB1152"/>
      <c r="KC1152"/>
      <c r="KD1152"/>
      <c r="KE1152"/>
      <c r="KF1152"/>
      <c r="KG1152"/>
      <c r="KH1152"/>
      <c r="KI1152"/>
      <c r="KJ1152"/>
      <c r="KK1152"/>
      <c r="KL1152"/>
      <c r="KM1152"/>
      <c r="KN1152"/>
      <c r="KO1152"/>
      <c r="KP1152"/>
      <c r="KQ1152"/>
      <c r="KR1152"/>
      <c r="KS1152"/>
      <c r="KT1152"/>
      <c r="KU1152"/>
      <c r="KV1152"/>
    </row>
    <row r="1153" spans="1:308">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c r="HX1153"/>
      <c r="HY1153"/>
      <c r="HZ1153"/>
      <c r="IA1153"/>
      <c r="IB1153"/>
      <c r="IC1153"/>
      <c r="ID1153"/>
      <c r="IE1153"/>
      <c r="IF1153"/>
      <c r="IG1153"/>
      <c r="IH1153"/>
      <c r="II1153"/>
      <c r="IJ1153"/>
      <c r="IK1153"/>
      <c r="IL1153"/>
      <c r="IM1153"/>
      <c r="IN1153"/>
      <c r="IO1153"/>
      <c r="IP1153"/>
      <c r="IQ1153"/>
      <c r="IR1153"/>
      <c r="IS1153"/>
      <c r="IT1153"/>
      <c r="IU1153"/>
      <c r="IV1153"/>
      <c r="IW1153"/>
      <c r="IX1153"/>
      <c r="IY1153"/>
      <c r="IZ1153"/>
      <c r="JA1153"/>
      <c r="JB1153"/>
      <c r="JC1153"/>
      <c r="JD1153"/>
      <c r="JE1153"/>
      <c r="JF1153"/>
      <c r="JG1153"/>
      <c r="JH1153"/>
      <c r="JI1153"/>
      <c r="JJ1153"/>
      <c r="JK1153"/>
      <c r="JL1153"/>
      <c r="JM1153"/>
      <c r="JN1153"/>
      <c r="JO1153"/>
      <c r="JP1153"/>
      <c r="JQ1153"/>
      <c r="JR1153"/>
      <c r="JS1153"/>
      <c r="JT1153"/>
      <c r="JU1153"/>
      <c r="JV1153"/>
      <c r="JW1153"/>
      <c r="JX1153"/>
      <c r="JY1153"/>
      <c r="JZ1153"/>
      <c r="KA1153"/>
      <c r="KB1153"/>
      <c r="KC1153"/>
      <c r="KD1153"/>
      <c r="KE1153"/>
      <c r="KF1153"/>
      <c r="KG1153"/>
      <c r="KH1153"/>
      <c r="KI1153"/>
      <c r="KJ1153"/>
      <c r="KK1153"/>
      <c r="KL1153"/>
      <c r="KM1153"/>
      <c r="KN1153"/>
      <c r="KO1153"/>
      <c r="KP1153"/>
      <c r="KQ1153"/>
      <c r="KR1153"/>
      <c r="KS1153"/>
      <c r="KT1153"/>
      <c r="KU1153"/>
      <c r="KV1153"/>
    </row>
    <row r="1154" spans="1:308">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c r="HX1154"/>
      <c r="HY1154"/>
      <c r="HZ1154"/>
      <c r="IA1154"/>
      <c r="IB1154"/>
      <c r="IC1154"/>
      <c r="ID1154"/>
      <c r="IE1154"/>
      <c r="IF1154"/>
      <c r="IG1154"/>
      <c r="IH1154"/>
      <c r="II1154"/>
      <c r="IJ1154"/>
      <c r="IK1154"/>
      <c r="IL1154"/>
      <c r="IM1154"/>
      <c r="IN1154"/>
      <c r="IO1154"/>
      <c r="IP1154"/>
      <c r="IQ1154"/>
      <c r="IR1154"/>
      <c r="IS1154"/>
      <c r="IT1154"/>
      <c r="IU1154"/>
      <c r="IV1154"/>
      <c r="IW1154"/>
      <c r="IX1154"/>
      <c r="IY1154"/>
      <c r="IZ1154"/>
      <c r="JA1154"/>
      <c r="JB1154"/>
      <c r="JC1154"/>
      <c r="JD1154"/>
      <c r="JE1154"/>
      <c r="JF1154"/>
      <c r="JG1154"/>
      <c r="JH1154"/>
      <c r="JI1154"/>
      <c r="JJ1154"/>
      <c r="JK1154"/>
      <c r="JL1154"/>
      <c r="JM1154"/>
      <c r="JN1154"/>
      <c r="JO1154"/>
      <c r="JP1154"/>
      <c r="JQ1154"/>
      <c r="JR1154"/>
      <c r="JS1154"/>
      <c r="JT1154"/>
      <c r="JU1154"/>
      <c r="JV1154"/>
      <c r="JW1154"/>
      <c r="JX1154"/>
      <c r="JY1154"/>
      <c r="JZ1154"/>
      <c r="KA1154"/>
      <c r="KB1154"/>
      <c r="KC1154"/>
      <c r="KD1154"/>
      <c r="KE1154"/>
      <c r="KF1154"/>
      <c r="KG1154"/>
      <c r="KH1154"/>
      <c r="KI1154"/>
      <c r="KJ1154"/>
      <c r="KK1154"/>
      <c r="KL1154"/>
      <c r="KM1154"/>
      <c r="KN1154"/>
      <c r="KO1154"/>
      <c r="KP1154"/>
      <c r="KQ1154"/>
      <c r="KR1154"/>
      <c r="KS1154"/>
      <c r="KT1154"/>
      <c r="KU1154"/>
      <c r="KV1154"/>
    </row>
    <row r="1155" spans="1:308">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c r="HX1155"/>
      <c r="HY1155"/>
      <c r="HZ1155"/>
      <c r="IA1155"/>
      <c r="IB1155"/>
      <c r="IC1155"/>
      <c r="ID1155"/>
      <c r="IE1155"/>
      <c r="IF1155"/>
      <c r="IG1155"/>
      <c r="IH1155"/>
      <c r="II1155"/>
      <c r="IJ1155"/>
      <c r="IK1155"/>
      <c r="IL1155"/>
      <c r="IM1155"/>
      <c r="IN1155"/>
      <c r="IO1155"/>
      <c r="IP1155"/>
      <c r="IQ1155"/>
      <c r="IR1155"/>
      <c r="IS1155"/>
      <c r="IT1155"/>
      <c r="IU1155"/>
      <c r="IV1155"/>
      <c r="IW1155"/>
      <c r="IX1155"/>
      <c r="IY1155"/>
      <c r="IZ1155"/>
      <c r="JA1155"/>
      <c r="JB1155"/>
      <c r="JC1155"/>
      <c r="JD1155"/>
      <c r="JE1155"/>
      <c r="JF1155"/>
      <c r="JG1155"/>
      <c r="JH1155"/>
      <c r="JI1155"/>
      <c r="JJ1155"/>
      <c r="JK1155"/>
      <c r="JL1155"/>
      <c r="JM1155"/>
      <c r="JN1155"/>
      <c r="JO1155"/>
      <c r="JP1155"/>
      <c r="JQ1155"/>
      <c r="JR1155"/>
      <c r="JS1155"/>
      <c r="JT1155"/>
      <c r="JU1155"/>
      <c r="JV1155"/>
      <c r="JW1155"/>
      <c r="JX1155"/>
      <c r="JY1155"/>
      <c r="JZ1155"/>
      <c r="KA1155"/>
      <c r="KB1155"/>
      <c r="KC1155"/>
      <c r="KD1155"/>
      <c r="KE1155"/>
      <c r="KF1155"/>
      <c r="KG1155"/>
      <c r="KH1155"/>
      <c r="KI1155"/>
      <c r="KJ1155"/>
      <c r="KK1155"/>
      <c r="KL1155"/>
      <c r="KM1155"/>
      <c r="KN1155"/>
      <c r="KO1155"/>
      <c r="KP1155"/>
      <c r="KQ1155"/>
      <c r="KR1155"/>
      <c r="KS1155"/>
      <c r="KT1155"/>
      <c r="KU1155"/>
      <c r="KV1155"/>
    </row>
    <row r="1156" spans="1:308">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c r="HX1156"/>
      <c r="HY1156"/>
      <c r="HZ1156"/>
      <c r="IA1156"/>
      <c r="IB1156"/>
      <c r="IC1156"/>
      <c r="ID1156"/>
      <c r="IE1156"/>
      <c r="IF1156"/>
      <c r="IG1156"/>
      <c r="IH1156"/>
      <c r="II1156"/>
      <c r="IJ1156"/>
      <c r="IK1156"/>
      <c r="IL1156"/>
      <c r="IM1156"/>
      <c r="IN1156"/>
      <c r="IO1156"/>
      <c r="IP1156"/>
      <c r="IQ1156"/>
      <c r="IR1156"/>
      <c r="IS1156"/>
      <c r="IT1156"/>
      <c r="IU1156"/>
      <c r="IV1156"/>
      <c r="IW1156"/>
      <c r="IX1156"/>
      <c r="IY1156"/>
      <c r="IZ1156"/>
      <c r="JA1156"/>
      <c r="JB1156"/>
      <c r="JC1156"/>
      <c r="JD1156"/>
      <c r="JE1156"/>
      <c r="JF1156"/>
      <c r="JG1156"/>
      <c r="JH1156"/>
      <c r="JI1156"/>
      <c r="JJ1156"/>
      <c r="JK1156"/>
      <c r="JL1156"/>
      <c r="JM1156"/>
      <c r="JN1156"/>
      <c r="JO1156"/>
      <c r="JP1156"/>
      <c r="JQ1156"/>
      <c r="JR1156"/>
      <c r="JS1156"/>
      <c r="JT1156"/>
      <c r="JU1156"/>
      <c r="JV1156"/>
      <c r="JW1156"/>
      <c r="JX1156"/>
      <c r="JY1156"/>
      <c r="JZ1156"/>
      <c r="KA1156"/>
      <c r="KB1156"/>
      <c r="KC1156"/>
      <c r="KD1156"/>
      <c r="KE1156"/>
      <c r="KF1156"/>
      <c r="KG1156"/>
      <c r="KH1156"/>
      <c r="KI1156"/>
      <c r="KJ1156"/>
      <c r="KK1156"/>
      <c r="KL1156"/>
      <c r="KM1156"/>
      <c r="KN1156"/>
      <c r="KO1156"/>
      <c r="KP1156"/>
      <c r="KQ1156"/>
      <c r="KR1156"/>
      <c r="KS1156"/>
      <c r="KT1156"/>
      <c r="KU1156"/>
      <c r="KV1156"/>
    </row>
    <row r="1157" spans="1:308">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c r="HX1157"/>
      <c r="HY1157"/>
      <c r="HZ1157"/>
      <c r="IA1157"/>
      <c r="IB1157"/>
      <c r="IC1157"/>
      <c r="ID1157"/>
      <c r="IE1157"/>
      <c r="IF1157"/>
      <c r="IG1157"/>
      <c r="IH1157"/>
      <c r="II1157"/>
      <c r="IJ1157"/>
      <c r="IK1157"/>
      <c r="IL1157"/>
      <c r="IM1157"/>
      <c r="IN1157"/>
      <c r="IO1157"/>
      <c r="IP1157"/>
      <c r="IQ1157"/>
      <c r="IR1157"/>
      <c r="IS1157"/>
      <c r="IT1157"/>
      <c r="IU1157"/>
      <c r="IV1157"/>
      <c r="IW1157"/>
      <c r="IX1157"/>
      <c r="IY1157"/>
      <c r="IZ1157"/>
      <c r="JA1157"/>
      <c r="JB1157"/>
      <c r="JC1157"/>
      <c r="JD1157"/>
      <c r="JE1157"/>
      <c r="JF1157"/>
      <c r="JG1157"/>
      <c r="JH1157"/>
      <c r="JI1157"/>
      <c r="JJ1157"/>
      <c r="JK1157"/>
      <c r="JL1157"/>
      <c r="JM1157"/>
      <c r="JN1157"/>
      <c r="JO1157"/>
      <c r="JP1157"/>
      <c r="JQ1157"/>
      <c r="JR1157"/>
      <c r="JS1157"/>
      <c r="JT1157"/>
      <c r="JU1157"/>
      <c r="JV1157"/>
      <c r="JW1157"/>
      <c r="JX1157"/>
      <c r="JY1157"/>
      <c r="JZ1157"/>
      <c r="KA1157"/>
      <c r="KB1157"/>
      <c r="KC1157"/>
      <c r="KD1157"/>
      <c r="KE1157"/>
      <c r="KF1157"/>
      <c r="KG1157"/>
      <c r="KH1157"/>
      <c r="KI1157"/>
      <c r="KJ1157"/>
      <c r="KK1157"/>
      <c r="KL1157"/>
      <c r="KM1157"/>
      <c r="KN1157"/>
      <c r="KO1157"/>
      <c r="KP1157"/>
      <c r="KQ1157"/>
      <c r="KR1157"/>
      <c r="KS1157"/>
      <c r="KT1157"/>
      <c r="KU1157"/>
      <c r="KV1157"/>
    </row>
    <row r="1158" spans="1:308">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c r="HX1158"/>
      <c r="HY1158"/>
      <c r="HZ1158"/>
      <c r="IA1158"/>
      <c r="IB1158"/>
      <c r="IC1158"/>
      <c r="ID1158"/>
      <c r="IE1158"/>
      <c r="IF1158"/>
      <c r="IG1158"/>
      <c r="IH1158"/>
      <c r="II1158"/>
      <c r="IJ1158"/>
      <c r="IK1158"/>
      <c r="IL1158"/>
      <c r="IM1158"/>
      <c r="IN1158"/>
      <c r="IO1158"/>
      <c r="IP1158"/>
      <c r="IQ1158"/>
      <c r="IR1158"/>
      <c r="IS1158"/>
      <c r="IT1158"/>
      <c r="IU1158"/>
      <c r="IV1158"/>
      <c r="IW1158"/>
      <c r="IX1158"/>
      <c r="IY1158"/>
      <c r="IZ1158"/>
      <c r="JA1158"/>
      <c r="JB1158"/>
      <c r="JC1158"/>
      <c r="JD1158"/>
      <c r="JE1158"/>
      <c r="JF1158"/>
      <c r="JG1158"/>
      <c r="JH1158"/>
      <c r="JI1158"/>
      <c r="JJ1158"/>
      <c r="JK1158"/>
      <c r="JL1158"/>
      <c r="JM1158"/>
      <c r="JN1158"/>
      <c r="JO1158"/>
      <c r="JP1158"/>
      <c r="JQ1158"/>
      <c r="JR1158"/>
      <c r="JS1158"/>
      <c r="JT1158"/>
      <c r="JU1158"/>
      <c r="JV1158"/>
      <c r="JW1158"/>
      <c r="JX1158"/>
      <c r="JY1158"/>
      <c r="JZ1158"/>
      <c r="KA1158"/>
      <c r="KB1158"/>
      <c r="KC1158"/>
      <c r="KD1158"/>
      <c r="KE1158"/>
      <c r="KF1158"/>
      <c r="KG1158"/>
      <c r="KH1158"/>
      <c r="KI1158"/>
      <c r="KJ1158"/>
      <c r="KK1158"/>
      <c r="KL1158"/>
      <c r="KM1158"/>
      <c r="KN1158"/>
      <c r="KO1158"/>
      <c r="KP1158"/>
      <c r="KQ1158"/>
      <c r="KR1158"/>
      <c r="KS1158"/>
      <c r="KT1158"/>
      <c r="KU1158"/>
      <c r="KV1158"/>
    </row>
    <row r="1159" spans="1:308">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c r="IW1159"/>
      <c r="IX1159"/>
      <c r="IY1159"/>
      <c r="IZ1159"/>
      <c r="JA1159"/>
      <c r="JB1159"/>
      <c r="JC1159"/>
      <c r="JD1159"/>
      <c r="JE1159"/>
      <c r="JF1159"/>
      <c r="JG1159"/>
      <c r="JH1159"/>
      <c r="JI1159"/>
      <c r="JJ1159"/>
      <c r="JK1159"/>
      <c r="JL1159"/>
      <c r="JM1159"/>
      <c r="JN1159"/>
      <c r="JO1159"/>
      <c r="JP1159"/>
      <c r="JQ1159"/>
      <c r="JR1159"/>
      <c r="JS1159"/>
      <c r="JT1159"/>
      <c r="JU1159"/>
      <c r="JV1159"/>
      <c r="JW1159"/>
      <c r="JX1159"/>
      <c r="JY1159"/>
      <c r="JZ1159"/>
      <c r="KA1159"/>
      <c r="KB1159"/>
      <c r="KC1159"/>
      <c r="KD1159"/>
      <c r="KE1159"/>
      <c r="KF1159"/>
      <c r="KG1159"/>
      <c r="KH1159"/>
      <c r="KI1159"/>
      <c r="KJ1159"/>
      <c r="KK1159"/>
      <c r="KL1159"/>
      <c r="KM1159"/>
      <c r="KN1159"/>
      <c r="KO1159"/>
      <c r="KP1159"/>
      <c r="KQ1159"/>
      <c r="KR1159"/>
      <c r="KS1159"/>
      <c r="KT1159"/>
      <c r="KU1159"/>
      <c r="KV1159"/>
    </row>
    <row r="1160" spans="1:308">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c r="HX1160"/>
      <c r="HY1160"/>
      <c r="HZ1160"/>
      <c r="IA1160"/>
      <c r="IB1160"/>
      <c r="IC1160"/>
      <c r="ID1160"/>
      <c r="IE1160"/>
      <c r="IF1160"/>
      <c r="IG1160"/>
      <c r="IH1160"/>
      <c r="II1160"/>
      <c r="IJ1160"/>
      <c r="IK1160"/>
      <c r="IL1160"/>
      <c r="IM1160"/>
      <c r="IN1160"/>
      <c r="IO1160"/>
      <c r="IP1160"/>
      <c r="IQ1160"/>
      <c r="IR1160"/>
      <c r="IS1160"/>
      <c r="IT1160"/>
      <c r="IU1160"/>
      <c r="IV1160"/>
      <c r="IW1160"/>
      <c r="IX1160"/>
      <c r="IY1160"/>
      <c r="IZ1160"/>
      <c r="JA1160"/>
      <c r="JB1160"/>
      <c r="JC1160"/>
      <c r="JD1160"/>
      <c r="JE1160"/>
      <c r="JF1160"/>
      <c r="JG1160"/>
      <c r="JH1160"/>
      <c r="JI1160"/>
      <c r="JJ1160"/>
      <c r="JK1160"/>
      <c r="JL1160"/>
      <c r="JM1160"/>
      <c r="JN1160"/>
      <c r="JO1160"/>
      <c r="JP1160"/>
      <c r="JQ1160"/>
      <c r="JR1160"/>
      <c r="JS1160"/>
      <c r="JT1160"/>
      <c r="JU1160"/>
      <c r="JV1160"/>
      <c r="JW1160"/>
      <c r="JX1160"/>
      <c r="JY1160"/>
      <c r="JZ1160"/>
      <c r="KA1160"/>
      <c r="KB1160"/>
      <c r="KC1160"/>
      <c r="KD1160"/>
      <c r="KE1160"/>
      <c r="KF1160"/>
      <c r="KG1160"/>
      <c r="KH1160"/>
      <c r="KI1160"/>
      <c r="KJ1160"/>
      <c r="KK1160"/>
      <c r="KL1160"/>
      <c r="KM1160"/>
      <c r="KN1160"/>
      <c r="KO1160"/>
      <c r="KP1160"/>
      <c r="KQ1160"/>
      <c r="KR1160"/>
      <c r="KS1160"/>
      <c r="KT1160"/>
      <c r="KU1160"/>
      <c r="KV1160"/>
    </row>
    <row r="1161" spans="1:308">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c r="HX1161"/>
      <c r="HY1161"/>
      <c r="HZ1161"/>
      <c r="IA1161"/>
      <c r="IB1161"/>
      <c r="IC1161"/>
      <c r="ID1161"/>
      <c r="IE1161"/>
      <c r="IF1161"/>
      <c r="IG1161"/>
      <c r="IH1161"/>
      <c r="II1161"/>
      <c r="IJ1161"/>
      <c r="IK1161"/>
      <c r="IL1161"/>
      <c r="IM1161"/>
      <c r="IN1161"/>
      <c r="IO1161"/>
      <c r="IP1161"/>
      <c r="IQ1161"/>
      <c r="IR1161"/>
      <c r="IS1161"/>
      <c r="IT1161"/>
      <c r="IU1161"/>
      <c r="IV1161"/>
      <c r="IW1161"/>
      <c r="IX1161"/>
      <c r="IY1161"/>
      <c r="IZ1161"/>
      <c r="JA1161"/>
      <c r="JB1161"/>
      <c r="JC1161"/>
      <c r="JD1161"/>
      <c r="JE1161"/>
      <c r="JF1161"/>
      <c r="JG1161"/>
      <c r="JH1161"/>
      <c r="JI1161"/>
      <c r="JJ1161"/>
      <c r="JK1161"/>
      <c r="JL1161"/>
      <c r="JM1161"/>
      <c r="JN1161"/>
      <c r="JO1161"/>
      <c r="JP1161"/>
      <c r="JQ1161"/>
      <c r="JR1161"/>
      <c r="JS1161"/>
      <c r="JT1161"/>
      <c r="JU1161"/>
      <c r="JV1161"/>
      <c r="JW1161"/>
      <c r="JX1161"/>
      <c r="JY1161"/>
      <c r="JZ1161"/>
      <c r="KA1161"/>
      <c r="KB1161"/>
      <c r="KC1161"/>
      <c r="KD1161"/>
      <c r="KE1161"/>
      <c r="KF1161"/>
      <c r="KG1161"/>
      <c r="KH1161"/>
      <c r="KI1161"/>
      <c r="KJ1161"/>
      <c r="KK1161"/>
      <c r="KL1161"/>
      <c r="KM1161"/>
      <c r="KN1161"/>
      <c r="KO1161"/>
      <c r="KP1161"/>
      <c r="KQ1161"/>
      <c r="KR1161"/>
      <c r="KS1161"/>
      <c r="KT1161"/>
      <c r="KU1161"/>
      <c r="KV1161"/>
    </row>
    <row r="1162" spans="1:308">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c r="IW1162"/>
      <c r="IX1162"/>
      <c r="IY1162"/>
      <c r="IZ1162"/>
      <c r="JA1162"/>
      <c r="JB1162"/>
      <c r="JC1162"/>
      <c r="JD1162"/>
      <c r="JE1162"/>
      <c r="JF1162"/>
      <c r="JG1162"/>
      <c r="JH1162"/>
      <c r="JI1162"/>
      <c r="JJ1162"/>
      <c r="JK1162"/>
      <c r="JL1162"/>
      <c r="JM1162"/>
      <c r="JN1162"/>
      <c r="JO1162"/>
      <c r="JP1162"/>
      <c r="JQ1162"/>
      <c r="JR1162"/>
      <c r="JS1162"/>
      <c r="JT1162"/>
      <c r="JU1162"/>
      <c r="JV1162"/>
      <c r="JW1162"/>
      <c r="JX1162"/>
      <c r="JY1162"/>
      <c r="JZ1162"/>
      <c r="KA1162"/>
      <c r="KB1162"/>
      <c r="KC1162"/>
      <c r="KD1162"/>
      <c r="KE1162"/>
      <c r="KF1162"/>
      <c r="KG1162"/>
      <c r="KH1162"/>
      <c r="KI1162"/>
      <c r="KJ1162"/>
      <c r="KK1162"/>
      <c r="KL1162"/>
      <c r="KM1162"/>
      <c r="KN1162"/>
      <c r="KO1162"/>
      <c r="KP1162"/>
      <c r="KQ1162"/>
      <c r="KR1162"/>
      <c r="KS1162"/>
      <c r="KT1162"/>
      <c r="KU1162"/>
      <c r="KV1162"/>
    </row>
    <row r="1163" spans="1:308">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c r="IW1163"/>
      <c r="IX1163"/>
      <c r="IY1163"/>
      <c r="IZ1163"/>
      <c r="JA1163"/>
      <c r="JB1163"/>
      <c r="JC1163"/>
      <c r="JD1163"/>
      <c r="JE1163"/>
      <c r="JF1163"/>
      <c r="JG1163"/>
      <c r="JH1163"/>
      <c r="JI1163"/>
      <c r="JJ1163"/>
      <c r="JK1163"/>
      <c r="JL1163"/>
      <c r="JM1163"/>
      <c r="JN1163"/>
      <c r="JO1163"/>
      <c r="JP1163"/>
      <c r="JQ1163"/>
      <c r="JR1163"/>
      <c r="JS1163"/>
      <c r="JT1163"/>
      <c r="JU1163"/>
      <c r="JV1163"/>
      <c r="JW1163"/>
      <c r="JX1163"/>
      <c r="JY1163"/>
      <c r="JZ1163"/>
      <c r="KA1163"/>
      <c r="KB1163"/>
      <c r="KC1163"/>
      <c r="KD1163"/>
      <c r="KE1163"/>
      <c r="KF1163"/>
      <c r="KG1163"/>
      <c r="KH1163"/>
      <c r="KI1163"/>
      <c r="KJ1163"/>
      <c r="KK1163"/>
      <c r="KL1163"/>
      <c r="KM1163"/>
      <c r="KN1163"/>
      <c r="KO1163"/>
      <c r="KP1163"/>
      <c r="KQ1163"/>
      <c r="KR1163"/>
      <c r="KS1163"/>
      <c r="KT1163"/>
      <c r="KU1163"/>
      <c r="KV1163"/>
    </row>
    <row r="1164" spans="1:308">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c r="HX1164"/>
      <c r="HY1164"/>
      <c r="HZ1164"/>
      <c r="IA1164"/>
      <c r="IB1164"/>
      <c r="IC1164"/>
      <c r="ID1164"/>
      <c r="IE1164"/>
      <c r="IF1164"/>
      <c r="IG1164"/>
      <c r="IH1164"/>
      <c r="II1164"/>
      <c r="IJ1164"/>
      <c r="IK1164"/>
      <c r="IL1164"/>
      <c r="IM1164"/>
      <c r="IN1164"/>
      <c r="IO1164"/>
      <c r="IP1164"/>
      <c r="IQ1164"/>
      <c r="IR1164"/>
      <c r="IS1164"/>
      <c r="IT1164"/>
      <c r="IU1164"/>
      <c r="IV1164"/>
      <c r="IW1164"/>
      <c r="IX1164"/>
      <c r="IY1164"/>
      <c r="IZ1164"/>
      <c r="JA1164"/>
      <c r="JB1164"/>
      <c r="JC1164"/>
      <c r="JD1164"/>
      <c r="JE1164"/>
      <c r="JF1164"/>
      <c r="JG1164"/>
      <c r="JH1164"/>
      <c r="JI1164"/>
      <c r="JJ1164"/>
      <c r="JK1164"/>
      <c r="JL1164"/>
      <c r="JM1164"/>
      <c r="JN1164"/>
      <c r="JO1164"/>
      <c r="JP1164"/>
      <c r="JQ1164"/>
      <c r="JR1164"/>
      <c r="JS1164"/>
      <c r="JT1164"/>
      <c r="JU1164"/>
      <c r="JV1164"/>
      <c r="JW1164"/>
      <c r="JX1164"/>
      <c r="JY1164"/>
      <c r="JZ1164"/>
      <c r="KA1164"/>
      <c r="KB1164"/>
      <c r="KC1164"/>
      <c r="KD1164"/>
      <c r="KE1164"/>
      <c r="KF1164"/>
      <c r="KG1164"/>
      <c r="KH1164"/>
      <c r="KI1164"/>
      <c r="KJ1164"/>
      <c r="KK1164"/>
      <c r="KL1164"/>
      <c r="KM1164"/>
      <c r="KN1164"/>
      <c r="KO1164"/>
      <c r="KP1164"/>
      <c r="KQ1164"/>
      <c r="KR1164"/>
      <c r="KS1164"/>
      <c r="KT1164"/>
      <c r="KU1164"/>
      <c r="KV1164"/>
    </row>
    <row r="1165" spans="1:308">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c r="HX1165"/>
      <c r="HY1165"/>
      <c r="HZ1165"/>
      <c r="IA1165"/>
      <c r="IB1165"/>
      <c r="IC1165"/>
      <c r="ID1165"/>
      <c r="IE1165"/>
      <c r="IF1165"/>
      <c r="IG1165"/>
      <c r="IH1165"/>
      <c r="II1165"/>
      <c r="IJ1165"/>
      <c r="IK1165"/>
      <c r="IL1165"/>
      <c r="IM1165"/>
      <c r="IN1165"/>
      <c r="IO1165"/>
      <c r="IP1165"/>
      <c r="IQ1165"/>
      <c r="IR1165"/>
      <c r="IS1165"/>
      <c r="IT1165"/>
      <c r="IU1165"/>
      <c r="IV1165"/>
      <c r="IW1165"/>
      <c r="IX1165"/>
      <c r="IY1165"/>
      <c r="IZ1165"/>
      <c r="JA1165"/>
      <c r="JB1165"/>
      <c r="JC1165"/>
      <c r="JD1165"/>
      <c r="JE1165"/>
      <c r="JF1165"/>
      <c r="JG1165"/>
      <c r="JH1165"/>
      <c r="JI1165"/>
      <c r="JJ1165"/>
      <c r="JK1165"/>
      <c r="JL1165"/>
      <c r="JM1165"/>
      <c r="JN1165"/>
      <c r="JO1165"/>
      <c r="JP1165"/>
      <c r="JQ1165"/>
      <c r="JR1165"/>
      <c r="JS1165"/>
      <c r="JT1165"/>
      <c r="JU1165"/>
      <c r="JV1165"/>
      <c r="JW1165"/>
      <c r="JX1165"/>
      <c r="JY1165"/>
      <c r="JZ1165"/>
      <c r="KA1165"/>
      <c r="KB1165"/>
      <c r="KC1165"/>
      <c r="KD1165"/>
      <c r="KE1165"/>
      <c r="KF1165"/>
      <c r="KG1165"/>
      <c r="KH1165"/>
      <c r="KI1165"/>
      <c r="KJ1165"/>
      <c r="KK1165"/>
      <c r="KL1165"/>
      <c r="KM1165"/>
      <c r="KN1165"/>
      <c r="KO1165"/>
      <c r="KP1165"/>
      <c r="KQ1165"/>
      <c r="KR1165"/>
      <c r="KS1165"/>
      <c r="KT1165"/>
      <c r="KU1165"/>
      <c r="KV1165"/>
    </row>
    <row r="1166" spans="1:308">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c r="HX1166"/>
      <c r="HY1166"/>
      <c r="HZ1166"/>
      <c r="IA1166"/>
      <c r="IB1166"/>
      <c r="IC1166"/>
      <c r="ID1166"/>
      <c r="IE1166"/>
      <c r="IF1166"/>
      <c r="IG1166"/>
      <c r="IH1166"/>
      <c r="II1166"/>
      <c r="IJ1166"/>
      <c r="IK1166"/>
      <c r="IL1166"/>
      <c r="IM1166"/>
      <c r="IN1166"/>
      <c r="IO1166"/>
      <c r="IP1166"/>
      <c r="IQ1166"/>
      <c r="IR1166"/>
      <c r="IS1166"/>
      <c r="IT1166"/>
      <c r="IU1166"/>
      <c r="IV1166"/>
      <c r="IW1166"/>
      <c r="IX1166"/>
      <c r="IY1166"/>
      <c r="IZ1166"/>
      <c r="JA1166"/>
      <c r="JB1166"/>
      <c r="JC1166"/>
      <c r="JD1166"/>
      <c r="JE1166"/>
      <c r="JF1166"/>
      <c r="JG1166"/>
      <c r="JH1166"/>
      <c r="JI1166"/>
      <c r="JJ1166"/>
      <c r="JK1166"/>
      <c r="JL1166"/>
      <c r="JM1166"/>
      <c r="JN1166"/>
      <c r="JO1166"/>
      <c r="JP1166"/>
      <c r="JQ1166"/>
      <c r="JR1166"/>
      <c r="JS1166"/>
      <c r="JT1166"/>
      <c r="JU1166"/>
      <c r="JV1166"/>
      <c r="JW1166"/>
      <c r="JX1166"/>
      <c r="JY1166"/>
      <c r="JZ1166"/>
      <c r="KA1166"/>
      <c r="KB1166"/>
      <c r="KC1166"/>
      <c r="KD1166"/>
      <c r="KE1166"/>
      <c r="KF1166"/>
      <c r="KG1166"/>
      <c r="KH1166"/>
      <c r="KI1166"/>
      <c r="KJ1166"/>
      <c r="KK1166"/>
      <c r="KL1166"/>
      <c r="KM1166"/>
      <c r="KN1166"/>
      <c r="KO1166"/>
      <c r="KP1166"/>
      <c r="KQ1166"/>
      <c r="KR1166"/>
      <c r="KS1166"/>
      <c r="KT1166"/>
      <c r="KU1166"/>
      <c r="KV1166"/>
    </row>
  </sheetData>
  <pageMargins left="0.7" right="0.7" top="0.75" bottom="0.75" header="0.3" footer="0.3"/>
  <pageSetup paperSize="9" orientation="portrait" horizontalDpi="4294967293" r:id="rId2"/>
</worksheet>
</file>

<file path=xl/worksheets/sheet8.xml><?xml version="1.0" encoding="utf-8"?>
<worksheet xmlns="http://schemas.openxmlformats.org/spreadsheetml/2006/main" xmlns:r="http://schemas.openxmlformats.org/officeDocument/2006/relationships">
  <dimension ref="A1:DL132"/>
  <sheetViews>
    <sheetView topLeftCell="A55" zoomScale="130" zoomScaleNormal="130" workbookViewId="0">
      <selection activeCell="N92" sqref="N92"/>
    </sheetView>
  </sheetViews>
  <sheetFormatPr defaultRowHeight="12.75"/>
  <cols>
    <col min="1" max="1" width="9.140625" style="86"/>
    <col min="2" max="27" width="4.7109375" style="86" customWidth="1"/>
    <col min="28" max="44" width="9.140625" style="86"/>
    <col min="45" max="49" width="9.28515625" style="86" bestFit="1" customWidth="1"/>
    <col min="50" max="51" width="9.5703125" style="86" bestFit="1" customWidth="1"/>
    <col min="52" max="56" width="9.28515625" style="86" bestFit="1" customWidth="1"/>
    <col min="57" max="16384" width="9.140625" style="86"/>
  </cols>
  <sheetData>
    <row r="1" spans="1:57">
      <c r="A1" s="2" t="s">
        <v>80</v>
      </c>
      <c r="B1" s="3"/>
      <c r="C1" s="3"/>
      <c r="D1" s="3"/>
      <c r="E1" s="3"/>
      <c r="F1" s="3"/>
      <c r="G1" s="3"/>
      <c r="AC1" s="184" t="s">
        <v>80</v>
      </c>
      <c r="AD1" s="184"/>
      <c r="AE1" s="184"/>
      <c r="AF1" s="184"/>
      <c r="AG1" s="184"/>
      <c r="AH1" s="184"/>
      <c r="AI1" s="184"/>
      <c r="AJ1" s="184"/>
      <c r="AK1" s="184"/>
      <c r="AL1" s="184"/>
      <c r="AM1" s="184"/>
      <c r="AN1" s="184"/>
      <c r="AO1" s="184"/>
      <c r="AP1" s="184"/>
    </row>
    <row r="2" spans="1:57">
      <c r="A2" s="181" t="str">
        <f>รอวางสถานการณ์!A2</f>
        <v xml:space="preserve"> จังหวัด ศรีสะเกษ  ระหว่างวันที่  1 มกราคม 2563  ถึงวันที่  20 ตุลาคม 2563</v>
      </c>
      <c r="B2" s="18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C2" s="181" t="s">
        <v>799</v>
      </c>
      <c r="AD2" s="181"/>
      <c r="AE2" s="181"/>
      <c r="AF2" s="181"/>
      <c r="AG2" s="181"/>
      <c r="AH2" s="181"/>
      <c r="AI2" s="181"/>
      <c r="AJ2" s="181"/>
      <c r="AK2" s="181"/>
      <c r="AL2" s="181"/>
      <c r="AM2" s="181"/>
      <c r="AN2" s="181"/>
      <c r="AO2" s="181"/>
      <c r="AP2" s="181"/>
      <c r="AQ2" s="89"/>
      <c r="AR2" s="89"/>
      <c r="AS2" s="89"/>
      <c r="AT2" s="89"/>
      <c r="AU2" s="89"/>
      <c r="AV2" s="89"/>
      <c r="AW2" s="89"/>
      <c r="AX2" s="89"/>
      <c r="AY2" s="89"/>
      <c r="AZ2" s="89"/>
      <c r="BA2" s="89"/>
      <c r="BB2" s="89"/>
      <c r="BC2" s="89"/>
    </row>
    <row r="3" spans="1:57">
      <c r="A3" s="2"/>
      <c r="B3" s="3"/>
      <c r="C3" s="3"/>
      <c r="D3" s="3"/>
      <c r="E3" s="3"/>
      <c r="F3" s="3"/>
      <c r="G3" s="3"/>
      <c r="AC3" s="2"/>
      <c r="AD3" s="3"/>
      <c r="AE3" s="3"/>
      <c r="AF3" s="3"/>
      <c r="AG3" s="3"/>
      <c r="AH3" s="3"/>
      <c r="AI3" s="3"/>
    </row>
    <row r="4" spans="1:57">
      <c r="A4" s="4"/>
      <c r="B4" s="183" t="s">
        <v>63</v>
      </c>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C4" s="4"/>
      <c r="AD4" s="183" t="s">
        <v>63</v>
      </c>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row>
    <row r="5" spans="1:57">
      <c r="A5" s="12" t="s">
        <v>1</v>
      </c>
      <c r="B5" s="182" t="s">
        <v>64</v>
      </c>
      <c r="C5" s="182"/>
      <c r="D5" s="182" t="s">
        <v>67</v>
      </c>
      <c r="E5" s="182"/>
      <c r="F5" s="182" t="s">
        <v>68</v>
      </c>
      <c r="G5" s="182"/>
      <c r="H5" s="182" t="s">
        <v>69</v>
      </c>
      <c r="I5" s="182"/>
      <c r="J5" s="182" t="s">
        <v>70</v>
      </c>
      <c r="K5" s="182"/>
      <c r="L5" s="182" t="s">
        <v>71</v>
      </c>
      <c r="M5" s="182"/>
      <c r="N5" s="182" t="s">
        <v>72</v>
      </c>
      <c r="O5" s="182"/>
      <c r="P5" s="182" t="s">
        <v>73</v>
      </c>
      <c r="Q5" s="182"/>
      <c r="R5" s="182" t="s">
        <v>74</v>
      </c>
      <c r="S5" s="182"/>
      <c r="T5" s="182" t="s">
        <v>75</v>
      </c>
      <c r="U5" s="182"/>
      <c r="V5" s="182" t="s">
        <v>76</v>
      </c>
      <c r="W5" s="182"/>
      <c r="X5" s="182" t="s">
        <v>77</v>
      </c>
      <c r="Y5" s="182"/>
      <c r="Z5" s="182" t="s">
        <v>78</v>
      </c>
      <c r="AA5" s="182"/>
      <c r="AC5" s="90"/>
      <c r="AD5" s="90"/>
      <c r="AE5" s="90"/>
      <c r="AF5" s="90"/>
      <c r="AG5" s="90"/>
      <c r="AH5" s="90"/>
      <c r="AI5" s="90"/>
      <c r="AJ5" s="90"/>
      <c r="AK5" s="90"/>
      <c r="AL5" s="90"/>
      <c r="AM5" s="90"/>
      <c r="AN5" s="90"/>
    </row>
    <row r="6" spans="1:57">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c r="AC6" s="91" t="s">
        <v>64</v>
      </c>
      <c r="AD6" s="91" t="s">
        <v>67</v>
      </c>
      <c r="AE6" s="91" t="s">
        <v>68</v>
      </c>
      <c r="AF6" s="91" t="s">
        <v>69</v>
      </c>
      <c r="AG6" s="91" t="s">
        <v>70</v>
      </c>
      <c r="AH6" s="91" t="s">
        <v>71</v>
      </c>
      <c r="AI6" s="91" t="s">
        <v>72</v>
      </c>
      <c r="AJ6" s="91" t="s">
        <v>73</v>
      </c>
      <c r="AK6" s="91" t="s">
        <v>74</v>
      </c>
      <c r="AL6" s="91" t="s">
        <v>75</v>
      </c>
      <c r="AM6" s="91" t="s">
        <v>76</v>
      </c>
      <c r="AN6" s="91" t="s">
        <v>77</v>
      </c>
    </row>
    <row r="7" spans="1:57">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16</v>
      </c>
      <c r="O7" s="7">
        <f>รอวางป่วยรายเดือน!O3</f>
        <v>0</v>
      </c>
      <c r="P7" s="7">
        <f>รอวางป่วยรายเดือน!P3</f>
        <v>23</v>
      </c>
      <c r="Q7" s="7">
        <f>รอวางป่วยรายเดือน!Q3</f>
        <v>0</v>
      </c>
      <c r="R7" s="7">
        <f>รอวางป่วยรายเดือน!R3</f>
        <v>32</v>
      </c>
      <c r="S7" s="7">
        <f>รอวางป่วยรายเดือน!S3</f>
        <v>0</v>
      </c>
      <c r="T7" s="7">
        <f>รอวางป่วยรายเดือน!T3</f>
        <v>2</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86</v>
      </c>
      <c r="AA7" s="7">
        <f>รอวางป่วยรายเดือน!AA3</f>
        <v>0</v>
      </c>
      <c r="AC7" s="90">
        <f>B7</f>
        <v>5</v>
      </c>
      <c r="AD7" s="90"/>
      <c r="AE7" s="90"/>
      <c r="AF7" s="90"/>
      <c r="AG7" s="90"/>
      <c r="AH7" s="90"/>
      <c r="AI7" s="90"/>
      <c r="AJ7" s="90"/>
      <c r="AK7" s="90"/>
      <c r="AL7" s="90"/>
      <c r="AM7" s="90"/>
      <c r="AN7" s="90"/>
      <c r="AO7" s="86">
        <f>AC7+AD7+AE7+AF7+AG7+AH7+AI7+AJ7+AK7+AL7+AM7+AN7</f>
        <v>5</v>
      </c>
      <c r="AP7" s="86">
        <f>อัตราป่วย!G6</f>
        <v>139714</v>
      </c>
      <c r="AQ7" s="86">
        <f>(AO7/AP7)*100000</f>
        <v>3.5787394248249993</v>
      </c>
      <c r="AR7" s="47">
        <f>(AP7/100000)*50</f>
        <v>69.856999999999999</v>
      </c>
      <c r="AS7" s="47">
        <f>(AR7*AC7)/AO7</f>
        <v>69.856999999999999</v>
      </c>
      <c r="AT7" s="47">
        <f>(AR7*AD7)/AO7</f>
        <v>0</v>
      </c>
      <c r="AU7" s="47">
        <f>(AR7*AE7)/AO7</f>
        <v>0</v>
      </c>
      <c r="AV7" s="47">
        <f>(AR7*AF7)/AO7</f>
        <v>0</v>
      </c>
      <c r="AW7" s="47">
        <f>(AR7*AG7)/AO7</f>
        <v>0</v>
      </c>
      <c r="AX7" s="47">
        <f>(AR7*AH7)/AO7</f>
        <v>0</v>
      </c>
      <c r="AY7" s="47">
        <f>(AR7*AI7)/AO7</f>
        <v>0</v>
      </c>
      <c r="AZ7" s="47">
        <f>(AR7*AJ7)/AO7</f>
        <v>0</v>
      </c>
      <c r="BA7" s="47">
        <f>(AR7*AK7)/AO7</f>
        <v>0</v>
      </c>
      <c r="BB7" s="47">
        <f>(AR7*AL7)/AO7</f>
        <v>0</v>
      </c>
      <c r="BC7" s="47">
        <f>(AR7*AM7)/AO7</f>
        <v>0</v>
      </c>
      <c r="BD7" s="47">
        <f>(AR7*AN7)/AO7</f>
        <v>0</v>
      </c>
      <c r="BE7" s="47">
        <f>SUM(AS7:BD7)</f>
        <v>69.856999999999999</v>
      </c>
    </row>
    <row r="8" spans="1:57">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9</v>
      </c>
      <c r="Q8" s="7">
        <f>รอวางป่วยรายเดือน!Q4</f>
        <v>0</v>
      </c>
      <c r="R8" s="7">
        <f>รอวางป่วยรายเดือน!R4</f>
        <v>9</v>
      </c>
      <c r="S8" s="7">
        <f>รอวางป่วยรายเดือน!S4</f>
        <v>0</v>
      </c>
      <c r="T8" s="7">
        <f>รอวางป่วยรายเดือน!T4</f>
        <v>1</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39</v>
      </c>
      <c r="AA8" s="7">
        <f>รอวางป่วยรายเดือน!AA4</f>
        <v>0</v>
      </c>
      <c r="AC8" s="90">
        <f t="shared" ref="AC8:AC29" si="0">B8</f>
        <v>0</v>
      </c>
      <c r="AD8" s="90"/>
      <c r="AE8" s="90"/>
      <c r="AF8" s="90"/>
      <c r="AG8" s="90"/>
      <c r="AH8" s="90"/>
      <c r="AI8" s="90"/>
      <c r="AJ8" s="90"/>
      <c r="AK8" s="90"/>
      <c r="AL8" s="90"/>
      <c r="AM8" s="90"/>
      <c r="AN8" s="90"/>
      <c r="AO8" s="86">
        <f t="shared" ref="AO8:AO29" si="1">AC8+AD8+AE8+AF8+AG8+AH8+AI8+AJ8+AK8+AL8+AM8+AN8</f>
        <v>0</v>
      </c>
      <c r="AP8" s="86">
        <f>อัตราป่วย!G7</f>
        <v>36734</v>
      </c>
      <c r="AQ8" s="86">
        <f t="shared" ref="AQ8:AQ29" si="2">(AO8/AP8)*100000</f>
        <v>0</v>
      </c>
      <c r="AR8" s="47">
        <f>(AP8/100000)*50</f>
        <v>18.367000000000001</v>
      </c>
      <c r="AS8" s="88" t="e">
        <f>(AR8*AC8)/AO8</f>
        <v>#DIV/0!</v>
      </c>
      <c r="AT8" s="88" t="e">
        <f t="shared" ref="AT8:AT29" si="3">(AR8*AD8)/AO8</f>
        <v>#DIV/0!</v>
      </c>
      <c r="AU8" s="88" t="e">
        <f t="shared" ref="AU8:AU29" si="4">(AR8*AE8)/AO8</f>
        <v>#DIV/0!</v>
      </c>
      <c r="AV8" s="88" t="e">
        <f>(AR8*AF8)/AO8</f>
        <v>#DIV/0!</v>
      </c>
      <c r="AW8" s="88" t="e">
        <f t="shared" ref="AW8:AW29" si="5">(AR8*AG8)/AO8</f>
        <v>#DIV/0!</v>
      </c>
      <c r="AX8" s="88" t="e">
        <f t="shared" ref="AX8:AX29" si="6">(AR8*AH8)/AO8</f>
        <v>#DIV/0!</v>
      </c>
      <c r="AY8" s="88" t="e">
        <f t="shared" ref="AY8:AY29" si="7">(AR8*AI8)/AO8</f>
        <v>#DIV/0!</v>
      </c>
      <c r="AZ8" s="88" t="e">
        <f t="shared" ref="AZ8:AZ29" si="8">(AR8*AJ8)/AO8</f>
        <v>#DIV/0!</v>
      </c>
      <c r="BA8" s="88" t="e">
        <f t="shared" ref="BA8:BA29" si="9">(AR8*AK8)/AO8</f>
        <v>#DIV/0!</v>
      </c>
      <c r="BB8" s="88" t="e">
        <f t="shared" ref="BB8:BB29" si="10">(AR8*AL8)/AO8</f>
        <v>#DIV/0!</v>
      </c>
      <c r="BC8" s="88" t="e">
        <f t="shared" ref="BC8:BC29" si="11">(AR8*AM8)/AO8</f>
        <v>#DIV/0!</v>
      </c>
      <c r="BD8" s="88" t="e">
        <f t="shared" ref="BD8:BD29" si="12">(AR8*AN8)/AO8</f>
        <v>#DIV/0!</v>
      </c>
      <c r="BE8" s="88" t="e">
        <f t="shared" ref="BE8:BE29" si="13">SUM(AS8:BD8)</f>
        <v>#DIV/0!</v>
      </c>
    </row>
    <row r="9" spans="1:57">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27</v>
      </c>
      <c r="M9" s="7">
        <f>รอวางป่วยรายเดือน!M5</f>
        <v>0</v>
      </c>
      <c r="N9" s="7">
        <f>รอวางป่วยรายเดือน!N5</f>
        <v>8</v>
      </c>
      <c r="O9" s="7">
        <f>รอวางป่วยรายเดือน!O5</f>
        <v>0</v>
      </c>
      <c r="P9" s="7">
        <f>รอวางป่วยรายเดือน!P5</f>
        <v>3</v>
      </c>
      <c r="Q9" s="7">
        <f>รอวางป่วยรายเดือน!Q5</f>
        <v>0</v>
      </c>
      <c r="R9" s="7">
        <f>รอวางป่วยรายเดือน!R5</f>
        <v>8</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86</v>
      </c>
      <c r="AA9" s="7">
        <f>รอวางป่วยรายเดือน!AA5</f>
        <v>0</v>
      </c>
      <c r="AC9" s="90">
        <f t="shared" si="0"/>
        <v>7</v>
      </c>
      <c r="AD9" s="90"/>
      <c r="AE9" s="90"/>
      <c r="AF9" s="90"/>
      <c r="AG9" s="90"/>
      <c r="AH9" s="90"/>
      <c r="AI9" s="90"/>
      <c r="AJ9" s="90"/>
      <c r="AK9" s="90"/>
      <c r="AL9" s="90"/>
      <c r="AM9" s="90"/>
      <c r="AN9" s="90"/>
      <c r="AO9" s="86">
        <f t="shared" si="1"/>
        <v>7</v>
      </c>
      <c r="AP9" s="86">
        <f>อัตราป่วย!G8</f>
        <v>100117</v>
      </c>
      <c r="AQ9" s="86">
        <f t="shared" si="2"/>
        <v>6.9918195711018116</v>
      </c>
      <c r="AR9" s="47">
        <f>(AP9/100000)*50</f>
        <v>50.058499999999995</v>
      </c>
      <c r="AS9" s="47">
        <f t="shared" ref="AS9:AS29" si="14">(AR9*AC9)/AO9</f>
        <v>50.058499999999995</v>
      </c>
      <c r="AT9" s="47">
        <f t="shared" si="3"/>
        <v>0</v>
      </c>
      <c r="AU9" s="47">
        <f t="shared" si="4"/>
        <v>0</v>
      </c>
      <c r="AV9" s="47">
        <f t="shared" ref="AV9:AV29" si="15">(AR9*AF9)/AO9</f>
        <v>0</v>
      </c>
      <c r="AW9" s="47">
        <f t="shared" si="5"/>
        <v>0</v>
      </c>
      <c r="AX9" s="47">
        <f t="shared" si="6"/>
        <v>0</v>
      </c>
      <c r="AY9" s="47">
        <f t="shared" si="7"/>
        <v>0</v>
      </c>
      <c r="AZ9" s="47">
        <f t="shared" si="8"/>
        <v>0</v>
      </c>
      <c r="BA9" s="47">
        <f t="shared" si="9"/>
        <v>0</v>
      </c>
      <c r="BB9" s="47">
        <f t="shared" si="10"/>
        <v>0</v>
      </c>
      <c r="BC9" s="47">
        <f t="shared" si="11"/>
        <v>0</v>
      </c>
      <c r="BD9" s="47">
        <f t="shared" si="12"/>
        <v>0</v>
      </c>
      <c r="BE9" s="47">
        <f t="shared" si="13"/>
        <v>50.058499999999995</v>
      </c>
    </row>
    <row r="10" spans="1:57">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4</v>
      </c>
      <c r="K10" s="7">
        <f>รอวางป่วยรายเดือน!K6</f>
        <v>0</v>
      </c>
      <c r="L10" s="7">
        <f>รอวางป่วยรายเดือน!L6</f>
        <v>17</v>
      </c>
      <c r="M10" s="7">
        <f>รอวางป่วยรายเดือน!M6</f>
        <v>0</v>
      </c>
      <c r="N10" s="7">
        <f>รอวางป่วยรายเดือน!N6</f>
        <v>15</v>
      </c>
      <c r="O10" s="7">
        <f>รอวางป่วยรายเดือน!O6</f>
        <v>0</v>
      </c>
      <c r="P10" s="7">
        <f>รอวางป่วยรายเดือน!P6</f>
        <v>17</v>
      </c>
      <c r="Q10" s="7">
        <f>รอวางป่วยรายเดือน!Q6</f>
        <v>0</v>
      </c>
      <c r="R10" s="7">
        <f>รอวางป่วยรายเดือน!R6</f>
        <v>7</v>
      </c>
      <c r="S10" s="7">
        <f>รอวางป่วยรายเดือน!S6</f>
        <v>0</v>
      </c>
      <c r="T10" s="7">
        <f>รอวางป่วยรายเดือน!T6</f>
        <v>6</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72</v>
      </c>
      <c r="AA10" s="7">
        <f>รอวางป่วยรายเดือน!AA6</f>
        <v>0</v>
      </c>
      <c r="AC10" s="90">
        <f t="shared" si="0"/>
        <v>2</v>
      </c>
      <c r="AD10" s="90"/>
      <c r="AE10" s="90"/>
      <c r="AF10" s="90"/>
      <c r="AG10" s="90"/>
      <c r="AH10" s="90"/>
      <c r="AI10" s="90"/>
      <c r="AJ10" s="90"/>
      <c r="AK10" s="90"/>
      <c r="AL10" s="90"/>
      <c r="AM10" s="90"/>
      <c r="AN10" s="90"/>
      <c r="AO10" s="86">
        <f t="shared" si="1"/>
        <v>2</v>
      </c>
      <c r="AP10" s="86">
        <f>อัตราป่วย!G9</f>
        <v>202451</v>
      </c>
      <c r="AQ10" s="86">
        <f t="shared" si="2"/>
        <v>0.98789336678998863</v>
      </c>
      <c r="AR10" s="47">
        <f t="shared" ref="AR10:AR29" si="16">(AP10/100000)*50</f>
        <v>101.2255</v>
      </c>
      <c r="AS10" s="47">
        <f t="shared" si="14"/>
        <v>101.2255</v>
      </c>
      <c r="AT10" s="47">
        <f t="shared" si="3"/>
        <v>0</v>
      </c>
      <c r="AU10" s="47">
        <f t="shared" si="4"/>
        <v>0</v>
      </c>
      <c r="AV10" s="47">
        <f t="shared" si="15"/>
        <v>0</v>
      </c>
      <c r="AW10" s="47">
        <f t="shared" si="5"/>
        <v>0</v>
      </c>
      <c r="AX10" s="47">
        <f t="shared" si="6"/>
        <v>0</v>
      </c>
      <c r="AY10" s="47">
        <f t="shared" si="7"/>
        <v>0</v>
      </c>
      <c r="AZ10" s="47">
        <f t="shared" si="8"/>
        <v>0</v>
      </c>
      <c r="BA10" s="47">
        <f t="shared" si="9"/>
        <v>0</v>
      </c>
      <c r="BB10" s="47">
        <f t="shared" si="10"/>
        <v>0</v>
      </c>
      <c r="BC10" s="47">
        <f t="shared" si="11"/>
        <v>0</v>
      </c>
      <c r="BD10" s="47">
        <f t="shared" si="12"/>
        <v>0</v>
      </c>
      <c r="BE10" s="47">
        <f t="shared" si="13"/>
        <v>101.2255</v>
      </c>
    </row>
    <row r="11" spans="1:57">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12</v>
      </c>
      <c r="M11" s="7">
        <f>รอวางป่วยรายเดือน!M7</f>
        <v>0</v>
      </c>
      <c r="N11" s="7">
        <f>รอวางป่วยรายเดือน!N7</f>
        <v>29</v>
      </c>
      <c r="O11" s="7">
        <f>รอวางป่วยรายเดือน!O7</f>
        <v>0</v>
      </c>
      <c r="P11" s="7">
        <f>รอวางป่วยรายเดือน!P7</f>
        <v>23</v>
      </c>
      <c r="Q11" s="7">
        <f>รอวางป่วยรายเดือน!Q7</f>
        <v>0</v>
      </c>
      <c r="R11" s="7">
        <f>รอวางป่วยรายเดือน!R7</f>
        <v>25</v>
      </c>
      <c r="S11" s="7">
        <f>รอวางป่วยรายเดือน!S7</f>
        <v>0</v>
      </c>
      <c r="T11" s="7">
        <f>รอวางป่วยรายเดือน!T7</f>
        <v>4</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114</v>
      </c>
      <c r="AA11" s="7">
        <f>รอวางป่วยรายเดือน!AA7</f>
        <v>0</v>
      </c>
      <c r="AC11" s="90">
        <f t="shared" si="0"/>
        <v>1</v>
      </c>
      <c r="AD11" s="90"/>
      <c r="AE11" s="90"/>
      <c r="AF11" s="90"/>
      <c r="AG11" s="90"/>
      <c r="AH11" s="90"/>
      <c r="AI11" s="90"/>
      <c r="AJ11" s="90"/>
      <c r="AK11" s="90"/>
      <c r="AL11" s="90"/>
      <c r="AM11" s="90"/>
      <c r="AN11" s="90"/>
      <c r="AO11" s="86">
        <f t="shared" si="1"/>
        <v>1</v>
      </c>
      <c r="AP11" s="86">
        <f>อัตราป่วย!G10</f>
        <v>151623</v>
      </c>
      <c r="AQ11" s="86">
        <f t="shared" si="2"/>
        <v>0.65953054615724527</v>
      </c>
      <c r="AR11" s="47">
        <f t="shared" si="16"/>
        <v>75.811499999999995</v>
      </c>
      <c r="AS11" s="47">
        <f t="shared" si="14"/>
        <v>75.811499999999995</v>
      </c>
      <c r="AT11" s="47">
        <f t="shared" si="3"/>
        <v>0</v>
      </c>
      <c r="AU11" s="47">
        <f t="shared" si="4"/>
        <v>0</v>
      </c>
      <c r="AV11" s="47">
        <f t="shared" si="15"/>
        <v>0</v>
      </c>
      <c r="AW11" s="47">
        <f t="shared" si="5"/>
        <v>0</v>
      </c>
      <c r="AX11" s="47">
        <f t="shared" si="6"/>
        <v>0</v>
      </c>
      <c r="AY11" s="47">
        <f t="shared" si="7"/>
        <v>0</v>
      </c>
      <c r="AZ11" s="47">
        <f t="shared" si="8"/>
        <v>0</v>
      </c>
      <c r="BA11" s="47">
        <f t="shared" si="9"/>
        <v>0</v>
      </c>
      <c r="BB11" s="47">
        <f t="shared" si="10"/>
        <v>0</v>
      </c>
      <c r="BC11" s="47">
        <f t="shared" si="11"/>
        <v>0</v>
      </c>
      <c r="BD11" s="47">
        <f t="shared" si="12"/>
        <v>0</v>
      </c>
      <c r="BE11" s="47">
        <f t="shared" si="13"/>
        <v>75.811499999999995</v>
      </c>
    </row>
    <row r="12" spans="1:57">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3</v>
      </c>
      <c r="Q12" s="7">
        <f>รอวางป่วยรายเดือน!Q8</f>
        <v>0</v>
      </c>
      <c r="R12" s="7">
        <f>รอวางป่วยรายเดือน!R8</f>
        <v>4</v>
      </c>
      <c r="S12" s="7">
        <f>รอวางป่วยรายเดือน!S8</f>
        <v>0</v>
      </c>
      <c r="T12" s="7">
        <f>รอวางป่วยรายเดือน!T8</f>
        <v>1</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18</v>
      </c>
      <c r="AA12" s="7">
        <f>รอวางป่วยรายเดือน!AA8</f>
        <v>0</v>
      </c>
      <c r="AC12" s="90">
        <f t="shared" si="0"/>
        <v>3</v>
      </c>
      <c r="AD12" s="90"/>
      <c r="AE12" s="90"/>
      <c r="AF12" s="90"/>
      <c r="AG12" s="90"/>
      <c r="AH12" s="90"/>
      <c r="AI12" s="90"/>
      <c r="AJ12" s="90"/>
      <c r="AK12" s="90"/>
      <c r="AL12" s="90"/>
      <c r="AM12" s="90"/>
      <c r="AN12" s="90"/>
      <c r="AO12" s="86">
        <f t="shared" si="1"/>
        <v>3</v>
      </c>
      <c r="AP12" s="86">
        <f>อัตราป่วย!G11</f>
        <v>48337</v>
      </c>
      <c r="AQ12" s="86">
        <f t="shared" si="2"/>
        <v>6.2064257194281813</v>
      </c>
      <c r="AR12" s="47">
        <f t="shared" si="16"/>
        <v>24.168500000000002</v>
      </c>
      <c r="AS12" s="47">
        <f t="shared" si="14"/>
        <v>24.168500000000005</v>
      </c>
      <c r="AT12" s="47">
        <f t="shared" si="3"/>
        <v>0</v>
      </c>
      <c r="AU12" s="47">
        <f t="shared" si="4"/>
        <v>0</v>
      </c>
      <c r="AV12" s="47">
        <f t="shared" si="15"/>
        <v>0</v>
      </c>
      <c r="AW12" s="47">
        <f t="shared" si="5"/>
        <v>0</v>
      </c>
      <c r="AX12" s="47">
        <f t="shared" si="6"/>
        <v>0</v>
      </c>
      <c r="AY12" s="47">
        <f t="shared" si="7"/>
        <v>0</v>
      </c>
      <c r="AZ12" s="47">
        <f t="shared" si="8"/>
        <v>0</v>
      </c>
      <c r="BA12" s="47">
        <f t="shared" si="9"/>
        <v>0</v>
      </c>
      <c r="BB12" s="47">
        <f t="shared" si="10"/>
        <v>0</v>
      </c>
      <c r="BC12" s="47">
        <f t="shared" si="11"/>
        <v>0</v>
      </c>
      <c r="BD12" s="47">
        <f t="shared" si="12"/>
        <v>0</v>
      </c>
      <c r="BE12" s="47">
        <f t="shared" si="13"/>
        <v>24.168500000000005</v>
      </c>
    </row>
    <row r="13" spans="1:57">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12</v>
      </c>
      <c r="O13" s="7">
        <f>รอวางป่วยรายเดือน!O9</f>
        <v>0</v>
      </c>
      <c r="P13" s="7">
        <f>รอวางป่วยรายเดือน!P9</f>
        <v>3</v>
      </c>
      <c r="Q13" s="7">
        <f>รอวางป่วยรายเดือน!Q9</f>
        <v>0</v>
      </c>
      <c r="R13" s="7">
        <f>รอวางป่วยรายเดือน!R9</f>
        <v>12</v>
      </c>
      <c r="S13" s="7">
        <f>รอวางป่วยรายเดือน!S9</f>
        <v>0</v>
      </c>
      <c r="T13" s="7">
        <f>รอวางป่วยรายเดือน!T9</f>
        <v>4</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42</v>
      </c>
      <c r="AA13" s="7">
        <f>รอวางป่วยรายเดือน!AA9</f>
        <v>0</v>
      </c>
      <c r="AC13" s="90">
        <f t="shared" si="0"/>
        <v>0</v>
      </c>
      <c r="AD13" s="90"/>
      <c r="AE13" s="90"/>
      <c r="AF13" s="90"/>
      <c r="AG13" s="90"/>
      <c r="AH13" s="90"/>
      <c r="AI13" s="90"/>
      <c r="AJ13" s="90"/>
      <c r="AK13" s="90"/>
      <c r="AL13" s="90"/>
      <c r="AM13" s="90"/>
      <c r="AN13" s="90"/>
      <c r="AO13" s="86">
        <f t="shared" si="1"/>
        <v>0</v>
      </c>
      <c r="AP13" s="86">
        <f>อัตราป่วย!G12</f>
        <v>67826</v>
      </c>
      <c r="AQ13" s="86">
        <f t="shared" si="2"/>
        <v>0</v>
      </c>
      <c r="AR13" s="47">
        <f t="shared" si="16"/>
        <v>33.912999999999997</v>
      </c>
      <c r="AS13" s="47" t="e">
        <f t="shared" si="14"/>
        <v>#DIV/0!</v>
      </c>
      <c r="AT13" s="47" t="e">
        <f t="shared" si="3"/>
        <v>#DIV/0!</v>
      </c>
      <c r="AU13" s="47" t="e">
        <f t="shared" si="4"/>
        <v>#DIV/0!</v>
      </c>
      <c r="AV13" s="47" t="e">
        <f t="shared" si="15"/>
        <v>#DIV/0!</v>
      </c>
      <c r="AW13" s="47" t="e">
        <f t="shared" si="5"/>
        <v>#DIV/0!</v>
      </c>
      <c r="AX13" s="47" t="e">
        <f t="shared" si="6"/>
        <v>#DIV/0!</v>
      </c>
      <c r="AY13" s="47" t="e">
        <f t="shared" si="7"/>
        <v>#DIV/0!</v>
      </c>
      <c r="AZ13" s="47" t="e">
        <f t="shared" si="8"/>
        <v>#DIV/0!</v>
      </c>
      <c r="BA13" s="47" t="e">
        <f t="shared" si="9"/>
        <v>#DIV/0!</v>
      </c>
      <c r="BB13" s="47" t="e">
        <f t="shared" si="10"/>
        <v>#DIV/0!</v>
      </c>
      <c r="BC13" s="47" t="e">
        <f t="shared" si="11"/>
        <v>#DIV/0!</v>
      </c>
      <c r="BD13" s="47" t="e">
        <f t="shared" si="12"/>
        <v>#DIV/0!</v>
      </c>
      <c r="BE13" s="47" t="e">
        <f t="shared" si="13"/>
        <v>#DIV/0!</v>
      </c>
    </row>
    <row r="14" spans="1:57">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17</v>
      </c>
      <c r="O14" s="7">
        <f>รอวางป่วยรายเดือน!O10</f>
        <v>0</v>
      </c>
      <c r="P14" s="7">
        <f>รอวางป่วยรายเดือน!P10</f>
        <v>2</v>
      </c>
      <c r="Q14" s="7">
        <f>รอวางป่วยรายเดือน!Q10</f>
        <v>0</v>
      </c>
      <c r="R14" s="7">
        <f>รอวางป่วยรายเดือน!R10</f>
        <v>4</v>
      </c>
      <c r="S14" s="7">
        <f>รอวางป่วยรายเดือน!S10</f>
        <v>0</v>
      </c>
      <c r="T14" s="7">
        <f>รอวางป่วยรายเดือน!T10</f>
        <v>3</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55</v>
      </c>
      <c r="AA14" s="7">
        <f>รอวางป่วยรายเดือน!AA10</f>
        <v>0</v>
      </c>
      <c r="AC14" s="90">
        <f t="shared" si="0"/>
        <v>4</v>
      </c>
      <c r="AD14" s="90"/>
      <c r="AE14" s="90"/>
      <c r="AF14" s="90"/>
      <c r="AG14" s="90"/>
      <c r="AH14" s="90"/>
      <c r="AI14" s="90"/>
      <c r="AJ14" s="90"/>
      <c r="AK14" s="90"/>
      <c r="AL14" s="90"/>
      <c r="AM14" s="90"/>
      <c r="AN14" s="90"/>
      <c r="AO14" s="86">
        <f t="shared" si="1"/>
        <v>4</v>
      </c>
      <c r="AP14" s="86">
        <f>อัตราป่วย!G13</f>
        <v>108047</v>
      </c>
      <c r="AQ14" s="86">
        <f t="shared" si="2"/>
        <v>3.7020926078465854</v>
      </c>
      <c r="AR14" s="47">
        <f t="shared" si="16"/>
        <v>54.023499999999999</v>
      </c>
      <c r="AS14" s="47">
        <f t="shared" si="14"/>
        <v>54.023499999999999</v>
      </c>
      <c r="AT14" s="47">
        <f t="shared" si="3"/>
        <v>0</v>
      </c>
      <c r="AU14" s="47">
        <f t="shared" si="4"/>
        <v>0</v>
      </c>
      <c r="AV14" s="47">
        <f t="shared" si="15"/>
        <v>0</v>
      </c>
      <c r="AW14" s="47">
        <f t="shared" si="5"/>
        <v>0</v>
      </c>
      <c r="AX14" s="47">
        <f t="shared" si="6"/>
        <v>0</v>
      </c>
      <c r="AY14" s="47">
        <f t="shared" si="7"/>
        <v>0</v>
      </c>
      <c r="AZ14" s="47">
        <f t="shared" si="8"/>
        <v>0</v>
      </c>
      <c r="BA14" s="47">
        <f t="shared" si="9"/>
        <v>0</v>
      </c>
      <c r="BB14" s="47">
        <f t="shared" si="10"/>
        <v>0</v>
      </c>
      <c r="BC14" s="47">
        <f t="shared" si="11"/>
        <v>0</v>
      </c>
      <c r="BD14" s="47">
        <f t="shared" si="12"/>
        <v>0</v>
      </c>
      <c r="BE14" s="47">
        <f t="shared" si="13"/>
        <v>54.023499999999999</v>
      </c>
    </row>
    <row r="15" spans="1:57">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13</v>
      </c>
      <c r="K15" s="7">
        <f>รอวางป่วยรายเดือน!K11</f>
        <v>0</v>
      </c>
      <c r="L15" s="7">
        <f>รอวางป่วยรายเดือน!L11</f>
        <v>22</v>
      </c>
      <c r="M15" s="7">
        <f>รอวางป่วยรายเดือน!M11</f>
        <v>0</v>
      </c>
      <c r="N15" s="7">
        <f>รอวางป่วยรายเดือน!N11</f>
        <v>19</v>
      </c>
      <c r="O15" s="7">
        <f>รอวางป่วยรายเดือน!O11</f>
        <v>0</v>
      </c>
      <c r="P15" s="7">
        <f>รอวางป่วยรายเดือน!P11</f>
        <v>22</v>
      </c>
      <c r="Q15" s="7">
        <f>รอวางป่วยรายเดือน!Q11</f>
        <v>0</v>
      </c>
      <c r="R15" s="7">
        <f>รอวางป่วยรายเดือน!R11</f>
        <v>7</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98</v>
      </c>
      <c r="AA15" s="7">
        <f>รอวางป่วยรายเดือน!AA11</f>
        <v>0</v>
      </c>
      <c r="AC15" s="90">
        <f t="shared" si="0"/>
        <v>3</v>
      </c>
      <c r="AD15" s="90"/>
      <c r="AE15" s="90"/>
      <c r="AF15" s="90"/>
      <c r="AG15" s="90"/>
      <c r="AH15" s="90"/>
      <c r="AI15" s="90"/>
      <c r="AJ15" s="90"/>
      <c r="AK15" s="90"/>
      <c r="AL15" s="90"/>
      <c r="AM15" s="90"/>
      <c r="AN15" s="90"/>
      <c r="AO15" s="86">
        <f t="shared" si="1"/>
        <v>3</v>
      </c>
      <c r="AP15" s="86">
        <f>อัตราป่วย!G14</f>
        <v>80596</v>
      </c>
      <c r="AQ15" s="86">
        <f t="shared" si="2"/>
        <v>3.7222690952404589</v>
      </c>
      <c r="AR15" s="47">
        <f t="shared" si="16"/>
        <v>40.298000000000002</v>
      </c>
      <c r="AS15" s="47">
        <f t="shared" si="14"/>
        <v>40.298000000000002</v>
      </c>
      <c r="AT15" s="47">
        <f t="shared" si="3"/>
        <v>0</v>
      </c>
      <c r="AU15" s="47">
        <f t="shared" si="4"/>
        <v>0</v>
      </c>
      <c r="AV15" s="47">
        <f t="shared" si="15"/>
        <v>0</v>
      </c>
      <c r="AW15" s="47">
        <f t="shared" si="5"/>
        <v>0</v>
      </c>
      <c r="AX15" s="47">
        <f t="shared" si="6"/>
        <v>0</v>
      </c>
      <c r="AY15" s="47">
        <f t="shared" si="7"/>
        <v>0</v>
      </c>
      <c r="AZ15" s="47">
        <f t="shared" si="8"/>
        <v>0</v>
      </c>
      <c r="BA15" s="47">
        <f t="shared" si="9"/>
        <v>0</v>
      </c>
      <c r="BB15" s="47">
        <f t="shared" si="10"/>
        <v>0</v>
      </c>
      <c r="BC15" s="47">
        <f t="shared" si="11"/>
        <v>0</v>
      </c>
      <c r="BD15" s="47">
        <f t="shared" si="12"/>
        <v>0</v>
      </c>
      <c r="BE15" s="47">
        <f t="shared" si="13"/>
        <v>40.298000000000002</v>
      </c>
    </row>
    <row r="16" spans="1:57">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7</v>
      </c>
      <c r="M16" s="7">
        <f>รอวางป่วยรายเดือน!M12</f>
        <v>0</v>
      </c>
      <c r="N16" s="7">
        <f>รอวางป่วยรายเดือน!N12</f>
        <v>12</v>
      </c>
      <c r="O16" s="7">
        <f>รอวางป่วยรายเดือน!O12</f>
        <v>0</v>
      </c>
      <c r="P16" s="7">
        <f>รอวางป่วยรายเดือน!P12</f>
        <v>18</v>
      </c>
      <c r="Q16" s="7">
        <f>รอวางป่วยรายเดือน!Q12</f>
        <v>0</v>
      </c>
      <c r="R16" s="7">
        <f>รอวางป่วยรายเดือน!R12</f>
        <v>2</v>
      </c>
      <c r="S16" s="7">
        <f>รอวางป่วยรายเดือน!S12</f>
        <v>0</v>
      </c>
      <c r="T16" s="7">
        <f>รอวางป่วยรายเดือน!T12</f>
        <v>4</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56</v>
      </c>
      <c r="AA16" s="7">
        <f>รอวางป่วยรายเดือน!AA12</f>
        <v>0</v>
      </c>
      <c r="AC16" s="90">
        <f t="shared" si="0"/>
        <v>1</v>
      </c>
      <c r="AD16" s="90"/>
      <c r="AE16" s="90"/>
      <c r="AF16" s="90"/>
      <c r="AG16" s="90"/>
      <c r="AH16" s="90"/>
      <c r="AI16" s="90"/>
      <c r="AJ16" s="90"/>
      <c r="AK16" s="90"/>
      <c r="AL16" s="90"/>
      <c r="AM16" s="90"/>
      <c r="AN16" s="90"/>
      <c r="AO16" s="86">
        <f t="shared" si="1"/>
        <v>1</v>
      </c>
      <c r="AP16" s="86">
        <f>อัตราป่วย!G15</f>
        <v>107063</v>
      </c>
      <c r="AQ16" s="86">
        <f t="shared" si="2"/>
        <v>0.93402949665150437</v>
      </c>
      <c r="AR16" s="47">
        <f t="shared" si="16"/>
        <v>53.531500000000001</v>
      </c>
      <c r="AS16" s="47">
        <f t="shared" si="14"/>
        <v>53.531500000000001</v>
      </c>
      <c r="AT16" s="47">
        <f t="shared" si="3"/>
        <v>0</v>
      </c>
      <c r="AU16" s="47">
        <f t="shared" si="4"/>
        <v>0</v>
      </c>
      <c r="AV16" s="47">
        <f t="shared" si="15"/>
        <v>0</v>
      </c>
      <c r="AW16" s="47">
        <f t="shared" si="5"/>
        <v>0</v>
      </c>
      <c r="AX16" s="47">
        <f t="shared" si="6"/>
        <v>0</v>
      </c>
      <c r="AY16" s="47">
        <f t="shared" si="7"/>
        <v>0</v>
      </c>
      <c r="AZ16" s="47">
        <f t="shared" si="8"/>
        <v>0</v>
      </c>
      <c r="BA16" s="47">
        <f t="shared" si="9"/>
        <v>0</v>
      </c>
      <c r="BB16" s="47">
        <f t="shared" si="10"/>
        <v>0</v>
      </c>
      <c r="BC16" s="47">
        <f t="shared" si="11"/>
        <v>0</v>
      </c>
      <c r="BD16" s="47">
        <f t="shared" si="12"/>
        <v>0</v>
      </c>
      <c r="BE16" s="47">
        <f t="shared" si="13"/>
        <v>53.531500000000001</v>
      </c>
    </row>
    <row r="17" spans="1:116">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2</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2</v>
      </c>
      <c r="AA17" s="7">
        <f>รอวางป่วยรายเดือน!AA13</f>
        <v>0</v>
      </c>
      <c r="AC17" s="90">
        <f t="shared" si="0"/>
        <v>0</v>
      </c>
      <c r="AD17" s="90"/>
      <c r="AE17" s="90"/>
      <c r="AF17" s="90"/>
      <c r="AG17" s="90"/>
      <c r="AH17" s="90"/>
      <c r="AI17" s="90"/>
      <c r="AJ17" s="90"/>
      <c r="AK17" s="90"/>
      <c r="AL17" s="90"/>
      <c r="AM17" s="90"/>
      <c r="AN17" s="90"/>
      <c r="AO17" s="86">
        <f t="shared" si="1"/>
        <v>0</v>
      </c>
      <c r="AP17" s="86">
        <f>อัตราป่วย!G16</f>
        <v>10632</v>
      </c>
      <c r="AQ17" s="86">
        <f t="shared" si="2"/>
        <v>0</v>
      </c>
      <c r="AR17" s="47">
        <f t="shared" si="16"/>
        <v>5.3159999999999998</v>
      </c>
      <c r="AS17" s="47" t="e">
        <f t="shared" si="14"/>
        <v>#DIV/0!</v>
      </c>
      <c r="AT17" s="47" t="e">
        <f t="shared" si="3"/>
        <v>#DIV/0!</v>
      </c>
      <c r="AU17" s="47" t="e">
        <f t="shared" si="4"/>
        <v>#DIV/0!</v>
      </c>
      <c r="AV17" s="47" t="e">
        <f t="shared" si="15"/>
        <v>#DIV/0!</v>
      </c>
      <c r="AW17" s="47" t="e">
        <f t="shared" si="5"/>
        <v>#DIV/0!</v>
      </c>
      <c r="AX17" s="47" t="e">
        <f t="shared" si="6"/>
        <v>#DIV/0!</v>
      </c>
      <c r="AY17" s="47" t="e">
        <f t="shared" si="7"/>
        <v>#DIV/0!</v>
      </c>
      <c r="AZ17" s="47" t="e">
        <f t="shared" si="8"/>
        <v>#DIV/0!</v>
      </c>
      <c r="BA17" s="47" t="e">
        <f t="shared" si="9"/>
        <v>#DIV/0!</v>
      </c>
      <c r="BB17" s="47" t="e">
        <f t="shared" si="10"/>
        <v>#DIV/0!</v>
      </c>
      <c r="BC17" s="47" t="e">
        <f t="shared" si="11"/>
        <v>#DIV/0!</v>
      </c>
      <c r="BD17" s="47" t="e">
        <f t="shared" si="12"/>
        <v>#DIV/0!</v>
      </c>
      <c r="BE17" s="47" t="e">
        <f t="shared" si="13"/>
        <v>#DIV/0!</v>
      </c>
    </row>
    <row r="18" spans="1:116">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6</v>
      </c>
      <c r="M18" s="7">
        <f>รอวางป่วยรายเดือน!M14</f>
        <v>0</v>
      </c>
      <c r="N18" s="7">
        <f>รอวางป่วยรายเดือน!N14</f>
        <v>5</v>
      </c>
      <c r="O18" s="7">
        <f>รอวางป่วยรายเดือน!O14</f>
        <v>0</v>
      </c>
      <c r="P18" s="7">
        <f>รอวางป่วยรายเดือน!P14</f>
        <v>1</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20</v>
      </c>
      <c r="AA18" s="7">
        <f>รอวางป่วยรายเดือน!AA14</f>
        <v>0</v>
      </c>
      <c r="AC18" s="90">
        <f t="shared" si="0"/>
        <v>4</v>
      </c>
      <c r="AD18" s="90"/>
      <c r="AE18" s="90"/>
      <c r="AF18" s="90"/>
      <c r="AG18" s="90"/>
      <c r="AH18" s="90"/>
      <c r="AI18" s="90"/>
      <c r="AJ18" s="90"/>
      <c r="AK18" s="90"/>
      <c r="AL18" s="90"/>
      <c r="AM18" s="90"/>
      <c r="AN18" s="90"/>
      <c r="AO18" s="86">
        <f t="shared" si="1"/>
        <v>4</v>
      </c>
      <c r="AP18" s="86">
        <f>อัตราป่วย!G17</f>
        <v>42461</v>
      </c>
      <c r="AQ18" s="86">
        <f t="shared" si="2"/>
        <v>9.4204093167848146</v>
      </c>
      <c r="AR18" s="47">
        <f t="shared" si="16"/>
        <v>21.230499999999999</v>
      </c>
      <c r="AS18" s="47">
        <f t="shared" si="14"/>
        <v>21.230499999999999</v>
      </c>
      <c r="AT18" s="47">
        <f t="shared" si="3"/>
        <v>0</v>
      </c>
      <c r="AU18" s="47">
        <f t="shared" si="4"/>
        <v>0</v>
      </c>
      <c r="AV18" s="47">
        <f t="shared" si="15"/>
        <v>0</v>
      </c>
      <c r="AW18" s="47">
        <f t="shared" si="5"/>
        <v>0</v>
      </c>
      <c r="AX18" s="47">
        <f t="shared" si="6"/>
        <v>0</v>
      </c>
      <c r="AY18" s="47">
        <f t="shared" si="7"/>
        <v>0</v>
      </c>
      <c r="AZ18" s="47">
        <f t="shared" si="8"/>
        <v>0</v>
      </c>
      <c r="BA18" s="47">
        <f t="shared" si="9"/>
        <v>0</v>
      </c>
      <c r="BB18" s="47">
        <f t="shared" si="10"/>
        <v>0</v>
      </c>
      <c r="BC18" s="47">
        <f t="shared" si="11"/>
        <v>0</v>
      </c>
      <c r="BD18" s="47">
        <f t="shared" si="12"/>
        <v>0</v>
      </c>
      <c r="BE18" s="47">
        <f t="shared" si="13"/>
        <v>21.230499999999999</v>
      </c>
    </row>
    <row r="19" spans="1:116">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6</v>
      </c>
      <c r="O19" s="7">
        <f>รอวางป่วยรายเดือน!O15</f>
        <v>0</v>
      </c>
      <c r="P19" s="7">
        <f>รอวางป่วยรายเดือน!P15</f>
        <v>5</v>
      </c>
      <c r="Q19" s="7">
        <f>รอวางป่วยรายเดือน!Q15</f>
        <v>0</v>
      </c>
      <c r="R19" s="7">
        <f>รอวางป่วยรายเดือน!R15</f>
        <v>4</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38</v>
      </c>
      <c r="AA19" s="7">
        <f>รอวางป่วยรายเดือน!AA15</f>
        <v>0</v>
      </c>
      <c r="AC19" s="90">
        <f t="shared" si="0"/>
        <v>0</v>
      </c>
      <c r="AD19" s="90"/>
      <c r="AE19" s="90"/>
      <c r="AF19" s="90"/>
      <c r="AG19" s="90"/>
      <c r="AH19" s="90"/>
      <c r="AI19" s="90"/>
      <c r="AJ19" s="90"/>
      <c r="AK19" s="90"/>
      <c r="AL19" s="90"/>
      <c r="AM19" s="90"/>
      <c r="AN19" s="90"/>
      <c r="AO19" s="86">
        <f t="shared" si="1"/>
        <v>0</v>
      </c>
      <c r="AP19" s="86">
        <f>อัตราป่วย!G18</f>
        <v>39562</v>
      </c>
      <c r="AQ19" s="86">
        <f t="shared" si="2"/>
        <v>0</v>
      </c>
      <c r="AR19" s="47">
        <f t="shared" si="16"/>
        <v>19.781000000000002</v>
      </c>
      <c r="AS19" s="47" t="e">
        <f t="shared" si="14"/>
        <v>#DIV/0!</v>
      </c>
      <c r="AT19" s="47" t="e">
        <f t="shared" si="3"/>
        <v>#DIV/0!</v>
      </c>
      <c r="AU19" s="47" t="e">
        <f t="shared" si="4"/>
        <v>#DIV/0!</v>
      </c>
      <c r="AV19" s="47" t="e">
        <f t="shared" si="15"/>
        <v>#DIV/0!</v>
      </c>
      <c r="AW19" s="47" t="e">
        <f t="shared" si="5"/>
        <v>#DIV/0!</v>
      </c>
      <c r="AX19" s="47" t="e">
        <f t="shared" si="6"/>
        <v>#DIV/0!</v>
      </c>
      <c r="AY19" s="47" t="e">
        <f t="shared" si="7"/>
        <v>#DIV/0!</v>
      </c>
      <c r="AZ19" s="47" t="e">
        <f t="shared" si="8"/>
        <v>#DIV/0!</v>
      </c>
      <c r="BA19" s="47" t="e">
        <f t="shared" si="9"/>
        <v>#DIV/0!</v>
      </c>
      <c r="BB19" s="47" t="e">
        <f t="shared" si="10"/>
        <v>#DIV/0!</v>
      </c>
      <c r="BC19" s="47" t="e">
        <f t="shared" si="11"/>
        <v>#DIV/0!</v>
      </c>
      <c r="BD19" s="47" t="e">
        <f t="shared" si="12"/>
        <v>#DIV/0!</v>
      </c>
      <c r="BE19" s="47" t="e">
        <f t="shared" si="13"/>
        <v>#DIV/0!</v>
      </c>
    </row>
    <row r="20" spans="1:116">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2</v>
      </c>
      <c r="G20" s="7">
        <f>รอวางป่วยรายเดือน!G16</f>
        <v>0</v>
      </c>
      <c r="H20" s="7">
        <f>รอวางป่วยรายเดือน!H16</f>
        <v>0</v>
      </c>
      <c r="I20" s="7">
        <f>รอวางป่วยรายเดือน!I16</f>
        <v>0</v>
      </c>
      <c r="J20" s="7">
        <f>รอวางป่วยรายเดือน!J16</f>
        <v>1</v>
      </c>
      <c r="K20" s="7">
        <f>รอวางป่วยรายเดือน!K16</f>
        <v>0</v>
      </c>
      <c r="L20" s="7">
        <f>รอวางป่วยรายเดือน!L16</f>
        <v>4</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2</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24</v>
      </c>
      <c r="AA20" s="7">
        <f>รอวางป่วยรายเดือน!AA16</f>
        <v>0</v>
      </c>
      <c r="AC20" s="90">
        <f t="shared" si="0"/>
        <v>3</v>
      </c>
      <c r="AD20" s="90"/>
      <c r="AE20" s="90"/>
      <c r="AF20" s="90"/>
      <c r="AG20" s="90"/>
      <c r="AH20" s="90"/>
      <c r="AI20" s="90"/>
      <c r="AJ20" s="90"/>
      <c r="AK20" s="90"/>
      <c r="AL20" s="90"/>
      <c r="AM20" s="90"/>
      <c r="AN20" s="90"/>
      <c r="AO20" s="86">
        <f t="shared" si="1"/>
        <v>3</v>
      </c>
      <c r="AP20" s="86">
        <f>อัตราป่วย!G19</f>
        <v>53406</v>
      </c>
      <c r="AQ20" s="86">
        <f t="shared" si="2"/>
        <v>5.6173463655769016</v>
      </c>
      <c r="AR20" s="47">
        <f t="shared" si="16"/>
        <v>26.702999999999999</v>
      </c>
      <c r="AS20" s="47">
        <f t="shared" si="14"/>
        <v>26.702999999999999</v>
      </c>
      <c r="AT20" s="47">
        <f t="shared" si="3"/>
        <v>0</v>
      </c>
      <c r="AU20" s="47">
        <f t="shared" si="4"/>
        <v>0</v>
      </c>
      <c r="AV20" s="47">
        <f t="shared" si="15"/>
        <v>0</v>
      </c>
      <c r="AW20" s="47">
        <f t="shared" si="5"/>
        <v>0</v>
      </c>
      <c r="AX20" s="47">
        <f t="shared" si="6"/>
        <v>0</v>
      </c>
      <c r="AY20" s="47">
        <f t="shared" si="7"/>
        <v>0</v>
      </c>
      <c r="AZ20" s="47">
        <f t="shared" si="8"/>
        <v>0</v>
      </c>
      <c r="BA20" s="47">
        <f t="shared" si="9"/>
        <v>0</v>
      </c>
      <c r="BB20" s="47">
        <f t="shared" si="10"/>
        <v>0</v>
      </c>
      <c r="BC20" s="47">
        <f t="shared" si="11"/>
        <v>0</v>
      </c>
      <c r="BD20" s="47">
        <f t="shared" si="12"/>
        <v>0</v>
      </c>
      <c r="BE20" s="47">
        <f t="shared" si="13"/>
        <v>26.702999999999999</v>
      </c>
    </row>
    <row r="21" spans="1:116">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4</v>
      </c>
      <c r="O21" s="7">
        <f>รอวางป่วยรายเดือน!O17</f>
        <v>0</v>
      </c>
      <c r="P21" s="7">
        <f>รอวางป่วยรายเดือน!P17</f>
        <v>0</v>
      </c>
      <c r="Q21" s="7">
        <f>รอวางป่วยรายเดือน!Q17</f>
        <v>0</v>
      </c>
      <c r="R21" s="7">
        <f>รอวางป่วยรายเดือน!R17</f>
        <v>4</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20</v>
      </c>
      <c r="AA21" s="7">
        <f>รอวางป่วยรายเดือน!AA17</f>
        <v>0</v>
      </c>
      <c r="AC21" s="90">
        <f t="shared" si="0"/>
        <v>2</v>
      </c>
      <c r="AD21" s="90"/>
      <c r="AE21" s="90"/>
      <c r="AF21" s="90"/>
      <c r="AG21" s="90"/>
      <c r="AH21" s="90"/>
      <c r="AI21" s="90"/>
      <c r="AJ21" s="90"/>
      <c r="AK21" s="90"/>
      <c r="AL21" s="90"/>
      <c r="AM21" s="90"/>
      <c r="AN21" s="90"/>
      <c r="AO21" s="86">
        <f t="shared" si="1"/>
        <v>2</v>
      </c>
      <c r="AP21" s="86">
        <f>อัตราป่วย!G20</f>
        <v>44545</v>
      </c>
      <c r="AQ21" s="86">
        <f t="shared" si="2"/>
        <v>4.4898417330789089</v>
      </c>
      <c r="AR21" s="47">
        <f t="shared" si="16"/>
        <v>22.272500000000001</v>
      </c>
      <c r="AS21" s="47">
        <f t="shared" si="14"/>
        <v>22.272500000000001</v>
      </c>
      <c r="AT21" s="47">
        <f t="shared" si="3"/>
        <v>0</v>
      </c>
      <c r="AU21" s="47">
        <f t="shared" si="4"/>
        <v>0</v>
      </c>
      <c r="AV21" s="47">
        <f t="shared" si="15"/>
        <v>0</v>
      </c>
      <c r="AW21" s="47">
        <f t="shared" si="5"/>
        <v>0</v>
      </c>
      <c r="AX21" s="47">
        <f t="shared" si="6"/>
        <v>0</v>
      </c>
      <c r="AY21" s="47">
        <f t="shared" si="7"/>
        <v>0</v>
      </c>
      <c r="AZ21" s="47">
        <f t="shared" si="8"/>
        <v>0</v>
      </c>
      <c r="BA21" s="47">
        <f t="shared" si="9"/>
        <v>0</v>
      </c>
      <c r="BB21" s="47">
        <f t="shared" si="10"/>
        <v>0</v>
      </c>
      <c r="BC21" s="47">
        <f t="shared" si="11"/>
        <v>0</v>
      </c>
      <c r="BD21" s="47">
        <f t="shared" si="12"/>
        <v>0</v>
      </c>
      <c r="BE21" s="47">
        <f t="shared" si="13"/>
        <v>22.272500000000001</v>
      </c>
    </row>
    <row r="22" spans="1:116">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2</v>
      </c>
      <c r="O22" s="7">
        <f>รอวางป่วยรายเดือน!O18</f>
        <v>0</v>
      </c>
      <c r="P22" s="7">
        <f>รอวางป่วยรายเดือน!P18</f>
        <v>4</v>
      </c>
      <c r="Q22" s="7">
        <f>รอวางป่วยรายเดือน!Q18</f>
        <v>0</v>
      </c>
      <c r="R22" s="7">
        <f>รอวางป่วยรายเดือน!R18</f>
        <v>7</v>
      </c>
      <c r="S22" s="7">
        <f>รอวางป่วยรายเดือน!S18</f>
        <v>0</v>
      </c>
      <c r="T22" s="7">
        <f>รอวางป่วยรายเดือน!T18</f>
        <v>1</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14</v>
      </c>
      <c r="AA22" s="7">
        <f>รอวางป่วยรายเดือน!AA18</f>
        <v>0</v>
      </c>
      <c r="AC22" s="90">
        <f t="shared" si="0"/>
        <v>0</v>
      </c>
      <c r="AD22" s="90"/>
      <c r="AE22" s="90"/>
      <c r="AF22" s="90"/>
      <c r="AG22" s="90"/>
      <c r="AH22" s="90"/>
      <c r="AI22" s="90"/>
      <c r="AJ22" s="90"/>
      <c r="AK22" s="90"/>
      <c r="AL22" s="90"/>
      <c r="AM22" s="90"/>
      <c r="AN22" s="90"/>
      <c r="AO22" s="86">
        <f t="shared" si="1"/>
        <v>0</v>
      </c>
      <c r="AP22" s="86">
        <f>อัตราป่วย!G21</f>
        <v>50198</v>
      </c>
      <c r="AQ22" s="86">
        <f t="shared" si="2"/>
        <v>0</v>
      </c>
      <c r="AR22" s="47">
        <f t="shared" si="16"/>
        <v>25.099</v>
      </c>
      <c r="AS22" s="47" t="e">
        <f t="shared" si="14"/>
        <v>#DIV/0!</v>
      </c>
      <c r="AT22" s="47" t="e">
        <f t="shared" si="3"/>
        <v>#DIV/0!</v>
      </c>
      <c r="AU22" s="47" t="e">
        <f t="shared" si="4"/>
        <v>#DIV/0!</v>
      </c>
      <c r="AV22" s="47" t="e">
        <f t="shared" si="15"/>
        <v>#DIV/0!</v>
      </c>
      <c r="AW22" s="47" t="e">
        <f t="shared" si="5"/>
        <v>#DIV/0!</v>
      </c>
      <c r="AX22" s="47" t="e">
        <f t="shared" si="6"/>
        <v>#DIV/0!</v>
      </c>
      <c r="AY22" s="47" t="e">
        <f t="shared" si="7"/>
        <v>#DIV/0!</v>
      </c>
      <c r="AZ22" s="47" t="e">
        <f t="shared" si="8"/>
        <v>#DIV/0!</v>
      </c>
      <c r="BA22" s="47" t="e">
        <f t="shared" si="9"/>
        <v>#DIV/0!</v>
      </c>
      <c r="BB22" s="47" t="e">
        <f t="shared" si="10"/>
        <v>#DIV/0!</v>
      </c>
      <c r="BC22" s="47" t="e">
        <f t="shared" si="11"/>
        <v>#DIV/0!</v>
      </c>
      <c r="BD22" s="47" t="e">
        <f t="shared" si="12"/>
        <v>#DIV/0!</v>
      </c>
      <c r="BE22" s="47" t="e">
        <f t="shared" si="13"/>
        <v>#DIV/0!</v>
      </c>
    </row>
    <row r="23" spans="1:116">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0</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5</v>
      </c>
      <c r="O23" s="7">
        <f>รอวางป่วยรายเดือน!O19</f>
        <v>0</v>
      </c>
      <c r="P23" s="7">
        <f>รอวางป่วยรายเดือน!P19</f>
        <v>8</v>
      </c>
      <c r="Q23" s="7">
        <f>รอวางป่วยรายเดือน!Q19</f>
        <v>0</v>
      </c>
      <c r="R23" s="7">
        <f>รอวางป่วยรายเดือน!R19</f>
        <v>2</v>
      </c>
      <c r="S23" s="7">
        <f>รอวางป่วยรายเดือน!S19</f>
        <v>0</v>
      </c>
      <c r="T23" s="7">
        <f>รอวางป่วยรายเดือน!T19</f>
        <v>1</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16</v>
      </c>
      <c r="AA23" s="7">
        <f>รอวางป่วยรายเดือน!AA19</f>
        <v>0</v>
      </c>
      <c r="AC23" s="90">
        <f t="shared" si="0"/>
        <v>0</v>
      </c>
      <c r="AD23" s="90"/>
      <c r="AE23" s="90"/>
      <c r="AF23" s="90"/>
      <c r="AG23" s="90"/>
      <c r="AH23" s="90"/>
      <c r="AI23" s="90"/>
      <c r="AJ23" s="90"/>
      <c r="AK23" s="90"/>
      <c r="AL23" s="90"/>
      <c r="AM23" s="90"/>
      <c r="AN23" s="90"/>
      <c r="AO23" s="86">
        <f t="shared" si="1"/>
        <v>0</v>
      </c>
      <c r="AP23" s="86">
        <f>อัตราป่วย!G22</f>
        <v>54377</v>
      </c>
      <c r="AQ23" s="86">
        <f t="shared" si="2"/>
        <v>0</v>
      </c>
      <c r="AR23" s="47">
        <f t="shared" si="16"/>
        <v>27.188499999999998</v>
      </c>
      <c r="AS23" s="47" t="e">
        <f t="shared" si="14"/>
        <v>#DIV/0!</v>
      </c>
      <c r="AT23" s="47" t="e">
        <f t="shared" si="3"/>
        <v>#DIV/0!</v>
      </c>
      <c r="AU23" s="47" t="e">
        <f t="shared" si="4"/>
        <v>#DIV/0!</v>
      </c>
      <c r="AV23" s="47" t="e">
        <f t="shared" si="15"/>
        <v>#DIV/0!</v>
      </c>
      <c r="AW23" s="47" t="e">
        <f t="shared" si="5"/>
        <v>#DIV/0!</v>
      </c>
      <c r="AX23" s="47" t="e">
        <f t="shared" si="6"/>
        <v>#DIV/0!</v>
      </c>
      <c r="AY23" s="47" t="e">
        <f t="shared" si="7"/>
        <v>#DIV/0!</v>
      </c>
      <c r="AZ23" s="47" t="e">
        <f t="shared" si="8"/>
        <v>#DIV/0!</v>
      </c>
      <c r="BA23" s="47" t="e">
        <f t="shared" si="9"/>
        <v>#DIV/0!</v>
      </c>
      <c r="BB23" s="47" t="e">
        <f t="shared" si="10"/>
        <v>#DIV/0!</v>
      </c>
      <c r="BC23" s="47" t="e">
        <f t="shared" si="11"/>
        <v>#DIV/0!</v>
      </c>
      <c r="BD23" s="47" t="e">
        <f t="shared" si="12"/>
        <v>#DIV/0!</v>
      </c>
      <c r="BE23" s="47" t="e">
        <f t="shared" si="13"/>
        <v>#DIV/0!</v>
      </c>
    </row>
    <row r="24" spans="1:116">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c r="AC24" s="90">
        <f t="shared" si="0"/>
        <v>0</v>
      </c>
      <c r="AD24" s="90"/>
      <c r="AE24" s="90"/>
      <c r="AF24" s="90"/>
      <c r="AG24" s="90"/>
      <c r="AH24" s="90"/>
      <c r="AI24" s="90"/>
      <c r="AJ24" s="90"/>
      <c r="AK24" s="90"/>
      <c r="AL24" s="90"/>
      <c r="AM24" s="90"/>
      <c r="AN24" s="90"/>
      <c r="AO24" s="86">
        <f t="shared" si="1"/>
        <v>0</v>
      </c>
      <c r="AP24" s="86">
        <f>อัตราป่วย!G23</f>
        <v>18030</v>
      </c>
      <c r="AQ24" s="86">
        <f t="shared" si="2"/>
        <v>0</v>
      </c>
      <c r="AR24" s="47">
        <f t="shared" si="16"/>
        <v>9.0149999999999988</v>
      </c>
      <c r="AS24" s="47" t="e">
        <f t="shared" si="14"/>
        <v>#DIV/0!</v>
      </c>
      <c r="AT24" s="47" t="e">
        <f t="shared" si="3"/>
        <v>#DIV/0!</v>
      </c>
      <c r="AU24" s="47" t="e">
        <f t="shared" si="4"/>
        <v>#DIV/0!</v>
      </c>
      <c r="AV24" s="47" t="e">
        <f t="shared" si="15"/>
        <v>#DIV/0!</v>
      </c>
      <c r="AW24" s="47" t="e">
        <f t="shared" si="5"/>
        <v>#DIV/0!</v>
      </c>
      <c r="AX24" s="47" t="e">
        <f t="shared" si="6"/>
        <v>#DIV/0!</v>
      </c>
      <c r="AY24" s="47" t="e">
        <f t="shared" si="7"/>
        <v>#DIV/0!</v>
      </c>
      <c r="AZ24" s="47" t="e">
        <f t="shared" si="8"/>
        <v>#DIV/0!</v>
      </c>
      <c r="BA24" s="47" t="e">
        <f t="shared" si="9"/>
        <v>#DIV/0!</v>
      </c>
      <c r="BB24" s="47" t="e">
        <f t="shared" si="10"/>
        <v>#DIV/0!</v>
      </c>
      <c r="BC24" s="47" t="e">
        <f t="shared" si="11"/>
        <v>#DIV/0!</v>
      </c>
      <c r="BD24" s="47" t="e">
        <f t="shared" si="12"/>
        <v>#DIV/0!</v>
      </c>
      <c r="BE24" s="47" t="e">
        <f t="shared" si="13"/>
        <v>#DIV/0!</v>
      </c>
      <c r="DL24" s="86">
        <v>2</v>
      </c>
    </row>
    <row r="25" spans="1:116">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5</v>
      </c>
      <c r="O25" s="7">
        <f>รอวางป่วยรายเดือน!O21</f>
        <v>0</v>
      </c>
      <c r="P25" s="7">
        <f>รอวางป่วยรายเดือน!P21</f>
        <v>5</v>
      </c>
      <c r="Q25" s="7">
        <f>รอวางป่วยรายเดือน!Q21</f>
        <v>0</v>
      </c>
      <c r="R25" s="7">
        <f>รอวางป่วยรายเดือน!R21</f>
        <v>3</v>
      </c>
      <c r="S25" s="7">
        <f>รอวางป่วยรายเดือน!S21</f>
        <v>0</v>
      </c>
      <c r="T25" s="7">
        <f>รอวางป่วยรายเดือน!T21</f>
        <v>1</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19</v>
      </c>
      <c r="AA25" s="7">
        <f>รอวางป่วยรายเดือน!AA21</f>
        <v>0</v>
      </c>
      <c r="AC25" s="90">
        <f t="shared" si="0"/>
        <v>1</v>
      </c>
      <c r="AD25" s="90"/>
      <c r="AE25" s="90"/>
      <c r="AF25" s="90"/>
      <c r="AG25" s="90"/>
      <c r="AH25" s="90"/>
      <c r="AI25" s="90"/>
      <c r="AJ25" s="90"/>
      <c r="AK25" s="90"/>
      <c r="AL25" s="90"/>
      <c r="AM25" s="90"/>
      <c r="AN25" s="90"/>
      <c r="AO25" s="86">
        <f t="shared" si="1"/>
        <v>1</v>
      </c>
      <c r="AP25" s="86">
        <f>อัตราป่วย!G24</f>
        <v>37253</v>
      </c>
      <c r="AQ25" s="86">
        <f t="shared" si="2"/>
        <v>2.6843475693232759</v>
      </c>
      <c r="AR25" s="47">
        <f t="shared" si="16"/>
        <v>18.6265</v>
      </c>
      <c r="AS25" s="47">
        <f t="shared" si="14"/>
        <v>18.6265</v>
      </c>
      <c r="AT25" s="47">
        <f t="shared" si="3"/>
        <v>0</v>
      </c>
      <c r="AU25" s="47">
        <f t="shared" si="4"/>
        <v>0</v>
      </c>
      <c r="AV25" s="47">
        <f t="shared" si="15"/>
        <v>0</v>
      </c>
      <c r="AW25" s="47">
        <f t="shared" si="5"/>
        <v>0</v>
      </c>
      <c r="AX25" s="47">
        <f t="shared" si="6"/>
        <v>0</v>
      </c>
      <c r="AY25" s="47">
        <f t="shared" si="7"/>
        <v>0</v>
      </c>
      <c r="AZ25" s="47">
        <f t="shared" si="8"/>
        <v>0</v>
      </c>
      <c r="BA25" s="47">
        <f t="shared" si="9"/>
        <v>0</v>
      </c>
      <c r="BB25" s="47">
        <f t="shared" si="10"/>
        <v>0</v>
      </c>
      <c r="BC25" s="47">
        <f t="shared" si="11"/>
        <v>0</v>
      </c>
      <c r="BD25" s="47">
        <f t="shared" si="12"/>
        <v>0</v>
      </c>
      <c r="BE25" s="47">
        <f t="shared" si="13"/>
        <v>18.6265</v>
      </c>
    </row>
    <row r="26" spans="1:116">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7</v>
      </c>
      <c r="O26" s="7">
        <f>รอวางป่วยรายเดือน!O22</f>
        <v>0</v>
      </c>
      <c r="P26" s="7">
        <f>รอวางป่วยรายเดือน!P22</f>
        <v>0</v>
      </c>
      <c r="Q26" s="7">
        <f>รอวางป่วยรายเดือน!Q22</f>
        <v>0</v>
      </c>
      <c r="R26" s="7">
        <f>รอวางป่วยรายเดือน!R22</f>
        <v>3</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18</v>
      </c>
      <c r="AA26" s="7">
        <f>รอวางป่วยรายเดือน!AA22</f>
        <v>0</v>
      </c>
      <c r="AC26" s="90">
        <f t="shared" si="0"/>
        <v>0</v>
      </c>
      <c r="AD26" s="90"/>
      <c r="AE26" s="90"/>
      <c r="AF26" s="90"/>
      <c r="AG26" s="90"/>
      <c r="AH26" s="90"/>
      <c r="AI26" s="90"/>
      <c r="AJ26" s="90"/>
      <c r="AK26" s="90"/>
      <c r="AL26" s="90"/>
      <c r="AM26" s="90"/>
      <c r="AN26" s="90"/>
      <c r="AO26" s="86">
        <f t="shared" si="1"/>
        <v>0</v>
      </c>
      <c r="AP26" s="86">
        <f>อัตราป่วย!G25</f>
        <v>36103</v>
      </c>
      <c r="AQ26" s="86">
        <f t="shared" si="2"/>
        <v>0</v>
      </c>
      <c r="AR26" s="47">
        <f t="shared" si="16"/>
        <v>18.051500000000001</v>
      </c>
      <c r="AS26" s="47" t="e">
        <f t="shared" si="14"/>
        <v>#DIV/0!</v>
      </c>
      <c r="AT26" s="47" t="e">
        <f t="shared" si="3"/>
        <v>#DIV/0!</v>
      </c>
      <c r="AU26" s="47" t="e">
        <f t="shared" si="4"/>
        <v>#DIV/0!</v>
      </c>
      <c r="AV26" s="47" t="e">
        <f t="shared" si="15"/>
        <v>#DIV/0!</v>
      </c>
      <c r="AW26" s="47" t="e">
        <f t="shared" si="5"/>
        <v>#DIV/0!</v>
      </c>
      <c r="AX26" s="47" t="e">
        <f t="shared" si="6"/>
        <v>#DIV/0!</v>
      </c>
      <c r="AY26" s="47" t="e">
        <f t="shared" si="7"/>
        <v>#DIV/0!</v>
      </c>
      <c r="AZ26" s="47" t="e">
        <f t="shared" si="8"/>
        <v>#DIV/0!</v>
      </c>
      <c r="BA26" s="47" t="e">
        <f t="shared" si="9"/>
        <v>#DIV/0!</v>
      </c>
      <c r="BB26" s="47" t="e">
        <f t="shared" si="10"/>
        <v>#DIV/0!</v>
      </c>
      <c r="BC26" s="47" t="e">
        <f t="shared" si="11"/>
        <v>#DIV/0!</v>
      </c>
      <c r="BD26" s="47" t="e">
        <f t="shared" si="12"/>
        <v>#DIV/0!</v>
      </c>
      <c r="BE26" s="47" t="e">
        <f t="shared" si="13"/>
        <v>#DIV/0!</v>
      </c>
    </row>
    <row r="27" spans="1:116">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10</v>
      </c>
      <c r="O27" s="7">
        <f>รอวางป่วยรายเดือน!O23</f>
        <v>0</v>
      </c>
      <c r="P27" s="7">
        <f>รอวางป่วยรายเดือน!P23</f>
        <v>1</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c r="AC27" s="90">
        <f t="shared" si="0"/>
        <v>0</v>
      </c>
      <c r="AD27" s="90"/>
      <c r="AE27" s="90"/>
      <c r="AF27" s="90"/>
      <c r="AG27" s="90"/>
      <c r="AH27" s="90"/>
      <c r="AI27" s="90"/>
      <c r="AJ27" s="90"/>
      <c r="AK27" s="90"/>
      <c r="AL27" s="90"/>
      <c r="AM27" s="90"/>
      <c r="AN27" s="90"/>
      <c r="AO27" s="86">
        <f t="shared" si="1"/>
        <v>0</v>
      </c>
      <c r="AP27" s="86">
        <f>อัตราป่วย!G26</f>
        <v>23826</v>
      </c>
      <c r="AQ27" s="86">
        <f t="shared" si="2"/>
        <v>0</v>
      </c>
      <c r="AR27" s="47">
        <f t="shared" si="16"/>
        <v>11.913</v>
      </c>
      <c r="AS27" s="47" t="e">
        <f t="shared" si="14"/>
        <v>#DIV/0!</v>
      </c>
      <c r="AT27" s="47" t="e">
        <f t="shared" si="3"/>
        <v>#DIV/0!</v>
      </c>
      <c r="AU27" s="47" t="e">
        <f t="shared" si="4"/>
        <v>#DIV/0!</v>
      </c>
      <c r="AV27" s="47" t="e">
        <f t="shared" si="15"/>
        <v>#DIV/0!</v>
      </c>
      <c r="AW27" s="47" t="e">
        <f t="shared" si="5"/>
        <v>#DIV/0!</v>
      </c>
      <c r="AX27" s="47" t="e">
        <f t="shared" si="6"/>
        <v>#DIV/0!</v>
      </c>
      <c r="AY27" s="47" t="e">
        <f t="shared" si="7"/>
        <v>#DIV/0!</v>
      </c>
      <c r="AZ27" s="47" t="e">
        <f t="shared" si="8"/>
        <v>#DIV/0!</v>
      </c>
      <c r="BA27" s="47" t="e">
        <f t="shared" si="9"/>
        <v>#DIV/0!</v>
      </c>
      <c r="BB27" s="47" t="e">
        <f t="shared" si="10"/>
        <v>#DIV/0!</v>
      </c>
      <c r="BC27" s="47" t="e">
        <f t="shared" si="11"/>
        <v>#DIV/0!</v>
      </c>
      <c r="BD27" s="47" t="e">
        <f t="shared" si="12"/>
        <v>#DIV/0!</v>
      </c>
      <c r="BE27" s="47" t="e">
        <f t="shared" si="13"/>
        <v>#DIV/0!</v>
      </c>
    </row>
    <row r="28" spans="1:116">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3</v>
      </c>
      <c r="M28" s="7">
        <f>รอวางป่วยรายเดือน!M24</f>
        <v>0</v>
      </c>
      <c r="N28" s="7">
        <f>รอวางป่วยรายเดือน!N24</f>
        <v>3</v>
      </c>
      <c r="O28" s="7">
        <f>รอวางป่วยรายเดือน!O24</f>
        <v>0</v>
      </c>
      <c r="P28" s="7">
        <f>รอวางป่วยรายเดือน!P24</f>
        <v>1</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8</v>
      </c>
      <c r="AA28" s="7">
        <f>รอวางป่วยรายเดือน!AA24</f>
        <v>0</v>
      </c>
      <c r="AC28" s="90">
        <f t="shared" si="0"/>
        <v>0</v>
      </c>
      <c r="AD28" s="90"/>
      <c r="AE28" s="90"/>
      <c r="AF28" s="90"/>
      <c r="AG28" s="90"/>
      <c r="AH28" s="90"/>
      <c r="AI28" s="90"/>
      <c r="AJ28" s="90"/>
      <c r="AK28" s="90"/>
      <c r="AL28" s="90"/>
      <c r="AM28" s="90"/>
      <c r="AN28" s="90"/>
      <c r="AO28" s="86">
        <f t="shared" si="1"/>
        <v>0</v>
      </c>
      <c r="AP28" s="86">
        <f>อัตราป่วย!G27</f>
        <v>20110</v>
      </c>
      <c r="AQ28" s="86">
        <f t="shared" si="2"/>
        <v>0</v>
      </c>
      <c r="AR28" s="47">
        <f t="shared" si="16"/>
        <v>10.055</v>
      </c>
      <c r="AS28" s="47" t="e">
        <f t="shared" si="14"/>
        <v>#DIV/0!</v>
      </c>
      <c r="AT28" s="47" t="e">
        <f t="shared" si="3"/>
        <v>#DIV/0!</v>
      </c>
      <c r="AU28" s="47" t="e">
        <f t="shared" si="4"/>
        <v>#DIV/0!</v>
      </c>
      <c r="AV28" s="47" t="e">
        <f t="shared" si="15"/>
        <v>#DIV/0!</v>
      </c>
      <c r="AW28" s="47" t="e">
        <f t="shared" si="5"/>
        <v>#DIV/0!</v>
      </c>
      <c r="AX28" s="47" t="e">
        <f t="shared" si="6"/>
        <v>#DIV/0!</v>
      </c>
      <c r="AY28" s="47" t="e">
        <f t="shared" si="7"/>
        <v>#DIV/0!</v>
      </c>
      <c r="AZ28" s="47" t="e">
        <f t="shared" si="8"/>
        <v>#DIV/0!</v>
      </c>
      <c r="BA28" s="47" t="e">
        <f t="shared" si="9"/>
        <v>#DIV/0!</v>
      </c>
      <c r="BB28" s="47" t="e">
        <f t="shared" si="10"/>
        <v>#DIV/0!</v>
      </c>
      <c r="BC28" s="47" t="e">
        <f t="shared" si="11"/>
        <v>#DIV/0!</v>
      </c>
      <c r="BD28" s="47" t="e">
        <f t="shared" si="12"/>
        <v>#DIV/0!</v>
      </c>
      <c r="BE28" s="47" t="e">
        <f t="shared" si="13"/>
        <v>#DIV/0!</v>
      </c>
    </row>
    <row r="29" spans="1:116">
      <c r="A29" s="52" t="s">
        <v>78</v>
      </c>
      <c r="B29" s="7">
        <f>SUM(B7:B28)</f>
        <v>36</v>
      </c>
      <c r="C29" s="7">
        <f t="shared" ref="C29:AA29" si="17">SUM(C7:C28)</f>
        <v>0</v>
      </c>
      <c r="D29" s="7">
        <f t="shared" si="17"/>
        <v>26</v>
      </c>
      <c r="E29" s="7">
        <f t="shared" si="17"/>
        <v>0</v>
      </c>
      <c r="F29" s="7">
        <f t="shared" si="17"/>
        <v>47</v>
      </c>
      <c r="G29" s="7">
        <f t="shared" si="17"/>
        <v>0</v>
      </c>
      <c r="H29" s="7">
        <f t="shared" si="17"/>
        <v>26</v>
      </c>
      <c r="I29" s="7">
        <f t="shared" si="17"/>
        <v>0</v>
      </c>
      <c r="J29" s="7">
        <f t="shared" si="17"/>
        <v>71</v>
      </c>
      <c r="K29" s="7">
        <f t="shared" si="17"/>
        <v>0</v>
      </c>
      <c r="L29" s="7">
        <f t="shared" si="17"/>
        <v>148</v>
      </c>
      <c r="M29" s="7">
        <f t="shared" si="17"/>
        <v>0</v>
      </c>
      <c r="N29" s="7">
        <f t="shared" si="17"/>
        <v>192</v>
      </c>
      <c r="O29" s="7">
        <f t="shared" si="17"/>
        <v>0</v>
      </c>
      <c r="P29" s="7">
        <f t="shared" si="17"/>
        <v>148</v>
      </c>
      <c r="Q29" s="7">
        <f t="shared" si="17"/>
        <v>0</v>
      </c>
      <c r="R29" s="7">
        <f t="shared" si="17"/>
        <v>137</v>
      </c>
      <c r="S29" s="7">
        <f t="shared" si="17"/>
        <v>0</v>
      </c>
      <c r="T29" s="7">
        <f t="shared" si="17"/>
        <v>28</v>
      </c>
      <c r="U29" s="7">
        <f t="shared" si="17"/>
        <v>0</v>
      </c>
      <c r="V29" s="7">
        <f t="shared" si="17"/>
        <v>0</v>
      </c>
      <c r="W29" s="7">
        <f t="shared" si="17"/>
        <v>0</v>
      </c>
      <c r="X29" s="7">
        <f t="shared" si="17"/>
        <v>0</v>
      </c>
      <c r="Y29" s="7">
        <f t="shared" si="17"/>
        <v>0</v>
      </c>
      <c r="Z29" s="7">
        <f t="shared" si="17"/>
        <v>859</v>
      </c>
      <c r="AA29" s="7">
        <f t="shared" si="17"/>
        <v>0</v>
      </c>
      <c r="AC29" s="90">
        <f t="shared" si="0"/>
        <v>36</v>
      </c>
      <c r="AD29" s="90"/>
      <c r="AE29" s="90"/>
      <c r="AF29" s="90"/>
      <c r="AG29" s="90"/>
      <c r="AH29" s="90"/>
      <c r="AI29" s="90"/>
      <c r="AJ29" s="90"/>
      <c r="AK29" s="90"/>
      <c r="AL29" s="90"/>
      <c r="AM29" s="90"/>
      <c r="AN29" s="90"/>
      <c r="AO29" s="86">
        <f t="shared" si="1"/>
        <v>36</v>
      </c>
      <c r="AP29" s="86">
        <f>อัตราป่วย!G28</f>
        <v>1473011</v>
      </c>
      <c r="AQ29" s="86">
        <f t="shared" si="2"/>
        <v>2.4439736023695682</v>
      </c>
      <c r="AR29" s="47">
        <f t="shared" si="16"/>
        <v>736.50549999999998</v>
      </c>
      <c r="AS29" s="47">
        <f t="shared" si="14"/>
        <v>736.50549999999998</v>
      </c>
      <c r="AT29" s="47">
        <f t="shared" si="3"/>
        <v>0</v>
      </c>
      <c r="AU29" s="47">
        <f t="shared" si="4"/>
        <v>0</v>
      </c>
      <c r="AV29" s="47">
        <f t="shared" si="15"/>
        <v>0</v>
      </c>
      <c r="AW29" s="47">
        <f t="shared" si="5"/>
        <v>0</v>
      </c>
      <c r="AX29" s="47">
        <f t="shared" si="6"/>
        <v>0</v>
      </c>
      <c r="AY29" s="47">
        <f t="shared" si="7"/>
        <v>0</v>
      </c>
      <c r="AZ29" s="47">
        <f t="shared" si="8"/>
        <v>0</v>
      </c>
      <c r="BA29" s="47">
        <f t="shared" si="9"/>
        <v>0</v>
      </c>
      <c r="BB29" s="47">
        <f t="shared" si="10"/>
        <v>0</v>
      </c>
      <c r="BC29" s="47">
        <f t="shared" si="11"/>
        <v>0</v>
      </c>
      <c r="BD29" s="47">
        <f t="shared" si="12"/>
        <v>0</v>
      </c>
      <c r="BE29" s="47">
        <f t="shared" si="13"/>
        <v>736.50549999999998</v>
      </c>
    </row>
    <row r="30" spans="1:116">
      <c r="A30" s="51"/>
    </row>
    <row r="32" spans="1:116">
      <c r="B32" s="86" t="s">
        <v>797</v>
      </c>
      <c r="AC32" s="86" t="s">
        <v>798</v>
      </c>
    </row>
    <row r="33" spans="1:58">
      <c r="A33" s="86" t="s">
        <v>1</v>
      </c>
      <c r="B33" s="86" t="s">
        <v>64</v>
      </c>
      <c r="D33" s="86" t="s">
        <v>67</v>
      </c>
      <c r="F33" s="86" t="s">
        <v>68</v>
      </c>
      <c r="H33" s="86" t="s">
        <v>69</v>
      </c>
      <c r="J33" s="86" t="s">
        <v>70</v>
      </c>
      <c r="L33" s="86" t="s">
        <v>71</v>
      </c>
      <c r="N33" s="86" t="s">
        <v>72</v>
      </c>
      <c r="P33" s="86" t="s">
        <v>73</v>
      </c>
      <c r="R33" s="86" t="s">
        <v>74</v>
      </c>
      <c r="T33" s="86" t="s">
        <v>75</v>
      </c>
      <c r="V33" s="86" t="s">
        <v>76</v>
      </c>
      <c r="X33" s="86" t="s">
        <v>77</v>
      </c>
      <c r="Z33" s="86" t="s">
        <v>78</v>
      </c>
      <c r="AS33" s="86" t="s">
        <v>800</v>
      </c>
    </row>
    <row r="34" spans="1:58">
      <c r="B34" s="86" t="s">
        <v>65</v>
      </c>
      <c r="C34" s="86" t="s">
        <v>66</v>
      </c>
      <c r="D34" s="86" t="s">
        <v>65</v>
      </c>
      <c r="E34" s="86" t="s">
        <v>66</v>
      </c>
      <c r="F34" s="86" t="s">
        <v>65</v>
      </c>
      <c r="G34" s="86" t="s">
        <v>66</v>
      </c>
      <c r="H34" s="86" t="s">
        <v>65</v>
      </c>
      <c r="I34" s="86" t="s">
        <v>66</v>
      </c>
      <c r="J34" s="86" t="s">
        <v>65</v>
      </c>
      <c r="K34" s="86" t="s">
        <v>66</v>
      </c>
      <c r="L34" s="86" t="s">
        <v>65</v>
      </c>
      <c r="M34" s="86" t="s">
        <v>66</v>
      </c>
      <c r="N34" s="86" t="s">
        <v>65</v>
      </c>
      <c r="O34" s="86" t="s">
        <v>66</v>
      </c>
      <c r="P34" s="86" t="s">
        <v>65</v>
      </c>
      <c r="Q34" s="86" t="s">
        <v>66</v>
      </c>
      <c r="R34" s="86" t="s">
        <v>65</v>
      </c>
      <c r="S34" s="86" t="s">
        <v>66</v>
      </c>
      <c r="T34" s="86" t="s">
        <v>65</v>
      </c>
      <c r="U34" s="86" t="s">
        <v>66</v>
      </c>
      <c r="V34" s="86" t="s">
        <v>65</v>
      </c>
      <c r="W34" s="86" t="s">
        <v>66</v>
      </c>
      <c r="X34" s="86" t="s">
        <v>65</v>
      </c>
      <c r="Y34" s="86" t="s">
        <v>66</v>
      </c>
      <c r="Z34" s="86" t="s">
        <v>65</v>
      </c>
      <c r="AA34" s="86" t="s">
        <v>66</v>
      </c>
      <c r="AS34" s="86" t="s">
        <v>64</v>
      </c>
      <c r="AT34" s="86" t="s">
        <v>67</v>
      </c>
      <c r="AU34" s="86" t="s">
        <v>68</v>
      </c>
      <c r="AV34" s="86" t="s">
        <v>69</v>
      </c>
      <c r="AW34" s="86" t="s">
        <v>70</v>
      </c>
      <c r="AX34" s="86" t="s">
        <v>71</v>
      </c>
      <c r="AY34" s="86" t="s">
        <v>72</v>
      </c>
      <c r="AZ34" s="86" t="s">
        <v>73</v>
      </c>
      <c r="BA34" s="86" t="s">
        <v>74</v>
      </c>
      <c r="BB34" s="86" t="s">
        <v>75</v>
      </c>
      <c r="BC34" s="86" t="s">
        <v>76</v>
      </c>
      <c r="BD34" s="86" t="s">
        <v>77</v>
      </c>
    </row>
    <row r="35" spans="1:58">
      <c r="A35" s="86" t="s">
        <v>10</v>
      </c>
      <c r="B35" s="86">
        <v>1</v>
      </c>
      <c r="C35" s="86">
        <v>0</v>
      </c>
      <c r="D35" s="86">
        <v>0</v>
      </c>
      <c r="E35" s="86">
        <v>0</v>
      </c>
      <c r="F35" s="86">
        <v>9</v>
      </c>
      <c r="G35" s="86">
        <v>0</v>
      </c>
      <c r="H35" s="86">
        <v>10</v>
      </c>
      <c r="I35" s="86">
        <v>0</v>
      </c>
      <c r="J35" s="86">
        <v>16</v>
      </c>
      <c r="K35" s="86">
        <v>1</v>
      </c>
      <c r="L35" s="86">
        <v>40</v>
      </c>
      <c r="M35" s="86">
        <v>0</v>
      </c>
      <c r="N35" s="86">
        <v>77</v>
      </c>
      <c r="O35" s="86">
        <v>0</v>
      </c>
      <c r="P35" s="86">
        <v>31</v>
      </c>
      <c r="Q35" s="86">
        <v>0</v>
      </c>
      <c r="R35" s="86">
        <v>28</v>
      </c>
      <c r="S35" s="86">
        <v>0</v>
      </c>
      <c r="T35" s="86">
        <v>35</v>
      </c>
      <c r="U35" s="86">
        <v>0</v>
      </c>
      <c r="V35" s="86">
        <v>22</v>
      </c>
      <c r="W35" s="86">
        <v>0</v>
      </c>
      <c r="X35" s="86">
        <v>4</v>
      </c>
      <c r="Y35" s="86">
        <v>0</v>
      </c>
      <c r="Z35" s="86">
        <v>273</v>
      </c>
      <c r="AA35" s="86">
        <v>1</v>
      </c>
      <c r="AQ35" s="86" t="s">
        <v>10</v>
      </c>
      <c r="AR35" s="86">
        <f>AS35</f>
        <v>1</v>
      </c>
      <c r="AS35" s="93">
        <v>1</v>
      </c>
      <c r="AT35" s="93">
        <v>1</v>
      </c>
      <c r="AU35" s="93">
        <v>1</v>
      </c>
      <c r="AV35" s="93">
        <v>1</v>
      </c>
      <c r="AW35" s="93">
        <v>3</v>
      </c>
      <c r="AX35" s="93">
        <v>9</v>
      </c>
      <c r="AY35" s="93">
        <v>11</v>
      </c>
      <c r="AZ35" s="93">
        <v>16</v>
      </c>
      <c r="BA35" s="93">
        <v>13</v>
      </c>
      <c r="BB35" s="93">
        <v>7</v>
      </c>
      <c r="BC35" s="93">
        <v>6</v>
      </c>
      <c r="BD35" s="93">
        <v>1</v>
      </c>
      <c r="BE35" s="47">
        <f>SUM(AS35:BD35)</f>
        <v>70</v>
      </c>
      <c r="BF35" s="92">
        <v>69.755499999999998</v>
      </c>
    </row>
    <row r="36" spans="1:58">
      <c r="A36" s="86" t="s">
        <v>11</v>
      </c>
      <c r="B36" s="86">
        <v>1</v>
      </c>
      <c r="C36" s="86">
        <v>0</v>
      </c>
      <c r="D36" s="86">
        <v>0</v>
      </c>
      <c r="E36" s="86">
        <v>0</v>
      </c>
      <c r="F36" s="86">
        <v>0</v>
      </c>
      <c r="G36" s="86">
        <v>0</v>
      </c>
      <c r="H36" s="86">
        <v>1</v>
      </c>
      <c r="I36" s="86">
        <v>0</v>
      </c>
      <c r="J36" s="86">
        <v>10</v>
      </c>
      <c r="K36" s="86">
        <v>0</v>
      </c>
      <c r="L36" s="86">
        <v>20</v>
      </c>
      <c r="M36" s="86">
        <v>0</v>
      </c>
      <c r="N36" s="86">
        <v>15</v>
      </c>
      <c r="O36" s="86">
        <v>0</v>
      </c>
      <c r="P36" s="86">
        <v>26</v>
      </c>
      <c r="Q36" s="86">
        <v>0</v>
      </c>
      <c r="R36" s="86">
        <v>7</v>
      </c>
      <c r="S36" s="86">
        <v>0</v>
      </c>
      <c r="T36" s="86">
        <v>6</v>
      </c>
      <c r="U36" s="86">
        <v>0</v>
      </c>
      <c r="V36" s="86">
        <v>3</v>
      </c>
      <c r="W36" s="86">
        <v>0</v>
      </c>
      <c r="X36" s="86">
        <v>2</v>
      </c>
      <c r="Y36" s="86">
        <v>0</v>
      </c>
      <c r="Z36" s="86">
        <v>91</v>
      </c>
      <c r="AA36" s="86">
        <v>0</v>
      </c>
      <c r="AB36" s="86" t="s">
        <v>10</v>
      </c>
      <c r="AC36" s="86">
        <v>1</v>
      </c>
      <c r="AD36" s="86">
        <v>0</v>
      </c>
      <c r="AE36" s="86">
        <v>2</v>
      </c>
      <c r="AF36" s="86">
        <v>1</v>
      </c>
      <c r="AG36" s="86">
        <v>6</v>
      </c>
      <c r="AH36" s="86">
        <v>18</v>
      </c>
      <c r="AI36" s="86">
        <v>21</v>
      </c>
      <c r="AJ36" s="86">
        <v>31</v>
      </c>
      <c r="AK36" s="86">
        <v>26</v>
      </c>
      <c r="AL36" s="86">
        <v>13</v>
      </c>
      <c r="AM36" s="86">
        <v>11</v>
      </c>
      <c r="AN36" s="86">
        <v>2</v>
      </c>
      <c r="AO36" s="86">
        <v>132</v>
      </c>
      <c r="AQ36" s="86" t="s">
        <v>11</v>
      </c>
      <c r="AR36" s="86">
        <f t="shared" ref="AR36:AR56" si="18">AS36</f>
        <v>0</v>
      </c>
      <c r="AS36" s="93">
        <v>0</v>
      </c>
      <c r="AT36" s="93">
        <v>0</v>
      </c>
      <c r="AU36" s="93">
        <v>0</v>
      </c>
      <c r="AV36" s="93">
        <v>1</v>
      </c>
      <c r="AW36" s="93">
        <v>1</v>
      </c>
      <c r="AX36" s="93">
        <v>5</v>
      </c>
      <c r="AY36" s="93">
        <v>5</v>
      </c>
      <c r="AZ36" s="93">
        <v>3</v>
      </c>
      <c r="BA36" s="93">
        <v>2</v>
      </c>
      <c r="BB36" s="93">
        <v>1</v>
      </c>
      <c r="BC36" s="93">
        <v>1</v>
      </c>
      <c r="BD36" s="93">
        <v>0</v>
      </c>
      <c r="BE36" s="47">
        <f t="shared" ref="BE36:BE57" si="19">SUM(AS36:BD36)</f>
        <v>19</v>
      </c>
      <c r="BF36" s="92">
        <v>18.4405</v>
      </c>
    </row>
    <row r="37" spans="1:58">
      <c r="A37" s="86" t="s">
        <v>12</v>
      </c>
      <c r="B37" s="86">
        <v>6</v>
      </c>
      <c r="C37" s="86">
        <v>0</v>
      </c>
      <c r="D37" s="86">
        <v>1</v>
      </c>
      <c r="E37" s="86">
        <v>0</v>
      </c>
      <c r="F37" s="86">
        <v>0</v>
      </c>
      <c r="G37" s="86">
        <v>0</v>
      </c>
      <c r="H37" s="86">
        <v>2</v>
      </c>
      <c r="I37" s="86">
        <v>0</v>
      </c>
      <c r="J37" s="86">
        <v>9</v>
      </c>
      <c r="K37" s="86">
        <v>0</v>
      </c>
      <c r="L37" s="86">
        <v>26</v>
      </c>
      <c r="M37" s="86">
        <v>0</v>
      </c>
      <c r="N37" s="86">
        <v>28</v>
      </c>
      <c r="O37" s="86">
        <v>0</v>
      </c>
      <c r="P37" s="86">
        <v>28</v>
      </c>
      <c r="Q37" s="86">
        <v>0</v>
      </c>
      <c r="R37" s="86">
        <v>27</v>
      </c>
      <c r="S37" s="86">
        <v>0</v>
      </c>
      <c r="T37" s="86">
        <v>13</v>
      </c>
      <c r="U37" s="86">
        <v>0</v>
      </c>
      <c r="V37" s="86">
        <v>6</v>
      </c>
      <c r="W37" s="86">
        <v>0</v>
      </c>
      <c r="X37" s="86">
        <v>3</v>
      </c>
      <c r="Y37" s="86">
        <v>0</v>
      </c>
      <c r="Z37" s="86">
        <v>149</v>
      </c>
      <c r="AA37" s="86">
        <v>0</v>
      </c>
      <c r="AB37" s="86" t="s">
        <v>11</v>
      </c>
      <c r="AC37" s="86">
        <v>1</v>
      </c>
      <c r="AD37" s="86">
        <v>0</v>
      </c>
      <c r="AE37" s="86">
        <v>1</v>
      </c>
      <c r="AF37" s="86">
        <v>0</v>
      </c>
      <c r="AG37" s="86">
        <v>2</v>
      </c>
      <c r="AH37" s="86">
        <v>11</v>
      </c>
      <c r="AI37" s="86">
        <v>8</v>
      </c>
      <c r="AJ37" s="86">
        <v>7</v>
      </c>
      <c r="AK37" s="86">
        <v>4</v>
      </c>
      <c r="AL37" s="86">
        <v>1</v>
      </c>
      <c r="AM37" s="86">
        <v>2</v>
      </c>
      <c r="AN37" s="86">
        <v>0</v>
      </c>
      <c r="AO37" s="86">
        <v>37</v>
      </c>
      <c r="AQ37" s="86" t="s">
        <v>12</v>
      </c>
      <c r="AR37" s="86">
        <f t="shared" si="18"/>
        <v>1</v>
      </c>
      <c r="AS37" s="93">
        <v>1</v>
      </c>
      <c r="AT37" s="93">
        <v>1</v>
      </c>
      <c r="AU37" s="93">
        <v>1</v>
      </c>
      <c r="AV37" s="93">
        <v>1</v>
      </c>
      <c r="AW37" s="93">
        <v>4</v>
      </c>
      <c r="AX37" s="93">
        <v>8</v>
      </c>
      <c r="AY37" s="93">
        <v>14</v>
      </c>
      <c r="AZ37" s="93">
        <v>8</v>
      </c>
      <c r="BA37" s="93">
        <v>6</v>
      </c>
      <c r="BB37" s="93">
        <v>3</v>
      </c>
      <c r="BC37" s="93">
        <v>2</v>
      </c>
      <c r="BD37" s="93">
        <v>2</v>
      </c>
      <c r="BE37" s="47">
        <f t="shared" si="19"/>
        <v>51</v>
      </c>
      <c r="BF37" s="92">
        <v>50.852499999999999</v>
      </c>
    </row>
    <row r="38" spans="1:58">
      <c r="A38" s="86" t="s">
        <v>13</v>
      </c>
      <c r="B38" s="86">
        <v>9</v>
      </c>
      <c r="C38" s="86">
        <v>0</v>
      </c>
      <c r="D38" s="86">
        <v>5</v>
      </c>
      <c r="E38" s="86">
        <v>0</v>
      </c>
      <c r="F38" s="86">
        <v>6</v>
      </c>
      <c r="G38" s="86">
        <v>0</v>
      </c>
      <c r="H38" s="86">
        <v>10</v>
      </c>
      <c r="I38" s="86">
        <v>1</v>
      </c>
      <c r="J38" s="86">
        <v>53</v>
      </c>
      <c r="K38" s="86">
        <v>0</v>
      </c>
      <c r="L38" s="86">
        <v>103</v>
      </c>
      <c r="M38" s="86">
        <v>0</v>
      </c>
      <c r="N38" s="86">
        <v>72</v>
      </c>
      <c r="O38" s="86">
        <v>0</v>
      </c>
      <c r="P38" s="86">
        <v>64</v>
      </c>
      <c r="Q38" s="86">
        <v>0</v>
      </c>
      <c r="R38" s="86">
        <v>23</v>
      </c>
      <c r="S38" s="86">
        <v>0</v>
      </c>
      <c r="T38" s="86">
        <v>29</v>
      </c>
      <c r="U38" s="86">
        <v>0</v>
      </c>
      <c r="V38" s="86">
        <v>14</v>
      </c>
      <c r="W38" s="86">
        <v>0</v>
      </c>
      <c r="X38" s="86">
        <v>1</v>
      </c>
      <c r="Y38" s="86">
        <v>0</v>
      </c>
      <c r="Z38" s="86">
        <v>389</v>
      </c>
      <c r="AA38" s="86">
        <v>1</v>
      </c>
      <c r="AB38" s="86" t="s">
        <v>12</v>
      </c>
      <c r="AC38" s="86">
        <v>1</v>
      </c>
      <c r="AD38" s="86">
        <v>0</v>
      </c>
      <c r="AE38" s="86">
        <v>2</v>
      </c>
      <c r="AF38" s="86">
        <v>2</v>
      </c>
      <c r="AG38" s="86">
        <v>7</v>
      </c>
      <c r="AH38" s="86">
        <v>13</v>
      </c>
      <c r="AI38" s="86">
        <v>24</v>
      </c>
      <c r="AJ38" s="86">
        <v>13</v>
      </c>
      <c r="AK38" s="86">
        <v>10</v>
      </c>
      <c r="AL38" s="86">
        <v>4</v>
      </c>
      <c r="AM38" s="86">
        <v>6</v>
      </c>
      <c r="AN38" s="86">
        <v>3</v>
      </c>
      <c r="AO38" s="86">
        <v>85</v>
      </c>
      <c r="AQ38" s="86" t="s">
        <v>13</v>
      </c>
      <c r="AR38" s="86">
        <f t="shared" si="18"/>
        <v>1</v>
      </c>
      <c r="AS38" s="94">
        <v>1</v>
      </c>
      <c r="AT38" s="94">
        <v>2</v>
      </c>
      <c r="AU38" s="94">
        <v>3</v>
      </c>
      <c r="AV38" s="94">
        <v>4</v>
      </c>
      <c r="AW38" s="94">
        <v>5</v>
      </c>
      <c r="AX38" s="94">
        <v>11</v>
      </c>
      <c r="AY38" s="94">
        <v>14</v>
      </c>
      <c r="AZ38" s="94">
        <v>23</v>
      </c>
      <c r="BA38" s="94">
        <v>13</v>
      </c>
      <c r="BB38" s="94">
        <v>13</v>
      </c>
      <c r="BC38" s="94">
        <v>8</v>
      </c>
      <c r="BD38" s="94">
        <v>5</v>
      </c>
      <c r="BE38" s="47">
        <f t="shared" si="19"/>
        <v>102</v>
      </c>
      <c r="BF38" s="92">
        <v>100.982</v>
      </c>
    </row>
    <row r="39" spans="1:58">
      <c r="A39" s="86" t="s">
        <v>14</v>
      </c>
      <c r="B39" s="86">
        <v>15</v>
      </c>
      <c r="C39" s="86">
        <v>0</v>
      </c>
      <c r="D39" s="86">
        <v>7</v>
      </c>
      <c r="E39" s="86">
        <v>0</v>
      </c>
      <c r="F39" s="86">
        <v>11</v>
      </c>
      <c r="G39" s="86">
        <v>0</v>
      </c>
      <c r="H39" s="86">
        <v>23</v>
      </c>
      <c r="I39" s="86">
        <v>1</v>
      </c>
      <c r="J39" s="86">
        <v>16</v>
      </c>
      <c r="K39" s="86">
        <v>0</v>
      </c>
      <c r="L39" s="86">
        <v>46</v>
      </c>
      <c r="M39" s="86">
        <v>0</v>
      </c>
      <c r="N39" s="86">
        <v>23</v>
      </c>
      <c r="O39" s="86">
        <v>0</v>
      </c>
      <c r="P39" s="86">
        <v>9</v>
      </c>
      <c r="Q39" s="86">
        <v>0</v>
      </c>
      <c r="R39" s="86">
        <v>4</v>
      </c>
      <c r="S39" s="86">
        <v>0</v>
      </c>
      <c r="T39" s="86">
        <v>6</v>
      </c>
      <c r="U39" s="86">
        <v>0</v>
      </c>
      <c r="V39" s="86">
        <v>0</v>
      </c>
      <c r="W39" s="86">
        <v>0</v>
      </c>
      <c r="X39" s="86">
        <v>0</v>
      </c>
      <c r="Y39" s="86">
        <v>0</v>
      </c>
      <c r="Z39" s="86">
        <v>160</v>
      </c>
      <c r="AA39" s="86">
        <v>1</v>
      </c>
      <c r="AB39" s="86" t="s">
        <v>13</v>
      </c>
      <c r="AC39" s="86">
        <v>8</v>
      </c>
      <c r="AD39" s="86">
        <v>1</v>
      </c>
      <c r="AE39" s="86">
        <v>6</v>
      </c>
      <c r="AF39" s="86">
        <v>6</v>
      </c>
      <c r="AG39" s="86">
        <v>8</v>
      </c>
      <c r="AH39" s="86">
        <v>19</v>
      </c>
      <c r="AI39" s="86">
        <v>26</v>
      </c>
      <c r="AJ39" s="86">
        <v>42</v>
      </c>
      <c r="AK39" s="86">
        <v>24</v>
      </c>
      <c r="AL39" s="86">
        <v>24</v>
      </c>
      <c r="AM39" s="86">
        <v>14</v>
      </c>
      <c r="AN39" s="86">
        <v>8</v>
      </c>
      <c r="AO39" s="86">
        <v>186</v>
      </c>
      <c r="AQ39" s="86" t="s">
        <v>14</v>
      </c>
      <c r="AR39" s="86">
        <f t="shared" si="18"/>
        <v>1</v>
      </c>
      <c r="AS39" s="94">
        <v>1</v>
      </c>
      <c r="AT39" s="94">
        <v>2</v>
      </c>
      <c r="AU39" s="94">
        <v>4</v>
      </c>
      <c r="AV39" s="94">
        <v>6</v>
      </c>
      <c r="AW39" s="94">
        <v>6</v>
      </c>
      <c r="AX39" s="94">
        <v>7</v>
      </c>
      <c r="AY39" s="94">
        <v>10</v>
      </c>
      <c r="AZ39" s="94">
        <v>12</v>
      </c>
      <c r="BA39" s="94">
        <v>15</v>
      </c>
      <c r="BB39" s="94">
        <v>8</v>
      </c>
      <c r="BC39" s="94">
        <v>3</v>
      </c>
      <c r="BD39" s="94">
        <v>2</v>
      </c>
      <c r="BE39" s="47">
        <f>SUM(AS39:BD39)</f>
        <v>76</v>
      </c>
      <c r="BF39" s="92">
        <v>75.67</v>
      </c>
    </row>
    <row r="40" spans="1:58">
      <c r="A40" s="86" t="s">
        <v>15</v>
      </c>
      <c r="B40" s="86">
        <v>10</v>
      </c>
      <c r="C40" s="86">
        <v>0</v>
      </c>
      <c r="D40" s="86">
        <v>2</v>
      </c>
      <c r="E40" s="86">
        <v>0</v>
      </c>
      <c r="F40" s="86">
        <v>11</v>
      </c>
      <c r="G40" s="86">
        <v>0</v>
      </c>
      <c r="H40" s="86">
        <v>2</v>
      </c>
      <c r="I40" s="86">
        <v>0</v>
      </c>
      <c r="J40" s="86">
        <v>6</v>
      </c>
      <c r="K40" s="86">
        <v>0</v>
      </c>
      <c r="L40" s="86">
        <v>7</v>
      </c>
      <c r="M40" s="86">
        <v>0</v>
      </c>
      <c r="N40" s="86">
        <v>6</v>
      </c>
      <c r="O40" s="86">
        <v>0</v>
      </c>
      <c r="P40" s="86">
        <v>13</v>
      </c>
      <c r="Q40" s="86">
        <v>0</v>
      </c>
      <c r="R40" s="86">
        <v>4</v>
      </c>
      <c r="S40" s="86">
        <v>0</v>
      </c>
      <c r="T40" s="86">
        <v>1</v>
      </c>
      <c r="U40" s="86">
        <v>0</v>
      </c>
      <c r="V40" s="86">
        <v>3</v>
      </c>
      <c r="W40" s="86">
        <v>0</v>
      </c>
      <c r="X40" s="86">
        <v>2</v>
      </c>
      <c r="Y40" s="86">
        <v>0</v>
      </c>
      <c r="Z40" s="86">
        <v>67</v>
      </c>
      <c r="AA40" s="86">
        <v>0</v>
      </c>
      <c r="AB40" s="86" t="s">
        <v>14</v>
      </c>
      <c r="AC40" s="86">
        <v>3</v>
      </c>
      <c r="AD40" s="86">
        <v>4</v>
      </c>
      <c r="AE40" s="86">
        <v>8</v>
      </c>
      <c r="AF40" s="86">
        <v>9</v>
      </c>
      <c r="AG40" s="86">
        <v>2</v>
      </c>
      <c r="AH40" s="86">
        <v>11</v>
      </c>
      <c r="AI40" s="86">
        <v>17</v>
      </c>
      <c r="AJ40" s="86">
        <v>15</v>
      </c>
      <c r="AK40" s="86">
        <v>24</v>
      </c>
      <c r="AL40" s="86">
        <v>14</v>
      </c>
      <c r="AM40" s="86">
        <v>5</v>
      </c>
      <c r="AN40" s="86">
        <v>1</v>
      </c>
      <c r="AO40" s="86">
        <v>113</v>
      </c>
      <c r="AQ40" s="86" t="s">
        <v>15</v>
      </c>
      <c r="AR40" s="86">
        <f t="shared" si="18"/>
        <v>1</v>
      </c>
      <c r="AS40" s="94">
        <v>1</v>
      </c>
      <c r="AT40" s="94">
        <v>1</v>
      </c>
      <c r="AU40" s="94">
        <v>1</v>
      </c>
      <c r="AV40" s="94">
        <v>1</v>
      </c>
      <c r="AW40" s="94">
        <v>1</v>
      </c>
      <c r="AX40" s="94">
        <v>3</v>
      </c>
      <c r="AY40" s="94">
        <v>3</v>
      </c>
      <c r="AZ40" s="94">
        <v>5</v>
      </c>
      <c r="BA40" s="94">
        <v>3</v>
      </c>
      <c r="BB40" s="94">
        <v>3</v>
      </c>
      <c r="BC40" s="94">
        <v>2</v>
      </c>
      <c r="BD40" s="94">
        <v>1</v>
      </c>
      <c r="BE40" s="47">
        <f t="shared" si="19"/>
        <v>25</v>
      </c>
      <c r="BF40" s="92">
        <v>24.176000000000002</v>
      </c>
    </row>
    <row r="41" spans="1:58">
      <c r="A41" s="86" t="s">
        <v>16</v>
      </c>
      <c r="B41" s="86">
        <v>1</v>
      </c>
      <c r="C41" s="86">
        <v>0</v>
      </c>
      <c r="D41" s="86">
        <v>3</v>
      </c>
      <c r="E41" s="86">
        <v>0</v>
      </c>
      <c r="F41" s="86">
        <v>7</v>
      </c>
      <c r="G41" s="86">
        <v>0</v>
      </c>
      <c r="H41" s="86">
        <v>1</v>
      </c>
      <c r="I41" s="86">
        <v>0</v>
      </c>
      <c r="J41" s="86">
        <v>9</v>
      </c>
      <c r="K41" s="86">
        <v>0</v>
      </c>
      <c r="L41" s="86">
        <v>28</v>
      </c>
      <c r="M41" s="86">
        <v>1</v>
      </c>
      <c r="N41" s="86">
        <v>11</v>
      </c>
      <c r="O41" s="86">
        <v>0</v>
      </c>
      <c r="P41" s="86">
        <v>8</v>
      </c>
      <c r="Q41" s="86">
        <v>0</v>
      </c>
      <c r="R41" s="86">
        <v>4</v>
      </c>
      <c r="S41" s="86">
        <v>0</v>
      </c>
      <c r="T41" s="86">
        <v>3</v>
      </c>
      <c r="U41" s="86">
        <v>0</v>
      </c>
      <c r="V41" s="86">
        <v>1</v>
      </c>
      <c r="W41" s="86">
        <v>0</v>
      </c>
      <c r="X41" s="86">
        <v>1</v>
      </c>
      <c r="Y41" s="86">
        <v>0</v>
      </c>
      <c r="Z41" s="86">
        <v>77</v>
      </c>
      <c r="AA41" s="86">
        <v>1</v>
      </c>
      <c r="AB41" s="86" t="s">
        <v>15</v>
      </c>
      <c r="AC41" s="86">
        <v>2</v>
      </c>
      <c r="AD41" s="86">
        <v>2</v>
      </c>
      <c r="AE41" s="86">
        <v>2</v>
      </c>
      <c r="AF41" s="86">
        <v>2</v>
      </c>
      <c r="AG41" s="86">
        <v>1</v>
      </c>
      <c r="AH41" s="86">
        <v>5</v>
      </c>
      <c r="AI41" s="86">
        <v>5</v>
      </c>
      <c r="AJ41" s="86">
        <v>8</v>
      </c>
      <c r="AK41" s="86">
        <v>4</v>
      </c>
      <c r="AL41" s="86">
        <v>5</v>
      </c>
      <c r="AM41" s="86">
        <v>3</v>
      </c>
      <c r="AN41" s="86">
        <v>1</v>
      </c>
      <c r="AO41" s="86">
        <v>40</v>
      </c>
      <c r="AQ41" s="86" t="s">
        <v>16</v>
      </c>
      <c r="AR41" s="86">
        <f t="shared" si="18"/>
        <v>0</v>
      </c>
      <c r="AS41" s="94">
        <v>0</v>
      </c>
      <c r="AT41" s="94">
        <v>1</v>
      </c>
      <c r="AU41" s="94">
        <v>1</v>
      </c>
      <c r="AV41" s="94">
        <v>1</v>
      </c>
      <c r="AW41" s="94">
        <v>2</v>
      </c>
      <c r="AX41" s="94">
        <v>11</v>
      </c>
      <c r="AY41" s="94">
        <v>8</v>
      </c>
      <c r="AZ41" s="94">
        <v>6</v>
      </c>
      <c r="BA41" s="94">
        <v>2</v>
      </c>
      <c r="BB41" s="94">
        <v>1</v>
      </c>
      <c r="BC41" s="94">
        <v>1</v>
      </c>
      <c r="BD41" s="94">
        <v>1</v>
      </c>
      <c r="BE41" s="47">
        <f t="shared" si="19"/>
        <v>35</v>
      </c>
      <c r="BF41" s="92">
        <v>34.012999999999998</v>
      </c>
    </row>
    <row r="42" spans="1:58">
      <c r="A42" s="86" t="s">
        <v>17</v>
      </c>
      <c r="B42" s="86">
        <v>14</v>
      </c>
      <c r="C42" s="86">
        <v>0</v>
      </c>
      <c r="D42" s="86">
        <v>12</v>
      </c>
      <c r="E42" s="86">
        <v>0</v>
      </c>
      <c r="F42" s="86">
        <v>15</v>
      </c>
      <c r="G42" s="86">
        <v>0</v>
      </c>
      <c r="H42" s="86">
        <v>3</v>
      </c>
      <c r="I42" s="86">
        <v>0</v>
      </c>
      <c r="J42" s="86">
        <v>11</v>
      </c>
      <c r="K42" s="86">
        <v>0</v>
      </c>
      <c r="L42" s="86">
        <v>27</v>
      </c>
      <c r="M42" s="86">
        <v>0</v>
      </c>
      <c r="N42" s="86">
        <v>69</v>
      </c>
      <c r="O42" s="86">
        <v>0</v>
      </c>
      <c r="P42" s="86">
        <v>54</v>
      </c>
      <c r="Q42" s="86">
        <v>0</v>
      </c>
      <c r="R42" s="86">
        <v>58</v>
      </c>
      <c r="S42" s="86">
        <v>0</v>
      </c>
      <c r="T42" s="86">
        <v>29</v>
      </c>
      <c r="U42" s="86">
        <v>0</v>
      </c>
      <c r="V42" s="86">
        <v>12</v>
      </c>
      <c r="W42" s="86">
        <v>0</v>
      </c>
      <c r="X42" s="86">
        <v>4</v>
      </c>
      <c r="Y42" s="86">
        <v>0</v>
      </c>
      <c r="Z42" s="86">
        <v>308</v>
      </c>
      <c r="AA42" s="86">
        <v>0</v>
      </c>
      <c r="AB42" s="86" t="s">
        <v>16</v>
      </c>
      <c r="AC42" s="86">
        <v>0</v>
      </c>
      <c r="AD42" s="86">
        <v>1</v>
      </c>
      <c r="AE42" s="86">
        <v>0</v>
      </c>
      <c r="AF42" s="86">
        <v>1</v>
      </c>
      <c r="AG42" s="86">
        <v>3</v>
      </c>
      <c r="AH42" s="86">
        <v>15</v>
      </c>
      <c r="AI42" s="86">
        <v>11</v>
      </c>
      <c r="AJ42" s="86">
        <v>8</v>
      </c>
      <c r="AK42" s="86">
        <v>2</v>
      </c>
      <c r="AL42" s="86">
        <v>3</v>
      </c>
      <c r="AM42" s="86">
        <v>1</v>
      </c>
      <c r="AN42" s="86">
        <v>1</v>
      </c>
      <c r="AO42" s="86">
        <v>46</v>
      </c>
      <c r="AQ42" s="86" t="s">
        <v>17</v>
      </c>
      <c r="AR42" s="86">
        <f t="shared" si="18"/>
        <v>1</v>
      </c>
      <c r="AS42" s="94">
        <v>1</v>
      </c>
      <c r="AT42" s="94">
        <v>1</v>
      </c>
      <c r="AU42" s="94">
        <v>1</v>
      </c>
      <c r="AV42" s="94">
        <v>1</v>
      </c>
      <c r="AW42" s="94">
        <v>1</v>
      </c>
      <c r="AX42" s="94">
        <v>4</v>
      </c>
      <c r="AY42" s="94">
        <v>4</v>
      </c>
      <c r="AZ42" s="94">
        <v>14</v>
      </c>
      <c r="BA42" s="94">
        <v>14</v>
      </c>
      <c r="BB42" s="94">
        <v>9</v>
      </c>
      <c r="BC42" s="94">
        <v>3</v>
      </c>
      <c r="BD42" s="94">
        <v>1</v>
      </c>
      <c r="BE42" s="47">
        <f t="shared" si="19"/>
        <v>54</v>
      </c>
      <c r="BF42" s="92">
        <v>53.994</v>
      </c>
    </row>
    <row r="43" spans="1:58">
      <c r="A43" s="86" t="s">
        <v>18</v>
      </c>
      <c r="B43" s="86">
        <v>2</v>
      </c>
      <c r="C43" s="86">
        <v>0</v>
      </c>
      <c r="D43" s="86">
        <v>10</v>
      </c>
      <c r="E43" s="86">
        <v>0</v>
      </c>
      <c r="F43" s="86">
        <v>12</v>
      </c>
      <c r="G43" s="86">
        <v>0</v>
      </c>
      <c r="H43" s="86">
        <v>1</v>
      </c>
      <c r="I43" s="86">
        <v>0</v>
      </c>
      <c r="J43" s="86">
        <v>6</v>
      </c>
      <c r="K43" s="86">
        <v>0</v>
      </c>
      <c r="L43" s="86">
        <v>25</v>
      </c>
      <c r="M43" s="86">
        <v>0</v>
      </c>
      <c r="N43" s="86">
        <v>30</v>
      </c>
      <c r="O43" s="86">
        <v>0</v>
      </c>
      <c r="P43" s="86">
        <v>27</v>
      </c>
      <c r="Q43" s="86">
        <v>0</v>
      </c>
      <c r="R43" s="86">
        <v>36</v>
      </c>
      <c r="S43" s="86">
        <v>0</v>
      </c>
      <c r="T43" s="86">
        <v>22</v>
      </c>
      <c r="U43" s="86">
        <v>0</v>
      </c>
      <c r="V43" s="86">
        <v>10</v>
      </c>
      <c r="W43" s="86">
        <v>0</v>
      </c>
      <c r="X43" s="86">
        <v>3</v>
      </c>
      <c r="Y43" s="86">
        <v>0</v>
      </c>
      <c r="Z43" s="86">
        <v>184</v>
      </c>
      <c r="AA43" s="86">
        <v>0</v>
      </c>
      <c r="AB43" s="86" t="s">
        <v>17</v>
      </c>
      <c r="AC43" s="86">
        <v>3</v>
      </c>
      <c r="AD43" s="86">
        <v>2</v>
      </c>
      <c r="AE43" s="86">
        <v>2</v>
      </c>
      <c r="AF43" s="86">
        <v>3</v>
      </c>
      <c r="AG43" s="86">
        <v>5</v>
      </c>
      <c r="AH43" s="86">
        <v>14</v>
      </c>
      <c r="AI43" s="86">
        <v>15</v>
      </c>
      <c r="AJ43" s="86">
        <v>46</v>
      </c>
      <c r="AK43" s="86">
        <v>47</v>
      </c>
      <c r="AL43" s="86">
        <v>29</v>
      </c>
      <c r="AM43" s="86">
        <v>12</v>
      </c>
      <c r="AN43" s="86">
        <v>4</v>
      </c>
      <c r="AO43" s="86">
        <v>182</v>
      </c>
      <c r="AQ43" s="86" t="s">
        <v>18</v>
      </c>
      <c r="AR43" s="86">
        <f t="shared" si="18"/>
        <v>1</v>
      </c>
      <c r="AS43" s="94">
        <v>1</v>
      </c>
      <c r="AT43" s="94">
        <v>1</v>
      </c>
      <c r="AU43" s="94">
        <v>1</v>
      </c>
      <c r="AV43" s="94">
        <v>1</v>
      </c>
      <c r="AW43" s="94">
        <v>3</v>
      </c>
      <c r="AX43" s="94">
        <v>6</v>
      </c>
      <c r="AY43" s="94">
        <v>9</v>
      </c>
      <c r="AZ43" s="94">
        <v>8</v>
      </c>
      <c r="BA43" s="94">
        <v>5</v>
      </c>
      <c r="BB43" s="94">
        <v>3</v>
      </c>
      <c r="BC43" s="94">
        <v>2</v>
      </c>
      <c r="BD43" s="94">
        <v>1</v>
      </c>
      <c r="BE43" s="47">
        <f t="shared" si="19"/>
        <v>41</v>
      </c>
      <c r="BF43" s="92">
        <v>41.499000000000002</v>
      </c>
    </row>
    <row r="44" spans="1:58">
      <c r="A44" s="86" t="s">
        <v>81</v>
      </c>
      <c r="B44" s="86">
        <v>2</v>
      </c>
      <c r="C44" s="86">
        <v>0</v>
      </c>
      <c r="D44" s="86">
        <v>3</v>
      </c>
      <c r="E44" s="86">
        <v>0</v>
      </c>
      <c r="F44" s="86">
        <v>6</v>
      </c>
      <c r="G44" s="86">
        <v>0</v>
      </c>
      <c r="H44" s="86">
        <v>2</v>
      </c>
      <c r="I44" s="86">
        <v>0</v>
      </c>
      <c r="J44" s="86">
        <v>10</v>
      </c>
      <c r="K44" s="86">
        <v>0</v>
      </c>
      <c r="L44" s="86">
        <v>36</v>
      </c>
      <c r="M44" s="86">
        <v>0</v>
      </c>
      <c r="N44" s="86">
        <v>67</v>
      </c>
      <c r="O44" s="86">
        <v>0</v>
      </c>
      <c r="P44" s="86">
        <v>6</v>
      </c>
      <c r="Q44" s="86">
        <v>0</v>
      </c>
      <c r="R44" s="86">
        <v>2</v>
      </c>
      <c r="S44" s="86">
        <v>0</v>
      </c>
      <c r="T44" s="86">
        <v>5</v>
      </c>
      <c r="U44" s="86">
        <v>0</v>
      </c>
      <c r="V44" s="86">
        <v>1</v>
      </c>
      <c r="W44" s="86">
        <v>0</v>
      </c>
      <c r="X44" s="86">
        <v>1</v>
      </c>
      <c r="Y44" s="86">
        <v>0</v>
      </c>
      <c r="Z44" s="86">
        <v>141</v>
      </c>
      <c r="AA44" s="86">
        <v>0</v>
      </c>
      <c r="AB44" s="86" t="s">
        <v>18</v>
      </c>
      <c r="AC44" s="86">
        <v>2</v>
      </c>
      <c r="AD44" s="86">
        <v>1</v>
      </c>
      <c r="AE44" s="86">
        <v>2</v>
      </c>
      <c r="AF44" s="86">
        <v>1</v>
      </c>
      <c r="AG44" s="86">
        <v>6</v>
      </c>
      <c r="AH44" s="86">
        <v>13</v>
      </c>
      <c r="AI44" s="86">
        <v>20</v>
      </c>
      <c r="AJ44" s="86">
        <v>18</v>
      </c>
      <c r="AK44" s="86">
        <v>10</v>
      </c>
      <c r="AL44" s="86">
        <v>7</v>
      </c>
      <c r="AM44" s="86">
        <v>4</v>
      </c>
      <c r="AN44" s="86">
        <v>2</v>
      </c>
      <c r="AO44" s="86">
        <v>86</v>
      </c>
      <c r="AQ44" s="86" t="s">
        <v>81</v>
      </c>
      <c r="AR44" s="86">
        <f t="shared" si="18"/>
        <v>0</v>
      </c>
      <c r="AS44" s="94">
        <v>0</v>
      </c>
      <c r="AT44" s="94">
        <v>1</v>
      </c>
      <c r="AU44" s="94">
        <v>1</v>
      </c>
      <c r="AV44" s="94">
        <v>1</v>
      </c>
      <c r="AW44" s="94">
        <v>2</v>
      </c>
      <c r="AX44" s="94">
        <v>12</v>
      </c>
      <c r="AY44" s="94">
        <v>17</v>
      </c>
      <c r="AZ44" s="94">
        <v>8</v>
      </c>
      <c r="BA44" s="94">
        <v>8</v>
      </c>
      <c r="BB44" s="94">
        <v>3</v>
      </c>
      <c r="BC44" s="94">
        <v>1</v>
      </c>
      <c r="BD44" s="94">
        <v>0</v>
      </c>
      <c r="BE44" s="47">
        <f t="shared" si="19"/>
        <v>54</v>
      </c>
      <c r="BF44" s="92">
        <v>53.613500000000002</v>
      </c>
    </row>
    <row r="45" spans="1:58">
      <c r="A45" s="86" t="s">
        <v>19</v>
      </c>
      <c r="B45" s="86">
        <v>0</v>
      </c>
      <c r="C45" s="86">
        <v>0</v>
      </c>
      <c r="D45" s="86">
        <v>0</v>
      </c>
      <c r="E45" s="86">
        <v>0</v>
      </c>
      <c r="F45" s="86">
        <v>4</v>
      </c>
      <c r="G45" s="86">
        <v>0</v>
      </c>
      <c r="H45" s="86">
        <v>1</v>
      </c>
      <c r="I45" s="86">
        <v>0</v>
      </c>
      <c r="J45" s="86">
        <v>0</v>
      </c>
      <c r="K45" s="86">
        <v>0</v>
      </c>
      <c r="L45" s="86">
        <v>0</v>
      </c>
      <c r="M45" s="86">
        <v>0</v>
      </c>
      <c r="N45" s="86">
        <v>4</v>
      </c>
      <c r="O45" s="86">
        <v>0</v>
      </c>
      <c r="P45" s="86">
        <v>4</v>
      </c>
      <c r="Q45" s="86">
        <v>0</v>
      </c>
      <c r="R45" s="86">
        <v>2</v>
      </c>
      <c r="S45" s="86">
        <v>0</v>
      </c>
      <c r="T45" s="86">
        <v>0</v>
      </c>
      <c r="U45" s="86">
        <v>0</v>
      </c>
      <c r="V45" s="86">
        <v>0</v>
      </c>
      <c r="W45" s="86">
        <v>0</v>
      </c>
      <c r="X45" s="86">
        <v>0</v>
      </c>
      <c r="Y45" s="86">
        <v>0</v>
      </c>
      <c r="Z45" s="86">
        <v>15</v>
      </c>
      <c r="AA45" s="86">
        <v>0</v>
      </c>
      <c r="AB45" s="86" t="s">
        <v>81</v>
      </c>
      <c r="AC45" s="86">
        <v>1</v>
      </c>
      <c r="AD45" s="86">
        <v>1</v>
      </c>
      <c r="AE45" s="86">
        <v>3</v>
      </c>
      <c r="AF45" s="86">
        <v>1</v>
      </c>
      <c r="AG45" s="86">
        <v>3</v>
      </c>
      <c r="AH45" s="86">
        <v>20</v>
      </c>
      <c r="AI45" s="86">
        <v>27</v>
      </c>
      <c r="AJ45" s="86">
        <v>12</v>
      </c>
      <c r="AK45" s="86">
        <v>13</v>
      </c>
      <c r="AL45" s="86">
        <v>5</v>
      </c>
      <c r="AM45" s="86">
        <v>1</v>
      </c>
      <c r="AN45" s="86">
        <v>0</v>
      </c>
      <c r="AO45" s="86">
        <v>87</v>
      </c>
      <c r="AQ45" s="86" t="s">
        <v>19</v>
      </c>
      <c r="AR45" s="86">
        <f t="shared" si="18"/>
        <v>0</v>
      </c>
      <c r="AS45" s="94">
        <v>0</v>
      </c>
      <c r="AT45" s="94">
        <v>0</v>
      </c>
      <c r="AU45" s="94">
        <v>0</v>
      </c>
      <c r="AV45" s="94">
        <v>0</v>
      </c>
      <c r="AW45" s="94">
        <v>0</v>
      </c>
      <c r="AX45" s="94">
        <v>0</v>
      </c>
      <c r="AY45" s="94">
        <v>1</v>
      </c>
      <c r="AZ45" s="94">
        <v>2</v>
      </c>
      <c r="BA45" s="94">
        <v>3</v>
      </c>
      <c r="BB45" s="94">
        <v>0</v>
      </c>
      <c r="BC45" s="94">
        <v>0</v>
      </c>
      <c r="BD45" s="94">
        <v>0</v>
      </c>
      <c r="BE45" s="47">
        <f t="shared" si="19"/>
        <v>6</v>
      </c>
      <c r="BF45" s="92">
        <v>5.4190000000000005</v>
      </c>
    </row>
    <row r="46" spans="1:58">
      <c r="A46" s="86" t="s">
        <v>20</v>
      </c>
      <c r="B46" s="86">
        <v>0</v>
      </c>
      <c r="C46" s="86">
        <v>0</v>
      </c>
      <c r="D46" s="86">
        <v>0</v>
      </c>
      <c r="E46" s="86">
        <v>0</v>
      </c>
      <c r="F46" s="86">
        <v>1</v>
      </c>
      <c r="G46" s="86">
        <v>0</v>
      </c>
      <c r="H46" s="86">
        <v>1</v>
      </c>
      <c r="I46" s="86">
        <v>0</v>
      </c>
      <c r="J46" s="86">
        <v>7</v>
      </c>
      <c r="K46" s="86">
        <v>0</v>
      </c>
      <c r="L46" s="86">
        <v>16</v>
      </c>
      <c r="M46" s="86">
        <v>0</v>
      </c>
      <c r="N46" s="86">
        <v>6</v>
      </c>
      <c r="O46" s="86">
        <v>0</v>
      </c>
      <c r="P46" s="86">
        <v>7</v>
      </c>
      <c r="Q46" s="86">
        <v>0</v>
      </c>
      <c r="R46" s="86">
        <v>6</v>
      </c>
      <c r="S46" s="86">
        <v>0</v>
      </c>
      <c r="T46" s="86">
        <v>1</v>
      </c>
      <c r="U46" s="86">
        <v>0</v>
      </c>
      <c r="V46" s="86">
        <v>3</v>
      </c>
      <c r="W46" s="86">
        <v>0</v>
      </c>
      <c r="X46" s="86">
        <v>0</v>
      </c>
      <c r="Y46" s="86">
        <v>0</v>
      </c>
      <c r="Z46" s="86">
        <v>48</v>
      </c>
      <c r="AA46" s="86">
        <v>0</v>
      </c>
      <c r="AB46" s="86" t="s">
        <v>19</v>
      </c>
      <c r="AC46" s="86">
        <v>0</v>
      </c>
      <c r="AD46" s="86">
        <v>0</v>
      </c>
      <c r="AE46" s="86">
        <v>0</v>
      </c>
      <c r="AF46" s="86">
        <v>0</v>
      </c>
      <c r="AG46" s="86">
        <v>0</v>
      </c>
      <c r="AH46" s="86">
        <v>0</v>
      </c>
      <c r="AI46" s="86">
        <v>0</v>
      </c>
      <c r="AJ46" s="86">
        <v>1</v>
      </c>
      <c r="AK46" s="86">
        <v>2</v>
      </c>
      <c r="AL46" s="86">
        <v>0</v>
      </c>
      <c r="AM46" s="86">
        <v>0</v>
      </c>
      <c r="AN46" s="86">
        <v>0</v>
      </c>
      <c r="AO46" s="86">
        <v>3</v>
      </c>
      <c r="AQ46" s="86" t="s">
        <v>20</v>
      </c>
      <c r="AR46" s="86">
        <f t="shared" si="18"/>
        <v>0</v>
      </c>
      <c r="AS46" s="94">
        <v>0</v>
      </c>
      <c r="AT46" s="94">
        <v>0</v>
      </c>
      <c r="AU46" s="94">
        <v>0</v>
      </c>
      <c r="AV46" s="94">
        <v>1</v>
      </c>
      <c r="AW46" s="94">
        <v>1</v>
      </c>
      <c r="AX46" s="94">
        <v>7</v>
      </c>
      <c r="AY46" s="94">
        <v>4</v>
      </c>
      <c r="AZ46" s="94">
        <v>4</v>
      </c>
      <c r="BA46" s="94">
        <v>3</v>
      </c>
      <c r="BB46" s="94">
        <v>2</v>
      </c>
      <c r="BC46" s="94">
        <v>0</v>
      </c>
      <c r="BD46" s="94">
        <v>0</v>
      </c>
      <c r="BE46" s="47">
        <f t="shared" si="19"/>
        <v>22</v>
      </c>
      <c r="BF46" s="92">
        <v>21.192499999999999</v>
      </c>
    </row>
    <row r="47" spans="1:58">
      <c r="A47" s="86" t="s">
        <v>21</v>
      </c>
      <c r="B47" s="86">
        <v>1</v>
      </c>
      <c r="C47" s="86">
        <v>0</v>
      </c>
      <c r="D47" s="86">
        <v>1</v>
      </c>
      <c r="E47" s="86">
        <v>0</v>
      </c>
      <c r="F47" s="86">
        <v>1</v>
      </c>
      <c r="G47" s="86">
        <v>0</v>
      </c>
      <c r="H47" s="86">
        <v>0</v>
      </c>
      <c r="I47" s="86">
        <v>0</v>
      </c>
      <c r="J47" s="86">
        <v>13</v>
      </c>
      <c r="K47" s="86">
        <v>0</v>
      </c>
      <c r="L47" s="86">
        <v>7</v>
      </c>
      <c r="M47" s="86">
        <v>0</v>
      </c>
      <c r="N47" s="86">
        <v>3</v>
      </c>
      <c r="O47" s="86">
        <v>0</v>
      </c>
      <c r="P47" s="86">
        <v>1</v>
      </c>
      <c r="Q47" s="86">
        <v>0</v>
      </c>
      <c r="R47" s="86">
        <v>1</v>
      </c>
      <c r="S47" s="86">
        <v>0</v>
      </c>
      <c r="T47" s="86">
        <v>2</v>
      </c>
      <c r="U47" s="86">
        <v>0</v>
      </c>
      <c r="V47" s="86">
        <v>2</v>
      </c>
      <c r="W47" s="86">
        <v>0</v>
      </c>
      <c r="X47" s="86">
        <v>0</v>
      </c>
      <c r="Y47" s="86">
        <v>0</v>
      </c>
      <c r="Z47" s="86">
        <v>32</v>
      </c>
      <c r="AA47" s="86">
        <v>0</v>
      </c>
      <c r="AB47" s="86" t="s">
        <v>20</v>
      </c>
      <c r="AC47" s="86">
        <v>0</v>
      </c>
      <c r="AD47" s="86">
        <v>0</v>
      </c>
      <c r="AE47" s="86">
        <v>1</v>
      </c>
      <c r="AF47" s="86">
        <v>1</v>
      </c>
      <c r="AG47" s="86">
        <v>2</v>
      </c>
      <c r="AH47" s="86">
        <v>13</v>
      </c>
      <c r="AI47" s="86">
        <v>6</v>
      </c>
      <c r="AJ47" s="86">
        <v>7</v>
      </c>
      <c r="AK47" s="86">
        <v>6</v>
      </c>
      <c r="AL47" s="86">
        <v>1</v>
      </c>
      <c r="AM47" s="86">
        <v>3</v>
      </c>
      <c r="AN47" s="86">
        <v>1</v>
      </c>
      <c r="AO47" s="86">
        <v>41</v>
      </c>
      <c r="AQ47" s="86" t="s">
        <v>21</v>
      </c>
      <c r="AR47" s="86">
        <f t="shared" si="18"/>
        <v>0</v>
      </c>
      <c r="AS47" s="94">
        <v>0</v>
      </c>
      <c r="AT47" s="94">
        <v>0</v>
      </c>
      <c r="AU47" s="94">
        <v>1</v>
      </c>
      <c r="AV47" s="94">
        <v>1</v>
      </c>
      <c r="AW47" s="94">
        <v>2</v>
      </c>
      <c r="AX47" s="94">
        <v>4</v>
      </c>
      <c r="AY47" s="94">
        <v>5</v>
      </c>
      <c r="AZ47" s="94">
        <v>3</v>
      </c>
      <c r="BA47" s="94">
        <v>2</v>
      </c>
      <c r="BB47" s="94">
        <v>2</v>
      </c>
      <c r="BC47" s="94">
        <v>0</v>
      </c>
      <c r="BD47" s="94">
        <v>0</v>
      </c>
      <c r="BE47" s="47">
        <f t="shared" si="19"/>
        <v>20</v>
      </c>
      <c r="BF47" s="92">
        <v>19.745999999999999</v>
      </c>
    </row>
    <row r="48" spans="1:58">
      <c r="A48" s="86" t="s">
        <v>22</v>
      </c>
      <c r="B48" s="86">
        <v>3</v>
      </c>
      <c r="C48" s="86">
        <v>0</v>
      </c>
      <c r="D48" s="86">
        <v>2</v>
      </c>
      <c r="E48" s="86">
        <v>0</v>
      </c>
      <c r="F48" s="86">
        <v>4</v>
      </c>
      <c r="G48" s="86">
        <v>0</v>
      </c>
      <c r="H48" s="86">
        <v>6</v>
      </c>
      <c r="I48" s="86">
        <v>0</v>
      </c>
      <c r="J48" s="86">
        <v>2</v>
      </c>
      <c r="K48" s="86">
        <v>0</v>
      </c>
      <c r="L48" s="86">
        <v>17</v>
      </c>
      <c r="M48" s="86">
        <v>0</v>
      </c>
      <c r="N48" s="86">
        <v>7</v>
      </c>
      <c r="O48" s="86">
        <v>0</v>
      </c>
      <c r="P48" s="86">
        <v>11</v>
      </c>
      <c r="Q48" s="86">
        <v>0</v>
      </c>
      <c r="R48" s="86">
        <v>3</v>
      </c>
      <c r="S48" s="86">
        <v>0</v>
      </c>
      <c r="T48" s="86">
        <v>1</v>
      </c>
      <c r="U48" s="86">
        <v>0</v>
      </c>
      <c r="V48" s="86">
        <v>2</v>
      </c>
      <c r="W48" s="86">
        <v>0</v>
      </c>
      <c r="X48" s="86">
        <v>0</v>
      </c>
      <c r="Y48" s="86">
        <v>0</v>
      </c>
      <c r="Z48" s="86">
        <v>58</v>
      </c>
      <c r="AA48" s="86">
        <v>0</v>
      </c>
      <c r="AB48" s="86" t="s">
        <v>21</v>
      </c>
      <c r="AC48" s="86">
        <v>0</v>
      </c>
      <c r="AD48" s="86">
        <v>0</v>
      </c>
      <c r="AE48" s="86">
        <v>2</v>
      </c>
      <c r="AF48" s="86">
        <v>0</v>
      </c>
      <c r="AG48" s="86">
        <v>2</v>
      </c>
      <c r="AH48" s="86">
        <v>4</v>
      </c>
      <c r="AI48" s="86">
        <v>5</v>
      </c>
      <c r="AJ48" s="86">
        <v>3</v>
      </c>
      <c r="AK48" s="86">
        <v>1</v>
      </c>
      <c r="AL48" s="86">
        <v>2</v>
      </c>
      <c r="AM48" s="86">
        <v>1</v>
      </c>
      <c r="AN48" s="86">
        <v>0</v>
      </c>
      <c r="AO48" s="86">
        <v>20</v>
      </c>
      <c r="AQ48" s="86" t="s">
        <v>22</v>
      </c>
      <c r="AR48" s="86">
        <f t="shared" si="18"/>
        <v>0</v>
      </c>
      <c r="AS48" s="94">
        <v>0</v>
      </c>
      <c r="AT48" s="94">
        <v>1</v>
      </c>
      <c r="AU48" s="94">
        <v>1</v>
      </c>
      <c r="AV48" s="94">
        <v>1</v>
      </c>
      <c r="AW48" s="94">
        <v>2</v>
      </c>
      <c r="AX48" s="94">
        <v>7</v>
      </c>
      <c r="AY48" s="94">
        <v>6</v>
      </c>
      <c r="AZ48" s="94">
        <v>5</v>
      </c>
      <c r="BA48" s="94">
        <v>2</v>
      </c>
      <c r="BB48" s="94">
        <v>1</v>
      </c>
      <c r="BC48" s="94">
        <v>1</v>
      </c>
      <c r="BD48" s="94">
        <v>0</v>
      </c>
      <c r="BE48" s="47">
        <f t="shared" si="19"/>
        <v>27</v>
      </c>
      <c r="BF48" s="92">
        <v>25.696000000000002</v>
      </c>
    </row>
    <row r="49" spans="1:58">
      <c r="A49" s="86" t="s">
        <v>23</v>
      </c>
      <c r="B49" s="86">
        <v>1</v>
      </c>
      <c r="C49" s="86">
        <v>0</v>
      </c>
      <c r="D49" s="86">
        <v>3</v>
      </c>
      <c r="E49" s="86">
        <v>0</v>
      </c>
      <c r="F49" s="86">
        <v>3</v>
      </c>
      <c r="G49" s="86">
        <v>0</v>
      </c>
      <c r="H49" s="86">
        <v>0</v>
      </c>
      <c r="I49" s="86">
        <v>0</v>
      </c>
      <c r="J49" s="86">
        <v>0</v>
      </c>
      <c r="K49" s="86">
        <v>0</v>
      </c>
      <c r="L49" s="86">
        <v>9</v>
      </c>
      <c r="M49" s="86">
        <v>0</v>
      </c>
      <c r="N49" s="86">
        <v>8</v>
      </c>
      <c r="O49" s="86">
        <v>0</v>
      </c>
      <c r="P49" s="86">
        <v>10</v>
      </c>
      <c r="Q49" s="86">
        <v>0</v>
      </c>
      <c r="R49" s="86">
        <v>6</v>
      </c>
      <c r="S49" s="86">
        <v>0</v>
      </c>
      <c r="T49" s="86">
        <v>2</v>
      </c>
      <c r="U49" s="86">
        <v>0</v>
      </c>
      <c r="V49" s="86">
        <v>0</v>
      </c>
      <c r="W49" s="86">
        <v>0</v>
      </c>
      <c r="X49" s="86">
        <v>1</v>
      </c>
      <c r="Y49" s="86">
        <v>0</v>
      </c>
      <c r="Z49" s="86">
        <v>43</v>
      </c>
      <c r="AA49" s="86">
        <v>0</v>
      </c>
      <c r="AB49" s="86" t="s">
        <v>22</v>
      </c>
      <c r="AC49" s="86">
        <v>1</v>
      </c>
      <c r="AD49" s="86">
        <v>2</v>
      </c>
      <c r="AE49" s="86">
        <v>1</v>
      </c>
      <c r="AF49" s="86">
        <v>2</v>
      </c>
      <c r="AG49" s="86">
        <v>2</v>
      </c>
      <c r="AH49" s="86">
        <v>17</v>
      </c>
      <c r="AI49" s="86">
        <v>7</v>
      </c>
      <c r="AJ49" s="86">
        <v>11</v>
      </c>
      <c r="AK49" s="86">
        <v>3</v>
      </c>
      <c r="AL49" s="86">
        <v>2</v>
      </c>
      <c r="AM49" s="86">
        <v>1</v>
      </c>
      <c r="AN49" s="86">
        <v>1</v>
      </c>
      <c r="AO49" s="86">
        <v>50</v>
      </c>
      <c r="AQ49" s="86" t="s">
        <v>23</v>
      </c>
      <c r="AR49" s="86">
        <f t="shared" si="18"/>
        <v>0</v>
      </c>
      <c r="AS49" s="94">
        <v>0</v>
      </c>
      <c r="AT49" s="94">
        <v>0</v>
      </c>
      <c r="AU49" s="94">
        <v>1</v>
      </c>
      <c r="AV49" s="94">
        <v>2</v>
      </c>
      <c r="AW49" s="94">
        <v>2</v>
      </c>
      <c r="AX49" s="94">
        <v>2</v>
      </c>
      <c r="AY49" s="94">
        <v>6</v>
      </c>
      <c r="AZ49" s="94">
        <v>4</v>
      </c>
      <c r="BA49" s="94">
        <v>4</v>
      </c>
      <c r="BB49" s="94">
        <v>1</v>
      </c>
      <c r="BC49" s="94">
        <v>0</v>
      </c>
      <c r="BD49" s="94">
        <v>0</v>
      </c>
      <c r="BE49" s="47">
        <f t="shared" si="19"/>
        <v>22</v>
      </c>
      <c r="BF49" s="92">
        <v>22.1965</v>
      </c>
    </row>
    <row r="50" spans="1:58">
      <c r="A50" s="86" t="s">
        <v>24</v>
      </c>
      <c r="B50" s="86">
        <v>4</v>
      </c>
      <c r="C50" s="86">
        <v>0</v>
      </c>
      <c r="D50" s="86">
        <v>6</v>
      </c>
      <c r="E50" s="86">
        <v>0</v>
      </c>
      <c r="F50" s="86">
        <v>12</v>
      </c>
      <c r="G50" s="86">
        <v>0</v>
      </c>
      <c r="H50" s="86">
        <v>8</v>
      </c>
      <c r="I50" s="86">
        <v>0</v>
      </c>
      <c r="J50" s="86">
        <v>15</v>
      </c>
      <c r="K50" s="86">
        <v>0</v>
      </c>
      <c r="L50" s="86">
        <v>29</v>
      </c>
      <c r="M50" s="86">
        <v>0</v>
      </c>
      <c r="N50" s="86">
        <v>17</v>
      </c>
      <c r="O50" s="86">
        <v>0</v>
      </c>
      <c r="P50" s="86">
        <v>4</v>
      </c>
      <c r="Q50" s="86">
        <v>0</v>
      </c>
      <c r="R50" s="86">
        <v>11</v>
      </c>
      <c r="S50" s="86">
        <v>0</v>
      </c>
      <c r="T50" s="86">
        <v>7</v>
      </c>
      <c r="U50" s="86">
        <v>0</v>
      </c>
      <c r="V50" s="86">
        <v>2</v>
      </c>
      <c r="W50" s="86">
        <v>0</v>
      </c>
      <c r="X50" s="86">
        <v>1</v>
      </c>
      <c r="Y50" s="86">
        <v>0</v>
      </c>
      <c r="Z50" s="86">
        <v>116</v>
      </c>
      <c r="AA50" s="86">
        <v>0</v>
      </c>
      <c r="AB50" s="86" t="s">
        <v>23</v>
      </c>
      <c r="AC50" s="86">
        <v>1</v>
      </c>
      <c r="AD50" s="86">
        <v>0</v>
      </c>
      <c r="AE50" s="86">
        <v>1</v>
      </c>
      <c r="AF50" s="86">
        <v>3</v>
      </c>
      <c r="AG50" s="86">
        <v>3</v>
      </c>
      <c r="AH50" s="86">
        <v>3</v>
      </c>
      <c r="AI50" s="86">
        <v>8</v>
      </c>
      <c r="AJ50" s="86">
        <v>6</v>
      </c>
      <c r="AK50" s="86">
        <v>6</v>
      </c>
      <c r="AL50" s="86">
        <v>2</v>
      </c>
      <c r="AM50" s="86">
        <v>0</v>
      </c>
      <c r="AN50" s="86">
        <v>1</v>
      </c>
      <c r="AO50" s="86">
        <v>34</v>
      </c>
      <c r="AQ50" s="86" t="s">
        <v>24</v>
      </c>
      <c r="AR50" s="86">
        <f t="shared" si="18"/>
        <v>0</v>
      </c>
      <c r="AS50" s="94">
        <v>0</v>
      </c>
      <c r="AT50" s="94">
        <v>0</v>
      </c>
      <c r="AU50" s="94">
        <v>1</v>
      </c>
      <c r="AV50" s="94">
        <v>1</v>
      </c>
      <c r="AW50" s="94">
        <v>1</v>
      </c>
      <c r="AX50" s="94">
        <v>2</v>
      </c>
      <c r="AY50" s="94">
        <v>4</v>
      </c>
      <c r="AZ50" s="94">
        <v>3</v>
      </c>
      <c r="BA50" s="94">
        <v>5</v>
      </c>
      <c r="BB50" s="94">
        <v>5</v>
      </c>
      <c r="BC50" s="94">
        <v>2</v>
      </c>
      <c r="BD50" s="94">
        <v>1</v>
      </c>
      <c r="BE50" s="47">
        <f t="shared" si="19"/>
        <v>25</v>
      </c>
      <c r="BF50" s="92">
        <v>25.0105</v>
      </c>
    </row>
    <row r="51" spans="1:58">
      <c r="A51" s="86" t="s">
        <v>25</v>
      </c>
      <c r="B51" s="86">
        <v>1</v>
      </c>
      <c r="C51" s="86">
        <v>0</v>
      </c>
      <c r="D51" s="86">
        <v>3</v>
      </c>
      <c r="E51" s="86">
        <v>0</v>
      </c>
      <c r="F51" s="86">
        <v>8</v>
      </c>
      <c r="G51" s="86">
        <v>0</v>
      </c>
      <c r="H51" s="86">
        <v>3</v>
      </c>
      <c r="I51" s="86">
        <v>0</v>
      </c>
      <c r="J51" s="86">
        <v>12</v>
      </c>
      <c r="K51" s="86">
        <v>0</v>
      </c>
      <c r="L51" s="86">
        <v>29</v>
      </c>
      <c r="M51" s="86">
        <v>0</v>
      </c>
      <c r="N51" s="86">
        <v>18</v>
      </c>
      <c r="O51" s="86">
        <v>0</v>
      </c>
      <c r="P51" s="86">
        <v>9</v>
      </c>
      <c r="Q51" s="86">
        <v>0</v>
      </c>
      <c r="R51" s="86">
        <v>5</v>
      </c>
      <c r="S51" s="86">
        <v>0</v>
      </c>
      <c r="T51" s="86">
        <v>10</v>
      </c>
      <c r="U51" s="86">
        <v>0</v>
      </c>
      <c r="V51" s="86">
        <v>7</v>
      </c>
      <c r="W51" s="86">
        <v>0</v>
      </c>
      <c r="X51" s="86">
        <v>4</v>
      </c>
      <c r="Y51" s="86">
        <v>0</v>
      </c>
      <c r="Z51" s="86">
        <v>109</v>
      </c>
      <c r="AA51" s="86">
        <v>0</v>
      </c>
      <c r="AB51" s="86" t="s">
        <v>24</v>
      </c>
      <c r="AC51" s="86">
        <v>1</v>
      </c>
      <c r="AD51" s="86">
        <v>0</v>
      </c>
      <c r="AE51" s="86">
        <v>0</v>
      </c>
      <c r="AF51" s="86">
        <v>1</v>
      </c>
      <c r="AG51" s="86">
        <v>0</v>
      </c>
      <c r="AH51" s="86">
        <v>3</v>
      </c>
      <c r="AI51" s="86">
        <v>5</v>
      </c>
      <c r="AJ51" s="86">
        <v>4</v>
      </c>
      <c r="AK51" s="86">
        <v>6</v>
      </c>
      <c r="AL51" s="86">
        <v>6</v>
      </c>
      <c r="AM51" s="86">
        <v>2</v>
      </c>
      <c r="AN51" s="86">
        <v>1</v>
      </c>
      <c r="AO51" s="86">
        <v>29</v>
      </c>
      <c r="AQ51" s="86" t="s">
        <v>25</v>
      </c>
      <c r="AR51" s="86">
        <f t="shared" si="18"/>
        <v>0</v>
      </c>
      <c r="AS51" s="94">
        <v>0</v>
      </c>
      <c r="AT51" s="94">
        <v>0</v>
      </c>
      <c r="AU51" s="94">
        <v>1</v>
      </c>
      <c r="AV51" s="94">
        <v>1</v>
      </c>
      <c r="AW51" s="94">
        <v>1</v>
      </c>
      <c r="AX51" s="94">
        <v>4</v>
      </c>
      <c r="AY51" s="94">
        <v>4</v>
      </c>
      <c r="AZ51" s="94">
        <v>6</v>
      </c>
      <c r="BA51" s="94">
        <v>5</v>
      </c>
      <c r="BB51" s="94">
        <v>2</v>
      </c>
      <c r="BC51" s="94">
        <v>2</v>
      </c>
      <c r="BD51" s="94">
        <v>1</v>
      </c>
      <c r="BE51" s="47">
        <f t="shared" si="19"/>
        <v>27</v>
      </c>
      <c r="BF51" s="92">
        <v>27.077500000000001</v>
      </c>
    </row>
    <row r="52" spans="1:58">
      <c r="A52" s="86" t="s">
        <v>26</v>
      </c>
      <c r="B52" s="86">
        <v>0</v>
      </c>
      <c r="C52" s="86">
        <v>0</v>
      </c>
      <c r="D52" s="86">
        <v>0</v>
      </c>
      <c r="E52" s="86">
        <v>0</v>
      </c>
      <c r="F52" s="86">
        <v>0</v>
      </c>
      <c r="G52" s="86">
        <v>0</v>
      </c>
      <c r="H52" s="86">
        <v>0</v>
      </c>
      <c r="I52" s="86">
        <v>0</v>
      </c>
      <c r="J52" s="86">
        <v>0</v>
      </c>
      <c r="K52" s="86">
        <v>0</v>
      </c>
      <c r="L52" s="86">
        <v>1</v>
      </c>
      <c r="M52" s="86">
        <v>0</v>
      </c>
      <c r="N52" s="86">
        <v>2</v>
      </c>
      <c r="O52" s="86">
        <v>0</v>
      </c>
      <c r="P52" s="86">
        <v>0</v>
      </c>
      <c r="Q52" s="86">
        <v>0</v>
      </c>
      <c r="R52" s="86">
        <v>0</v>
      </c>
      <c r="S52" s="86">
        <v>0</v>
      </c>
      <c r="T52" s="86">
        <v>1</v>
      </c>
      <c r="U52" s="86">
        <v>0</v>
      </c>
      <c r="V52" s="86">
        <v>0</v>
      </c>
      <c r="W52" s="86">
        <v>0</v>
      </c>
      <c r="X52" s="86">
        <v>0</v>
      </c>
      <c r="Y52" s="86">
        <v>0</v>
      </c>
      <c r="Z52" s="86">
        <v>4</v>
      </c>
      <c r="AA52" s="86">
        <v>0</v>
      </c>
      <c r="AB52" s="86" t="s">
        <v>25</v>
      </c>
      <c r="AC52" s="86">
        <v>1</v>
      </c>
      <c r="AD52" s="86">
        <v>0</v>
      </c>
      <c r="AE52" s="86">
        <v>2</v>
      </c>
      <c r="AF52" s="86">
        <v>0</v>
      </c>
      <c r="AG52" s="86">
        <v>0</v>
      </c>
      <c r="AH52" s="86">
        <v>10</v>
      </c>
      <c r="AI52" s="86">
        <v>11</v>
      </c>
      <c r="AJ52" s="86">
        <v>5</v>
      </c>
      <c r="AK52" s="86">
        <v>16</v>
      </c>
      <c r="AL52" s="86">
        <v>6</v>
      </c>
      <c r="AM52" s="86">
        <v>7</v>
      </c>
      <c r="AN52" s="86">
        <v>4</v>
      </c>
      <c r="AO52" s="86">
        <v>62</v>
      </c>
      <c r="AQ52" s="86" t="s">
        <v>26</v>
      </c>
      <c r="AR52" s="86">
        <f t="shared" si="18"/>
        <v>0</v>
      </c>
      <c r="AS52" s="94">
        <v>0</v>
      </c>
      <c r="AT52" s="94">
        <v>0</v>
      </c>
      <c r="AU52" s="94">
        <v>0</v>
      </c>
      <c r="AV52" s="94">
        <v>0</v>
      </c>
      <c r="AW52" s="94">
        <v>0</v>
      </c>
      <c r="AX52" s="94">
        <v>1</v>
      </c>
      <c r="AY52" s="94">
        <v>3</v>
      </c>
      <c r="AZ52" s="94">
        <v>2</v>
      </c>
      <c r="BA52" s="94">
        <v>2</v>
      </c>
      <c r="BB52" s="94">
        <v>1</v>
      </c>
      <c r="BC52" s="94">
        <v>0</v>
      </c>
      <c r="BD52" s="94">
        <v>0</v>
      </c>
      <c r="BE52" s="47">
        <f t="shared" si="19"/>
        <v>9</v>
      </c>
      <c r="BF52" s="92">
        <v>9.0154999999999994</v>
      </c>
    </row>
    <row r="53" spans="1:58">
      <c r="A53" s="86" t="s">
        <v>27</v>
      </c>
      <c r="B53" s="86">
        <v>0</v>
      </c>
      <c r="C53" s="86">
        <v>0</v>
      </c>
      <c r="D53" s="86">
        <v>0</v>
      </c>
      <c r="E53" s="86">
        <v>0</v>
      </c>
      <c r="F53" s="86">
        <v>2</v>
      </c>
      <c r="G53" s="86">
        <v>0</v>
      </c>
      <c r="H53" s="86">
        <v>0</v>
      </c>
      <c r="I53" s="86">
        <v>0</v>
      </c>
      <c r="J53" s="86">
        <v>5</v>
      </c>
      <c r="K53" s="86">
        <v>0</v>
      </c>
      <c r="L53" s="86">
        <v>17</v>
      </c>
      <c r="M53" s="86">
        <v>0</v>
      </c>
      <c r="N53" s="86">
        <v>4</v>
      </c>
      <c r="O53" s="86">
        <v>0</v>
      </c>
      <c r="P53" s="86">
        <v>3</v>
      </c>
      <c r="Q53" s="86">
        <v>0</v>
      </c>
      <c r="R53" s="86">
        <v>4</v>
      </c>
      <c r="S53" s="86">
        <v>0</v>
      </c>
      <c r="T53" s="86">
        <v>2</v>
      </c>
      <c r="U53" s="86">
        <v>0</v>
      </c>
      <c r="V53" s="86">
        <v>1</v>
      </c>
      <c r="W53" s="86">
        <v>0</v>
      </c>
      <c r="X53" s="86">
        <v>0</v>
      </c>
      <c r="Y53" s="86">
        <v>0</v>
      </c>
      <c r="Z53" s="86">
        <v>38</v>
      </c>
      <c r="AA53" s="86">
        <v>0</v>
      </c>
      <c r="AB53" s="86" t="s">
        <v>26</v>
      </c>
      <c r="AC53" s="86">
        <v>0</v>
      </c>
      <c r="AD53" s="86">
        <v>0</v>
      </c>
      <c r="AE53" s="86">
        <v>0</v>
      </c>
      <c r="AF53" s="86">
        <v>0</v>
      </c>
      <c r="AG53" s="86">
        <v>0</v>
      </c>
      <c r="AH53" s="86">
        <v>1</v>
      </c>
      <c r="AI53" s="86">
        <v>2</v>
      </c>
      <c r="AJ53" s="86">
        <v>1</v>
      </c>
      <c r="AK53" s="86">
        <v>1</v>
      </c>
      <c r="AL53" s="86">
        <v>2</v>
      </c>
      <c r="AM53" s="86">
        <v>0</v>
      </c>
      <c r="AN53" s="86">
        <v>0</v>
      </c>
      <c r="AO53" s="86">
        <v>7</v>
      </c>
      <c r="AQ53" s="86" t="s">
        <v>27</v>
      </c>
      <c r="AR53" s="86">
        <f t="shared" si="18"/>
        <v>0</v>
      </c>
      <c r="AS53" s="94">
        <v>0</v>
      </c>
      <c r="AT53" s="94">
        <v>0</v>
      </c>
      <c r="AU53" s="94">
        <v>1</v>
      </c>
      <c r="AV53" s="94">
        <v>1</v>
      </c>
      <c r="AW53" s="94">
        <v>1</v>
      </c>
      <c r="AX53" s="94">
        <v>3</v>
      </c>
      <c r="AY53" s="94">
        <v>3</v>
      </c>
      <c r="AZ53" s="94">
        <v>5</v>
      </c>
      <c r="BA53" s="94">
        <v>3</v>
      </c>
      <c r="BB53" s="94">
        <v>1</v>
      </c>
      <c r="BC53" s="94">
        <v>1</v>
      </c>
      <c r="BD53" s="94">
        <v>0</v>
      </c>
      <c r="BE53" s="47">
        <f t="shared" si="19"/>
        <v>19</v>
      </c>
      <c r="BF53" s="92">
        <v>18.5565</v>
      </c>
    </row>
    <row r="54" spans="1:58">
      <c r="A54" s="86" t="s">
        <v>28</v>
      </c>
      <c r="B54" s="86">
        <v>3</v>
      </c>
      <c r="C54" s="86">
        <v>0</v>
      </c>
      <c r="D54" s="86">
        <v>2</v>
      </c>
      <c r="E54" s="86">
        <v>0</v>
      </c>
      <c r="F54" s="86">
        <v>1</v>
      </c>
      <c r="G54" s="86">
        <v>0</v>
      </c>
      <c r="H54" s="86">
        <v>3</v>
      </c>
      <c r="I54" s="86">
        <v>0</v>
      </c>
      <c r="J54" s="86">
        <v>12</v>
      </c>
      <c r="K54" s="86">
        <v>0</v>
      </c>
      <c r="L54" s="86">
        <v>34</v>
      </c>
      <c r="M54" s="86">
        <v>0</v>
      </c>
      <c r="N54" s="86">
        <v>10</v>
      </c>
      <c r="O54" s="86">
        <v>0</v>
      </c>
      <c r="P54" s="86">
        <v>7</v>
      </c>
      <c r="Q54" s="86">
        <v>0</v>
      </c>
      <c r="R54" s="86">
        <v>6</v>
      </c>
      <c r="S54" s="86">
        <v>0</v>
      </c>
      <c r="T54" s="86">
        <v>4</v>
      </c>
      <c r="U54" s="86">
        <v>0</v>
      </c>
      <c r="V54" s="86">
        <v>4</v>
      </c>
      <c r="W54" s="86">
        <v>0</v>
      </c>
      <c r="X54" s="86">
        <v>0</v>
      </c>
      <c r="Y54" s="86">
        <v>0</v>
      </c>
      <c r="Z54" s="86">
        <v>86</v>
      </c>
      <c r="AA54" s="86">
        <v>0</v>
      </c>
      <c r="AB54" s="86" t="s">
        <v>27</v>
      </c>
      <c r="AC54" s="86">
        <v>1</v>
      </c>
      <c r="AD54" s="86">
        <v>0</v>
      </c>
      <c r="AE54" s="86">
        <v>1</v>
      </c>
      <c r="AF54" s="86">
        <v>0</v>
      </c>
      <c r="AG54" s="86">
        <v>1</v>
      </c>
      <c r="AH54" s="86">
        <v>5</v>
      </c>
      <c r="AI54" s="86">
        <v>5</v>
      </c>
      <c r="AJ54" s="86">
        <v>7</v>
      </c>
      <c r="AK54" s="86">
        <v>4</v>
      </c>
      <c r="AL54" s="86">
        <v>2</v>
      </c>
      <c r="AM54" s="86">
        <v>1</v>
      </c>
      <c r="AN54" s="86">
        <v>1</v>
      </c>
      <c r="AO54" s="86">
        <v>28</v>
      </c>
      <c r="AQ54" s="86" t="s">
        <v>28</v>
      </c>
      <c r="AR54" s="86">
        <f t="shared" si="18"/>
        <v>1</v>
      </c>
      <c r="AS54" s="94">
        <v>1</v>
      </c>
      <c r="AT54" s="94">
        <v>0</v>
      </c>
      <c r="AU54" s="94">
        <v>0</v>
      </c>
      <c r="AV54" s="94">
        <v>0</v>
      </c>
      <c r="AW54" s="94">
        <v>1</v>
      </c>
      <c r="AX54" s="94">
        <v>2</v>
      </c>
      <c r="AY54" s="94">
        <v>4</v>
      </c>
      <c r="AZ54" s="94">
        <v>3</v>
      </c>
      <c r="BA54" s="94">
        <v>3</v>
      </c>
      <c r="BB54" s="94">
        <v>3</v>
      </c>
      <c r="BC54" s="94">
        <v>1</v>
      </c>
      <c r="BD54" s="94">
        <v>0</v>
      </c>
      <c r="BE54" s="47">
        <f t="shared" si="19"/>
        <v>18</v>
      </c>
      <c r="BF54" s="92">
        <v>19.084</v>
      </c>
    </row>
    <row r="55" spans="1:58">
      <c r="A55" s="86" t="s">
        <v>82</v>
      </c>
      <c r="B55" s="86">
        <v>1</v>
      </c>
      <c r="C55" s="86">
        <v>0</v>
      </c>
      <c r="D55" s="86">
        <v>0</v>
      </c>
      <c r="E55" s="86">
        <v>0</v>
      </c>
      <c r="F55" s="86">
        <v>0</v>
      </c>
      <c r="G55" s="86">
        <v>0</v>
      </c>
      <c r="H55" s="86">
        <v>0</v>
      </c>
      <c r="I55" s="86">
        <v>0</v>
      </c>
      <c r="J55" s="86">
        <v>0</v>
      </c>
      <c r="K55" s="86">
        <v>0</v>
      </c>
      <c r="L55" s="86">
        <v>7</v>
      </c>
      <c r="M55" s="86">
        <v>0</v>
      </c>
      <c r="N55" s="86">
        <v>5</v>
      </c>
      <c r="O55" s="86">
        <v>0</v>
      </c>
      <c r="P55" s="86">
        <v>0</v>
      </c>
      <c r="Q55" s="86">
        <v>0</v>
      </c>
      <c r="R55" s="86">
        <v>1</v>
      </c>
      <c r="S55" s="86">
        <v>0</v>
      </c>
      <c r="T55" s="86">
        <v>0</v>
      </c>
      <c r="U55" s="86">
        <v>0</v>
      </c>
      <c r="V55" s="86">
        <v>0</v>
      </c>
      <c r="W55" s="86">
        <v>0</v>
      </c>
      <c r="X55" s="86">
        <v>0</v>
      </c>
      <c r="Y55" s="86">
        <v>0</v>
      </c>
      <c r="Z55" s="86">
        <v>14</v>
      </c>
      <c r="AA55" s="86">
        <v>0</v>
      </c>
      <c r="AB55" s="86" t="s">
        <v>28</v>
      </c>
      <c r="AC55" s="86">
        <v>1</v>
      </c>
      <c r="AD55" s="86">
        <v>0</v>
      </c>
      <c r="AE55" s="86">
        <v>0</v>
      </c>
      <c r="AF55" s="86">
        <v>0</v>
      </c>
      <c r="AG55" s="86">
        <v>1</v>
      </c>
      <c r="AH55" s="86">
        <v>2</v>
      </c>
      <c r="AI55" s="86">
        <v>5</v>
      </c>
      <c r="AJ55" s="86">
        <v>4</v>
      </c>
      <c r="AK55" s="86">
        <v>3</v>
      </c>
      <c r="AL55" s="86">
        <v>3</v>
      </c>
      <c r="AM55" s="86">
        <v>1</v>
      </c>
      <c r="AN55" s="86">
        <v>0</v>
      </c>
      <c r="AO55" s="86">
        <v>20</v>
      </c>
      <c r="AQ55" s="86" t="s">
        <v>82</v>
      </c>
      <c r="AR55" s="86">
        <f t="shared" si="18"/>
        <v>0</v>
      </c>
      <c r="AS55" s="94">
        <v>0</v>
      </c>
      <c r="AT55" s="94">
        <v>0</v>
      </c>
      <c r="AU55" s="94">
        <v>0</v>
      </c>
      <c r="AV55" s="94">
        <v>0</v>
      </c>
      <c r="AW55" s="94">
        <v>0</v>
      </c>
      <c r="AX55" s="94" t="s">
        <v>289</v>
      </c>
      <c r="AY55" s="94">
        <v>7</v>
      </c>
      <c r="AZ55" s="94" t="s">
        <v>289</v>
      </c>
      <c r="BA55" s="94" t="s">
        <v>287</v>
      </c>
      <c r="BB55" s="94">
        <v>0</v>
      </c>
      <c r="BC55" s="94">
        <v>0</v>
      </c>
      <c r="BD55" s="94">
        <v>0</v>
      </c>
      <c r="BE55" s="47">
        <f t="shared" si="19"/>
        <v>7</v>
      </c>
      <c r="BF55" s="92">
        <v>11.948</v>
      </c>
    </row>
    <row r="56" spans="1:58">
      <c r="A56" s="86" t="s">
        <v>29</v>
      </c>
      <c r="B56" s="86">
        <v>1</v>
      </c>
      <c r="C56" s="86">
        <v>0</v>
      </c>
      <c r="D56" s="86">
        <v>1</v>
      </c>
      <c r="E56" s="86">
        <v>0</v>
      </c>
      <c r="F56" s="86">
        <v>0</v>
      </c>
      <c r="G56" s="86">
        <v>0</v>
      </c>
      <c r="H56" s="86">
        <v>0</v>
      </c>
      <c r="I56" s="86">
        <v>0</v>
      </c>
      <c r="J56" s="86">
        <v>0</v>
      </c>
      <c r="K56" s="86">
        <v>0</v>
      </c>
      <c r="L56" s="86">
        <v>2</v>
      </c>
      <c r="M56" s="86">
        <v>0</v>
      </c>
      <c r="N56" s="86">
        <v>2</v>
      </c>
      <c r="O56" s="86">
        <v>0</v>
      </c>
      <c r="P56" s="86">
        <v>3</v>
      </c>
      <c r="Q56" s="86">
        <v>0</v>
      </c>
      <c r="R56" s="86">
        <v>5</v>
      </c>
      <c r="S56" s="86">
        <v>0</v>
      </c>
      <c r="T56" s="86">
        <v>1</v>
      </c>
      <c r="U56" s="86">
        <v>0</v>
      </c>
      <c r="V56" s="86">
        <v>1</v>
      </c>
      <c r="W56" s="86">
        <v>0</v>
      </c>
      <c r="X56" s="86">
        <v>1</v>
      </c>
      <c r="Y56" s="86">
        <v>0</v>
      </c>
      <c r="Z56" s="86">
        <v>17</v>
      </c>
      <c r="AA56" s="86">
        <v>0</v>
      </c>
      <c r="AB56" s="86" t="s">
        <v>82</v>
      </c>
      <c r="AC56" s="86">
        <v>0</v>
      </c>
      <c r="AD56" s="86">
        <v>0</v>
      </c>
      <c r="AE56" s="86">
        <v>0</v>
      </c>
      <c r="AF56" s="86">
        <v>0</v>
      </c>
      <c r="AG56" s="86">
        <v>0</v>
      </c>
      <c r="AH56" s="86">
        <v>1</v>
      </c>
      <c r="AI56" s="86">
        <v>5</v>
      </c>
      <c r="AJ56" s="86">
        <v>1</v>
      </c>
      <c r="AK56" s="86">
        <v>1</v>
      </c>
      <c r="AL56" s="86">
        <v>0</v>
      </c>
      <c r="AM56" s="86">
        <v>0</v>
      </c>
      <c r="AN56" s="86">
        <v>0</v>
      </c>
      <c r="AO56" s="86">
        <v>8</v>
      </c>
      <c r="AQ56" s="86" t="s">
        <v>29</v>
      </c>
      <c r="AR56" s="86">
        <f t="shared" si="18"/>
        <v>0</v>
      </c>
      <c r="AS56" s="94">
        <v>0</v>
      </c>
      <c r="AT56" s="94">
        <v>0</v>
      </c>
      <c r="AU56" s="94">
        <v>0</v>
      </c>
      <c r="AV56" s="94">
        <v>0</v>
      </c>
      <c r="AW56" s="94">
        <v>0</v>
      </c>
      <c r="AX56" s="94">
        <v>2</v>
      </c>
      <c r="AY56" s="94">
        <v>2</v>
      </c>
      <c r="AZ56" s="94">
        <v>3</v>
      </c>
      <c r="BA56" s="94">
        <v>1</v>
      </c>
      <c r="BB56" s="94">
        <v>1</v>
      </c>
      <c r="BC56" s="94">
        <v>1</v>
      </c>
      <c r="BD56" s="94">
        <v>0</v>
      </c>
      <c r="BE56" s="47">
        <f t="shared" si="19"/>
        <v>10</v>
      </c>
      <c r="BF56" s="92">
        <v>10.520999999999999</v>
      </c>
    </row>
    <row r="57" spans="1:58">
      <c r="A57" s="86" t="s">
        <v>78</v>
      </c>
      <c r="B57" s="86">
        <v>76</v>
      </c>
      <c r="C57" s="86">
        <v>0</v>
      </c>
      <c r="D57" s="86">
        <v>61</v>
      </c>
      <c r="E57" s="86">
        <v>0</v>
      </c>
      <c r="F57" s="86">
        <v>113</v>
      </c>
      <c r="G57" s="86">
        <v>0</v>
      </c>
      <c r="H57" s="86">
        <v>77</v>
      </c>
      <c r="I57" s="86">
        <v>2</v>
      </c>
      <c r="J57" s="86">
        <v>212</v>
      </c>
      <c r="K57" s="86">
        <v>1</v>
      </c>
      <c r="L57" s="86">
        <v>526</v>
      </c>
      <c r="M57" s="86">
        <v>1</v>
      </c>
      <c r="N57" s="86">
        <v>484</v>
      </c>
      <c r="O57" s="86">
        <v>0</v>
      </c>
      <c r="P57" s="86">
        <v>325</v>
      </c>
      <c r="Q57" s="86">
        <v>0</v>
      </c>
      <c r="R57" s="86">
        <v>243</v>
      </c>
      <c r="S57" s="86">
        <v>0</v>
      </c>
      <c r="T57" s="86">
        <v>180</v>
      </c>
      <c r="U57" s="86">
        <v>0</v>
      </c>
      <c r="V57" s="86">
        <v>94</v>
      </c>
      <c r="W57" s="86">
        <v>0</v>
      </c>
      <c r="X57" s="86">
        <v>28</v>
      </c>
      <c r="Y57" s="86">
        <v>0</v>
      </c>
      <c r="Z57" s="86">
        <v>2419</v>
      </c>
      <c r="AA57" s="86">
        <v>4</v>
      </c>
      <c r="AB57" s="86" t="s">
        <v>29</v>
      </c>
      <c r="AC57" s="86">
        <v>0</v>
      </c>
      <c r="AD57" s="86">
        <v>0</v>
      </c>
      <c r="AE57" s="86">
        <v>0</v>
      </c>
      <c r="AF57" s="86">
        <v>0</v>
      </c>
      <c r="AG57" s="86">
        <v>0</v>
      </c>
      <c r="AH57" s="86">
        <v>2</v>
      </c>
      <c r="AI57" s="86">
        <v>2</v>
      </c>
      <c r="AJ57" s="86">
        <v>3</v>
      </c>
      <c r="AK57" s="86">
        <v>1</v>
      </c>
      <c r="AL57" s="86">
        <v>2</v>
      </c>
      <c r="AM57" s="86">
        <v>1</v>
      </c>
      <c r="AN57" s="86">
        <v>0</v>
      </c>
      <c r="AO57" s="86">
        <v>12</v>
      </c>
      <c r="AQ57" s="86" t="s">
        <v>78</v>
      </c>
      <c r="AR57" s="47">
        <f>AS57</f>
        <v>8.4091403699673553</v>
      </c>
      <c r="AS57" s="88">
        <v>8.4091403699673553</v>
      </c>
      <c r="AT57" s="88">
        <v>4.4047878128400431</v>
      </c>
      <c r="AU57" s="88">
        <v>14.015233949945593</v>
      </c>
      <c r="AV57" s="88">
        <v>18.420021762785638</v>
      </c>
      <c r="AW57" s="88">
        <v>46.450489662676816</v>
      </c>
      <c r="AX57" s="88">
        <v>127.73884657236127</v>
      </c>
      <c r="AY57" s="88">
        <v>176.99238302502718</v>
      </c>
      <c r="AZ57" s="88">
        <v>130.14145810663766</v>
      </c>
      <c r="BA57" s="88">
        <v>97.305767138193701</v>
      </c>
      <c r="BB57" s="88">
        <v>62.868335146898801</v>
      </c>
      <c r="BC57" s="88">
        <v>37.64091403699674</v>
      </c>
      <c r="BD57" s="88">
        <v>11.612622415669204</v>
      </c>
      <c r="BE57" s="47">
        <f t="shared" si="19"/>
        <v>736</v>
      </c>
      <c r="BF57" s="92">
        <v>738.45900000000006</v>
      </c>
    </row>
    <row r="58" spans="1:58">
      <c r="AB58" s="86" t="s">
        <v>78</v>
      </c>
      <c r="AC58" s="86">
        <v>21</v>
      </c>
      <c r="AD58" s="86">
        <v>11</v>
      </c>
      <c r="AE58" s="86">
        <v>35</v>
      </c>
      <c r="AF58" s="86">
        <v>46</v>
      </c>
      <c r="AG58" s="86">
        <v>116</v>
      </c>
      <c r="AH58" s="86">
        <v>319</v>
      </c>
      <c r="AI58" s="86">
        <v>442</v>
      </c>
      <c r="AJ58" s="86">
        <v>325</v>
      </c>
      <c r="AK58" s="86">
        <v>243</v>
      </c>
      <c r="AL58" s="86">
        <v>157</v>
      </c>
      <c r="AM58" s="86">
        <v>94</v>
      </c>
      <c r="AN58" s="86">
        <v>29</v>
      </c>
      <c r="AO58" s="86">
        <v>1838</v>
      </c>
    </row>
    <row r="59" spans="1:58">
      <c r="AC59" s="86" t="s">
        <v>801</v>
      </c>
      <c r="AS59" s="86" t="s">
        <v>802</v>
      </c>
    </row>
    <row r="60" spans="1:58">
      <c r="AC60" s="86">
        <f>AC7</f>
        <v>5</v>
      </c>
      <c r="AD60" s="86">
        <f>AC7+AD7</f>
        <v>5</v>
      </c>
      <c r="AE60" s="86">
        <f>AC7+AD7+AE7</f>
        <v>5</v>
      </c>
      <c r="AF60" s="86">
        <f>AC7+AD7+AE7+AF7</f>
        <v>5</v>
      </c>
      <c r="AG60" s="86">
        <f>AC7+AD7+AE7+AF7+AG7</f>
        <v>5</v>
      </c>
      <c r="AH60" s="86">
        <f>AC7+AD7+AE7+AF7+AG7+AH7</f>
        <v>5</v>
      </c>
      <c r="AI60" s="86">
        <f>AC7+AD7+AE7+AF7+AG7+AH7+AI7</f>
        <v>5</v>
      </c>
      <c r="AJ60" s="86">
        <f>AC7+AD7+AE7+AF7+AG7+AH7+AI7+AJ7</f>
        <v>5</v>
      </c>
      <c r="AK60" s="86">
        <f>AC7+AD7+AE7+AF7+AG7+AH7+AI7+AJ7+AK7</f>
        <v>5</v>
      </c>
      <c r="AL60" s="86">
        <f>AC7+AD7+AE7+AF7+AG7+AH7+AI7+AJ7+AK7+AL7</f>
        <v>5</v>
      </c>
      <c r="AM60" s="86">
        <f>AC7+AD7+AE7+AF7+AG7+AH7+AI7+AJ7+AK7+AL7+AM7</f>
        <v>5</v>
      </c>
      <c r="AN60" s="86">
        <f>AC7+AD7+AE7+AF7+AG7+AH7+AI7+AJ7+AK7+AL7+AM7+AN7</f>
        <v>5</v>
      </c>
      <c r="AQ60" s="86" t="s">
        <v>10</v>
      </c>
      <c r="AS60" s="86">
        <f>AS35</f>
        <v>1</v>
      </c>
      <c r="AT60" s="86">
        <f>AS35+AT35</f>
        <v>2</v>
      </c>
      <c r="AU60" s="86">
        <f>AS35+AT35+AU35</f>
        <v>3</v>
      </c>
      <c r="AV60" s="86">
        <f>AS35+AT35+AU35+AV35</f>
        <v>4</v>
      </c>
      <c r="AW60" s="86">
        <f>AS35+AT35+AU35+AV35+AW35</f>
        <v>7</v>
      </c>
      <c r="AX60" s="86">
        <f>AS35+AT35+AU35+AV35+AW35+AX35</f>
        <v>16</v>
      </c>
      <c r="AY60" s="86">
        <f>AS35+AT35+AU35+AV35+AW35+AX35+AY35</f>
        <v>27</v>
      </c>
      <c r="AZ60" s="86">
        <f>AS35+AT35+AU35+AV35+AW35+AX35+AY35+AZ35</f>
        <v>43</v>
      </c>
      <c r="BA60" s="86">
        <f>AS35+AT35+AU35+AV35+AW35+AX35+AY35+AZ35+BA35</f>
        <v>56</v>
      </c>
      <c r="BB60" s="86">
        <f>AS35+AT35+AU35+AV35+AW35+AX35+AY35+AZ35+BA35+BB35</f>
        <v>63</v>
      </c>
      <c r="BC60" s="86">
        <f>AS35+AT35+AU35+AV35+AW35+AX35+AY35+AZ35+BA35+BB35+BC35</f>
        <v>69</v>
      </c>
      <c r="BD60" s="86">
        <f>AS35+AT35+AU35+AV35+AW35+AX35+AY35+AZ35+BA35+BB35+BC35+BD35</f>
        <v>70</v>
      </c>
    </row>
    <row r="61" spans="1:58">
      <c r="AC61" s="86">
        <f t="shared" ref="AC61:AC82" si="20">AC8</f>
        <v>0</v>
      </c>
      <c r="AD61" s="86">
        <f t="shared" ref="AD61:AD82" si="21">AC8+AD8</f>
        <v>0</v>
      </c>
      <c r="AE61" s="86">
        <f t="shared" ref="AE61:AE82" si="22">AC8+AD8+AE8</f>
        <v>0</v>
      </c>
      <c r="AF61" s="86">
        <f t="shared" ref="AF61:AF82" si="23">AC8+AD8+AE8+AF8</f>
        <v>0</v>
      </c>
      <c r="AG61" s="86">
        <f t="shared" ref="AG61:AG82" si="24">AC8+AD8+AE8+AF8+AG8</f>
        <v>0</v>
      </c>
      <c r="AH61" s="86">
        <f t="shared" ref="AH61:AH82" si="25">AC8+AD8+AE8+AF8+AG8+AH8</f>
        <v>0</v>
      </c>
      <c r="AI61" s="86">
        <f t="shared" ref="AI61:AI82" si="26">AC8+AD8+AE8+AF8+AG8+AH8+AI8</f>
        <v>0</v>
      </c>
      <c r="AJ61" s="86">
        <f t="shared" ref="AJ61:AJ82" si="27">AC8+AD8+AE8+AF8+AG8+AH8+AI8+AJ8</f>
        <v>0</v>
      </c>
      <c r="AK61" s="86">
        <f t="shared" ref="AK61:AK82" si="28">AC8+AD8+AE8+AF8+AG8+AH8+AI8+AJ8+AK8</f>
        <v>0</v>
      </c>
      <c r="AL61" s="86">
        <f t="shared" ref="AL61:AL82" si="29">AC8+AD8+AE8+AF8+AG8+AH8+AI8+AJ8+AK8+AL8</f>
        <v>0</v>
      </c>
      <c r="AM61" s="86">
        <f t="shared" ref="AM61:AM82" si="30">AC8+AD8+AE8+AF8+AG8+AH8+AI8+AJ8+AK8+AL8+AM8</f>
        <v>0</v>
      </c>
      <c r="AN61" s="86">
        <f t="shared" ref="AN61:AN82" si="31">AC8+AD8+AE8+AF8+AG8+AH8+AI8+AJ8+AK8+AL8+AM8+AN8</f>
        <v>0</v>
      </c>
      <c r="AQ61" s="86" t="s">
        <v>11</v>
      </c>
      <c r="AS61" s="86">
        <f t="shared" ref="AS61:AS82" si="32">AS36</f>
        <v>0</v>
      </c>
      <c r="AT61" s="86">
        <f t="shared" ref="AT61:AT82" si="33">AS36+AT36</f>
        <v>0</v>
      </c>
      <c r="AU61" s="86">
        <f t="shared" ref="AU61:AU82" si="34">AS36+AT36+AU36</f>
        <v>0</v>
      </c>
      <c r="AV61" s="86">
        <f t="shared" ref="AV61:AV82" si="35">AS36+AT36+AU36+AV36</f>
        <v>1</v>
      </c>
      <c r="AW61" s="86">
        <f t="shared" ref="AW61:AW82" si="36">AS36+AT36+AU36+AV36+AW36</f>
        <v>2</v>
      </c>
      <c r="AX61" s="86">
        <f t="shared" ref="AX61:AX82" si="37">AS36+AT36+AU36+AV36+AW36+AX36</f>
        <v>7</v>
      </c>
      <c r="AY61" s="86">
        <f t="shared" ref="AY61:AY82" si="38">AS36+AT36+AU36+AV36+AW36+AX36+AY36</f>
        <v>12</v>
      </c>
      <c r="AZ61" s="86">
        <f t="shared" ref="AZ61:AZ82" si="39">AS36+AT36+AU36+AV36+AW36+AX36+AY36+AZ36</f>
        <v>15</v>
      </c>
      <c r="BA61" s="86">
        <f t="shared" ref="BA61:BA82" si="40">AS36+AT36+AU36+AV36+AW36+AX36+AY36+AZ36+BA36</f>
        <v>17</v>
      </c>
      <c r="BB61" s="86">
        <f t="shared" ref="BB61:BB82" si="41">AS36+AT36+AU36+AV36+AW36+AX36+AY36+AZ36+BA36+BB36</f>
        <v>18</v>
      </c>
      <c r="BC61" s="86">
        <f t="shared" ref="BC61:BC82" si="42">AS36+AT36+AU36+AV36+AW36+AX36+AY36+AZ36+BA36+BB36+BC36</f>
        <v>19</v>
      </c>
      <c r="BD61" s="86">
        <f t="shared" ref="BD61:BD82" si="43">AS36+AT36+AU36+AV36+AW36+AX36+AY36+AZ36+BA36+BB36+BC36+BD36</f>
        <v>19</v>
      </c>
    </row>
    <row r="62" spans="1:58">
      <c r="AC62" s="86">
        <f t="shared" si="20"/>
        <v>7</v>
      </c>
      <c r="AD62" s="86">
        <f t="shared" si="21"/>
        <v>7</v>
      </c>
      <c r="AE62" s="86">
        <f t="shared" si="22"/>
        <v>7</v>
      </c>
      <c r="AF62" s="86">
        <f t="shared" si="23"/>
        <v>7</v>
      </c>
      <c r="AG62" s="86">
        <f t="shared" si="24"/>
        <v>7</v>
      </c>
      <c r="AH62" s="86">
        <f t="shared" si="25"/>
        <v>7</v>
      </c>
      <c r="AI62" s="86">
        <f t="shared" si="26"/>
        <v>7</v>
      </c>
      <c r="AJ62" s="86">
        <f t="shared" si="27"/>
        <v>7</v>
      </c>
      <c r="AK62" s="86">
        <f t="shared" si="28"/>
        <v>7</v>
      </c>
      <c r="AL62" s="86">
        <f t="shared" si="29"/>
        <v>7</v>
      </c>
      <c r="AM62" s="86">
        <f t="shared" si="30"/>
        <v>7</v>
      </c>
      <c r="AN62" s="86">
        <f t="shared" si="31"/>
        <v>7</v>
      </c>
      <c r="AQ62" s="86" t="s">
        <v>12</v>
      </c>
      <c r="AS62" s="86">
        <f t="shared" si="32"/>
        <v>1</v>
      </c>
      <c r="AT62" s="86">
        <f t="shared" si="33"/>
        <v>2</v>
      </c>
      <c r="AU62" s="86">
        <f t="shared" si="34"/>
        <v>3</v>
      </c>
      <c r="AV62" s="86">
        <f t="shared" si="35"/>
        <v>4</v>
      </c>
      <c r="AW62" s="86">
        <f t="shared" si="36"/>
        <v>8</v>
      </c>
      <c r="AX62" s="86">
        <f t="shared" si="37"/>
        <v>16</v>
      </c>
      <c r="AY62" s="86">
        <f t="shared" si="38"/>
        <v>30</v>
      </c>
      <c r="AZ62" s="86">
        <f t="shared" si="39"/>
        <v>38</v>
      </c>
      <c r="BA62" s="86">
        <f t="shared" si="40"/>
        <v>44</v>
      </c>
      <c r="BB62" s="86">
        <f t="shared" si="41"/>
        <v>47</v>
      </c>
      <c r="BC62" s="86">
        <f t="shared" si="42"/>
        <v>49</v>
      </c>
      <c r="BD62" s="86">
        <f t="shared" si="43"/>
        <v>51</v>
      </c>
    </row>
    <row r="63" spans="1:58">
      <c r="AC63" s="86">
        <f t="shared" si="20"/>
        <v>2</v>
      </c>
      <c r="AD63" s="86">
        <f t="shared" si="21"/>
        <v>2</v>
      </c>
      <c r="AE63" s="86">
        <f t="shared" si="22"/>
        <v>2</v>
      </c>
      <c r="AF63" s="86">
        <f t="shared" si="23"/>
        <v>2</v>
      </c>
      <c r="AG63" s="86">
        <f t="shared" si="24"/>
        <v>2</v>
      </c>
      <c r="AH63" s="86">
        <f t="shared" si="25"/>
        <v>2</v>
      </c>
      <c r="AI63" s="86">
        <f t="shared" si="26"/>
        <v>2</v>
      </c>
      <c r="AJ63" s="86">
        <f t="shared" si="27"/>
        <v>2</v>
      </c>
      <c r="AK63" s="86">
        <f t="shared" si="28"/>
        <v>2</v>
      </c>
      <c r="AL63" s="86">
        <f t="shared" si="29"/>
        <v>2</v>
      </c>
      <c r="AM63" s="86">
        <f t="shared" si="30"/>
        <v>2</v>
      </c>
      <c r="AN63" s="86">
        <f t="shared" si="31"/>
        <v>2</v>
      </c>
      <c r="AQ63" s="86" t="s">
        <v>13</v>
      </c>
      <c r="AS63" s="86">
        <f t="shared" si="32"/>
        <v>1</v>
      </c>
      <c r="AT63" s="86">
        <f t="shared" si="33"/>
        <v>3</v>
      </c>
      <c r="AU63" s="86">
        <f t="shared" si="34"/>
        <v>6</v>
      </c>
      <c r="AV63" s="86">
        <f t="shared" si="35"/>
        <v>10</v>
      </c>
      <c r="AW63" s="86">
        <f t="shared" si="36"/>
        <v>15</v>
      </c>
      <c r="AX63" s="86">
        <f t="shared" si="37"/>
        <v>26</v>
      </c>
      <c r="AY63" s="86">
        <f t="shared" si="38"/>
        <v>40</v>
      </c>
      <c r="AZ63" s="86">
        <f t="shared" si="39"/>
        <v>63</v>
      </c>
      <c r="BA63" s="86">
        <f t="shared" si="40"/>
        <v>76</v>
      </c>
      <c r="BB63" s="86">
        <f t="shared" si="41"/>
        <v>89</v>
      </c>
      <c r="BC63" s="86">
        <f t="shared" si="42"/>
        <v>97</v>
      </c>
      <c r="BD63" s="86">
        <f t="shared" si="43"/>
        <v>102</v>
      </c>
    </row>
    <row r="64" spans="1:58">
      <c r="AC64" s="86">
        <f t="shared" si="20"/>
        <v>1</v>
      </c>
      <c r="AD64" s="86">
        <f t="shared" si="21"/>
        <v>1</v>
      </c>
      <c r="AE64" s="86">
        <f t="shared" si="22"/>
        <v>1</v>
      </c>
      <c r="AF64" s="86">
        <f t="shared" si="23"/>
        <v>1</v>
      </c>
      <c r="AG64" s="86">
        <f t="shared" si="24"/>
        <v>1</v>
      </c>
      <c r="AH64" s="86">
        <f t="shared" si="25"/>
        <v>1</v>
      </c>
      <c r="AI64" s="86">
        <f t="shared" si="26"/>
        <v>1</v>
      </c>
      <c r="AJ64" s="86">
        <f t="shared" si="27"/>
        <v>1</v>
      </c>
      <c r="AK64" s="86">
        <f t="shared" si="28"/>
        <v>1</v>
      </c>
      <c r="AL64" s="86">
        <f t="shared" si="29"/>
        <v>1</v>
      </c>
      <c r="AM64" s="86">
        <f t="shared" si="30"/>
        <v>1</v>
      </c>
      <c r="AN64" s="86">
        <f t="shared" si="31"/>
        <v>1</v>
      </c>
      <c r="AQ64" s="86" t="s">
        <v>14</v>
      </c>
      <c r="AS64" s="86">
        <f t="shared" si="32"/>
        <v>1</v>
      </c>
      <c r="AT64" s="86">
        <f t="shared" si="33"/>
        <v>3</v>
      </c>
      <c r="AU64" s="86">
        <f t="shared" si="34"/>
        <v>7</v>
      </c>
      <c r="AV64" s="86">
        <f t="shared" si="35"/>
        <v>13</v>
      </c>
      <c r="AW64" s="86">
        <f t="shared" si="36"/>
        <v>19</v>
      </c>
      <c r="AX64" s="86">
        <f t="shared" si="37"/>
        <v>26</v>
      </c>
      <c r="AY64" s="86">
        <f t="shared" si="38"/>
        <v>36</v>
      </c>
      <c r="AZ64" s="86">
        <f t="shared" si="39"/>
        <v>48</v>
      </c>
      <c r="BA64" s="86">
        <f t="shared" si="40"/>
        <v>63</v>
      </c>
      <c r="BB64" s="86">
        <f t="shared" si="41"/>
        <v>71</v>
      </c>
      <c r="BC64" s="86">
        <f t="shared" si="42"/>
        <v>74</v>
      </c>
      <c r="BD64" s="86">
        <f t="shared" si="43"/>
        <v>76</v>
      </c>
    </row>
    <row r="65" spans="29:56">
      <c r="AC65" s="86">
        <f t="shared" si="20"/>
        <v>3</v>
      </c>
      <c r="AD65" s="86">
        <f t="shared" si="21"/>
        <v>3</v>
      </c>
      <c r="AE65" s="86">
        <f t="shared" si="22"/>
        <v>3</v>
      </c>
      <c r="AF65" s="86">
        <f t="shared" si="23"/>
        <v>3</v>
      </c>
      <c r="AG65" s="86">
        <f t="shared" si="24"/>
        <v>3</v>
      </c>
      <c r="AH65" s="86">
        <f t="shared" si="25"/>
        <v>3</v>
      </c>
      <c r="AI65" s="86">
        <f t="shared" si="26"/>
        <v>3</v>
      </c>
      <c r="AJ65" s="86">
        <f t="shared" si="27"/>
        <v>3</v>
      </c>
      <c r="AK65" s="86">
        <f t="shared" si="28"/>
        <v>3</v>
      </c>
      <c r="AL65" s="86">
        <f t="shared" si="29"/>
        <v>3</v>
      </c>
      <c r="AM65" s="86">
        <f t="shared" si="30"/>
        <v>3</v>
      </c>
      <c r="AN65" s="86">
        <f t="shared" si="31"/>
        <v>3</v>
      </c>
      <c r="AQ65" s="86" t="s">
        <v>15</v>
      </c>
      <c r="AS65" s="86">
        <f t="shared" si="32"/>
        <v>1</v>
      </c>
      <c r="AT65" s="86">
        <f t="shared" si="33"/>
        <v>2</v>
      </c>
      <c r="AU65" s="86">
        <f t="shared" si="34"/>
        <v>3</v>
      </c>
      <c r="AV65" s="86">
        <f t="shared" si="35"/>
        <v>4</v>
      </c>
      <c r="AW65" s="86">
        <f t="shared" si="36"/>
        <v>5</v>
      </c>
      <c r="AX65" s="86">
        <f t="shared" si="37"/>
        <v>8</v>
      </c>
      <c r="AY65" s="86">
        <f t="shared" si="38"/>
        <v>11</v>
      </c>
      <c r="AZ65" s="86">
        <f t="shared" si="39"/>
        <v>16</v>
      </c>
      <c r="BA65" s="86">
        <f t="shared" si="40"/>
        <v>19</v>
      </c>
      <c r="BB65" s="86">
        <f t="shared" si="41"/>
        <v>22</v>
      </c>
      <c r="BC65" s="86">
        <f t="shared" si="42"/>
        <v>24</v>
      </c>
      <c r="BD65" s="86">
        <f t="shared" si="43"/>
        <v>25</v>
      </c>
    </row>
    <row r="66" spans="29:56">
      <c r="AC66" s="86">
        <f t="shared" si="20"/>
        <v>0</v>
      </c>
      <c r="AD66" s="86">
        <f t="shared" si="21"/>
        <v>0</v>
      </c>
      <c r="AE66" s="86">
        <f t="shared" si="22"/>
        <v>0</v>
      </c>
      <c r="AF66" s="86">
        <f t="shared" si="23"/>
        <v>0</v>
      </c>
      <c r="AG66" s="86">
        <f t="shared" si="24"/>
        <v>0</v>
      </c>
      <c r="AH66" s="86">
        <f t="shared" si="25"/>
        <v>0</v>
      </c>
      <c r="AI66" s="86">
        <f t="shared" si="26"/>
        <v>0</v>
      </c>
      <c r="AJ66" s="86">
        <f t="shared" si="27"/>
        <v>0</v>
      </c>
      <c r="AK66" s="86">
        <f t="shared" si="28"/>
        <v>0</v>
      </c>
      <c r="AL66" s="86">
        <f t="shared" si="29"/>
        <v>0</v>
      </c>
      <c r="AM66" s="86">
        <f t="shared" si="30"/>
        <v>0</v>
      </c>
      <c r="AN66" s="86">
        <f t="shared" si="31"/>
        <v>0</v>
      </c>
      <c r="AQ66" s="86" t="s">
        <v>16</v>
      </c>
      <c r="AS66" s="86">
        <f t="shared" si="32"/>
        <v>0</v>
      </c>
      <c r="AT66" s="86">
        <f t="shared" si="33"/>
        <v>1</v>
      </c>
      <c r="AU66" s="86">
        <f t="shared" si="34"/>
        <v>2</v>
      </c>
      <c r="AV66" s="86">
        <f t="shared" si="35"/>
        <v>3</v>
      </c>
      <c r="AW66" s="86">
        <f t="shared" si="36"/>
        <v>5</v>
      </c>
      <c r="AX66" s="86">
        <f t="shared" si="37"/>
        <v>16</v>
      </c>
      <c r="AY66" s="86">
        <f t="shared" si="38"/>
        <v>24</v>
      </c>
      <c r="AZ66" s="86">
        <f t="shared" si="39"/>
        <v>30</v>
      </c>
      <c r="BA66" s="86">
        <f t="shared" si="40"/>
        <v>32</v>
      </c>
      <c r="BB66" s="86">
        <f t="shared" si="41"/>
        <v>33</v>
      </c>
      <c r="BC66" s="86">
        <f t="shared" si="42"/>
        <v>34</v>
      </c>
      <c r="BD66" s="86">
        <f t="shared" si="43"/>
        <v>35</v>
      </c>
    </row>
    <row r="67" spans="29:56">
      <c r="AC67" s="86">
        <f t="shared" si="20"/>
        <v>4</v>
      </c>
      <c r="AD67" s="86">
        <f t="shared" si="21"/>
        <v>4</v>
      </c>
      <c r="AE67" s="86">
        <f t="shared" si="22"/>
        <v>4</v>
      </c>
      <c r="AF67" s="86">
        <f t="shared" si="23"/>
        <v>4</v>
      </c>
      <c r="AG67" s="86">
        <f t="shared" si="24"/>
        <v>4</v>
      </c>
      <c r="AH67" s="86">
        <f t="shared" si="25"/>
        <v>4</v>
      </c>
      <c r="AI67" s="86">
        <f t="shared" si="26"/>
        <v>4</v>
      </c>
      <c r="AJ67" s="86">
        <f t="shared" si="27"/>
        <v>4</v>
      </c>
      <c r="AK67" s="86">
        <f t="shared" si="28"/>
        <v>4</v>
      </c>
      <c r="AL67" s="86">
        <f t="shared" si="29"/>
        <v>4</v>
      </c>
      <c r="AM67" s="86">
        <f t="shared" si="30"/>
        <v>4</v>
      </c>
      <c r="AN67" s="86">
        <f t="shared" si="31"/>
        <v>4</v>
      </c>
      <c r="AQ67" s="86" t="s">
        <v>17</v>
      </c>
      <c r="AS67" s="86">
        <f t="shared" si="32"/>
        <v>1</v>
      </c>
      <c r="AT67" s="86">
        <f t="shared" si="33"/>
        <v>2</v>
      </c>
      <c r="AU67" s="86">
        <f t="shared" si="34"/>
        <v>3</v>
      </c>
      <c r="AV67" s="86">
        <f t="shared" si="35"/>
        <v>4</v>
      </c>
      <c r="AW67" s="86">
        <f t="shared" si="36"/>
        <v>5</v>
      </c>
      <c r="AX67" s="86">
        <f t="shared" si="37"/>
        <v>9</v>
      </c>
      <c r="AY67" s="86">
        <f t="shared" si="38"/>
        <v>13</v>
      </c>
      <c r="AZ67" s="86">
        <f t="shared" si="39"/>
        <v>27</v>
      </c>
      <c r="BA67" s="86">
        <f t="shared" si="40"/>
        <v>41</v>
      </c>
      <c r="BB67" s="86">
        <f t="shared" si="41"/>
        <v>50</v>
      </c>
      <c r="BC67" s="86">
        <f t="shared" si="42"/>
        <v>53</v>
      </c>
      <c r="BD67" s="86">
        <f t="shared" si="43"/>
        <v>54</v>
      </c>
    </row>
    <row r="68" spans="29:56">
      <c r="AC68" s="86">
        <f t="shared" si="20"/>
        <v>3</v>
      </c>
      <c r="AD68" s="86">
        <f t="shared" si="21"/>
        <v>3</v>
      </c>
      <c r="AE68" s="86">
        <f t="shared" si="22"/>
        <v>3</v>
      </c>
      <c r="AF68" s="86">
        <f t="shared" si="23"/>
        <v>3</v>
      </c>
      <c r="AG68" s="86">
        <f t="shared" si="24"/>
        <v>3</v>
      </c>
      <c r="AH68" s="86">
        <f t="shared" si="25"/>
        <v>3</v>
      </c>
      <c r="AI68" s="86">
        <f t="shared" si="26"/>
        <v>3</v>
      </c>
      <c r="AJ68" s="86">
        <f t="shared" si="27"/>
        <v>3</v>
      </c>
      <c r="AK68" s="86">
        <f t="shared" si="28"/>
        <v>3</v>
      </c>
      <c r="AL68" s="86">
        <f t="shared" si="29"/>
        <v>3</v>
      </c>
      <c r="AM68" s="86">
        <f t="shared" si="30"/>
        <v>3</v>
      </c>
      <c r="AN68" s="86">
        <f t="shared" si="31"/>
        <v>3</v>
      </c>
      <c r="AQ68" s="86" t="s">
        <v>18</v>
      </c>
      <c r="AS68" s="86">
        <f t="shared" si="32"/>
        <v>1</v>
      </c>
      <c r="AT68" s="86">
        <f t="shared" si="33"/>
        <v>2</v>
      </c>
      <c r="AU68" s="86">
        <f t="shared" si="34"/>
        <v>3</v>
      </c>
      <c r="AV68" s="86">
        <f t="shared" si="35"/>
        <v>4</v>
      </c>
      <c r="AW68" s="86">
        <f t="shared" si="36"/>
        <v>7</v>
      </c>
      <c r="AX68" s="86">
        <f t="shared" si="37"/>
        <v>13</v>
      </c>
      <c r="AY68" s="86">
        <f t="shared" si="38"/>
        <v>22</v>
      </c>
      <c r="AZ68" s="86">
        <f t="shared" si="39"/>
        <v>30</v>
      </c>
      <c r="BA68" s="86">
        <f t="shared" si="40"/>
        <v>35</v>
      </c>
      <c r="BB68" s="86">
        <f t="shared" si="41"/>
        <v>38</v>
      </c>
      <c r="BC68" s="86">
        <f t="shared" si="42"/>
        <v>40</v>
      </c>
      <c r="BD68" s="86">
        <f t="shared" si="43"/>
        <v>41</v>
      </c>
    </row>
    <row r="69" spans="29:56">
      <c r="AC69" s="86">
        <f t="shared" si="20"/>
        <v>1</v>
      </c>
      <c r="AD69" s="86">
        <f t="shared" si="21"/>
        <v>1</v>
      </c>
      <c r="AE69" s="86">
        <f t="shared" si="22"/>
        <v>1</v>
      </c>
      <c r="AF69" s="86">
        <f t="shared" si="23"/>
        <v>1</v>
      </c>
      <c r="AG69" s="86">
        <f t="shared" si="24"/>
        <v>1</v>
      </c>
      <c r="AH69" s="86">
        <f t="shared" si="25"/>
        <v>1</v>
      </c>
      <c r="AI69" s="86">
        <f t="shared" si="26"/>
        <v>1</v>
      </c>
      <c r="AJ69" s="86">
        <f t="shared" si="27"/>
        <v>1</v>
      </c>
      <c r="AK69" s="86">
        <f t="shared" si="28"/>
        <v>1</v>
      </c>
      <c r="AL69" s="86">
        <f t="shared" si="29"/>
        <v>1</v>
      </c>
      <c r="AM69" s="86">
        <f t="shared" si="30"/>
        <v>1</v>
      </c>
      <c r="AN69" s="86">
        <f t="shared" si="31"/>
        <v>1</v>
      </c>
      <c r="AQ69" s="86" t="s">
        <v>81</v>
      </c>
      <c r="AS69" s="86">
        <f t="shared" si="32"/>
        <v>0</v>
      </c>
      <c r="AT69" s="86">
        <f t="shared" si="33"/>
        <v>1</v>
      </c>
      <c r="AU69" s="86">
        <f t="shared" si="34"/>
        <v>2</v>
      </c>
      <c r="AV69" s="86">
        <f t="shared" si="35"/>
        <v>3</v>
      </c>
      <c r="AW69" s="86">
        <f t="shared" si="36"/>
        <v>5</v>
      </c>
      <c r="AX69" s="86">
        <f t="shared" si="37"/>
        <v>17</v>
      </c>
      <c r="AY69" s="86">
        <f t="shared" si="38"/>
        <v>34</v>
      </c>
      <c r="AZ69" s="86">
        <f t="shared" si="39"/>
        <v>42</v>
      </c>
      <c r="BA69" s="86">
        <f t="shared" si="40"/>
        <v>50</v>
      </c>
      <c r="BB69" s="86">
        <f t="shared" si="41"/>
        <v>53</v>
      </c>
      <c r="BC69" s="86">
        <f t="shared" si="42"/>
        <v>54</v>
      </c>
      <c r="BD69" s="86">
        <f t="shared" si="43"/>
        <v>54</v>
      </c>
    </row>
    <row r="70" spans="29:56">
      <c r="AC70" s="86">
        <f t="shared" si="20"/>
        <v>0</v>
      </c>
      <c r="AD70" s="86">
        <f t="shared" si="21"/>
        <v>0</v>
      </c>
      <c r="AE70" s="86">
        <f t="shared" si="22"/>
        <v>0</v>
      </c>
      <c r="AF70" s="86">
        <f t="shared" si="23"/>
        <v>0</v>
      </c>
      <c r="AG70" s="86">
        <f t="shared" si="24"/>
        <v>0</v>
      </c>
      <c r="AH70" s="86">
        <f t="shared" si="25"/>
        <v>0</v>
      </c>
      <c r="AI70" s="86">
        <f t="shared" si="26"/>
        <v>0</v>
      </c>
      <c r="AJ70" s="86">
        <f t="shared" si="27"/>
        <v>0</v>
      </c>
      <c r="AK70" s="86">
        <f t="shared" si="28"/>
        <v>0</v>
      </c>
      <c r="AL70" s="86">
        <f t="shared" si="29"/>
        <v>0</v>
      </c>
      <c r="AM70" s="86">
        <f t="shared" si="30"/>
        <v>0</v>
      </c>
      <c r="AN70" s="86">
        <f t="shared" si="31"/>
        <v>0</v>
      </c>
      <c r="AQ70" s="86" t="s">
        <v>19</v>
      </c>
      <c r="AS70" s="86">
        <f t="shared" si="32"/>
        <v>0</v>
      </c>
      <c r="AT70" s="86">
        <f t="shared" si="33"/>
        <v>0</v>
      </c>
      <c r="AU70" s="86">
        <f t="shared" si="34"/>
        <v>0</v>
      </c>
      <c r="AV70" s="86">
        <f t="shared" si="35"/>
        <v>0</v>
      </c>
      <c r="AW70" s="86">
        <f t="shared" si="36"/>
        <v>0</v>
      </c>
      <c r="AX70" s="86">
        <f t="shared" si="37"/>
        <v>0</v>
      </c>
      <c r="AY70" s="86">
        <f t="shared" si="38"/>
        <v>1</v>
      </c>
      <c r="AZ70" s="86">
        <f t="shared" si="39"/>
        <v>3</v>
      </c>
      <c r="BA70" s="86">
        <f t="shared" si="40"/>
        <v>6</v>
      </c>
      <c r="BB70" s="86">
        <f t="shared" si="41"/>
        <v>6</v>
      </c>
      <c r="BC70" s="86">
        <f t="shared" si="42"/>
        <v>6</v>
      </c>
      <c r="BD70" s="86">
        <f t="shared" si="43"/>
        <v>6</v>
      </c>
    </row>
    <row r="71" spans="29:56">
      <c r="AC71" s="86">
        <f t="shared" si="20"/>
        <v>4</v>
      </c>
      <c r="AD71" s="86">
        <f t="shared" si="21"/>
        <v>4</v>
      </c>
      <c r="AE71" s="86">
        <f t="shared" si="22"/>
        <v>4</v>
      </c>
      <c r="AF71" s="86">
        <f t="shared" si="23"/>
        <v>4</v>
      </c>
      <c r="AG71" s="86">
        <f t="shared" si="24"/>
        <v>4</v>
      </c>
      <c r="AH71" s="86">
        <f t="shared" si="25"/>
        <v>4</v>
      </c>
      <c r="AI71" s="86">
        <f t="shared" si="26"/>
        <v>4</v>
      </c>
      <c r="AJ71" s="86">
        <f t="shared" si="27"/>
        <v>4</v>
      </c>
      <c r="AK71" s="86">
        <f t="shared" si="28"/>
        <v>4</v>
      </c>
      <c r="AL71" s="86">
        <f t="shared" si="29"/>
        <v>4</v>
      </c>
      <c r="AM71" s="86">
        <f t="shared" si="30"/>
        <v>4</v>
      </c>
      <c r="AN71" s="86">
        <f t="shared" si="31"/>
        <v>4</v>
      </c>
      <c r="AQ71" s="86" t="s">
        <v>20</v>
      </c>
      <c r="AS71" s="86">
        <f t="shared" si="32"/>
        <v>0</v>
      </c>
      <c r="AT71" s="86">
        <f t="shared" si="33"/>
        <v>0</v>
      </c>
      <c r="AU71" s="86">
        <f t="shared" si="34"/>
        <v>0</v>
      </c>
      <c r="AV71" s="86">
        <f t="shared" si="35"/>
        <v>1</v>
      </c>
      <c r="AW71" s="86">
        <f t="shared" si="36"/>
        <v>2</v>
      </c>
      <c r="AX71" s="86">
        <f t="shared" si="37"/>
        <v>9</v>
      </c>
      <c r="AY71" s="86">
        <f t="shared" si="38"/>
        <v>13</v>
      </c>
      <c r="AZ71" s="86">
        <f t="shared" si="39"/>
        <v>17</v>
      </c>
      <c r="BA71" s="86">
        <f t="shared" si="40"/>
        <v>20</v>
      </c>
      <c r="BB71" s="86">
        <f t="shared" si="41"/>
        <v>22</v>
      </c>
      <c r="BC71" s="86">
        <f t="shared" si="42"/>
        <v>22</v>
      </c>
      <c r="BD71" s="86">
        <f t="shared" si="43"/>
        <v>22</v>
      </c>
    </row>
    <row r="72" spans="29:56">
      <c r="AC72" s="86">
        <f t="shared" si="20"/>
        <v>0</v>
      </c>
      <c r="AD72" s="86">
        <f t="shared" si="21"/>
        <v>0</v>
      </c>
      <c r="AE72" s="86">
        <f t="shared" si="22"/>
        <v>0</v>
      </c>
      <c r="AF72" s="86">
        <f t="shared" si="23"/>
        <v>0</v>
      </c>
      <c r="AG72" s="86">
        <f t="shared" si="24"/>
        <v>0</v>
      </c>
      <c r="AH72" s="86">
        <f t="shared" si="25"/>
        <v>0</v>
      </c>
      <c r="AI72" s="86">
        <f t="shared" si="26"/>
        <v>0</v>
      </c>
      <c r="AJ72" s="86">
        <f t="shared" si="27"/>
        <v>0</v>
      </c>
      <c r="AK72" s="86">
        <f t="shared" si="28"/>
        <v>0</v>
      </c>
      <c r="AL72" s="86">
        <f t="shared" si="29"/>
        <v>0</v>
      </c>
      <c r="AM72" s="86">
        <f t="shared" si="30"/>
        <v>0</v>
      </c>
      <c r="AN72" s="86">
        <f t="shared" si="31"/>
        <v>0</v>
      </c>
      <c r="AQ72" s="86" t="s">
        <v>21</v>
      </c>
      <c r="AS72" s="86">
        <f t="shared" si="32"/>
        <v>0</v>
      </c>
      <c r="AT72" s="86">
        <f t="shared" si="33"/>
        <v>0</v>
      </c>
      <c r="AU72" s="86">
        <f t="shared" si="34"/>
        <v>1</v>
      </c>
      <c r="AV72" s="86">
        <f t="shared" si="35"/>
        <v>2</v>
      </c>
      <c r="AW72" s="86">
        <f t="shared" si="36"/>
        <v>4</v>
      </c>
      <c r="AX72" s="86">
        <f t="shared" si="37"/>
        <v>8</v>
      </c>
      <c r="AY72" s="86">
        <f t="shared" si="38"/>
        <v>13</v>
      </c>
      <c r="AZ72" s="86">
        <f t="shared" si="39"/>
        <v>16</v>
      </c>
      <c r="BA72" s="86">
        <f t="shared" si="40"/>
        <v>18</v>
      </c>
      <c r="BB72" s="86">
        <f t="shared" si="41"/>
        <v>20</v>
      </c>
      <c r="BC72" s="86">
        <f t="shared" si="42"/>
        <v>20</v>
      </c>
      <c r="BD72" s="86">
        <f t="shared" si="43"/>
        <v>20</v>
      </c>
    </row>
    <row r="73" spans="29:56">
      <c r="AC73" s="86">
        <f t="shared" si="20"/>
        <v>3</v>
      </c>
      <c r="AD73" s="86">
        <f t="shared" si="21"/>
        <v>3</v>
      </c>
      <c r="AE73" s="86">
        <f t="shared" si="22"/>
        <v>3</v>
      </c>
      <c r="AF73" s="86">
        <f t="shared" si="23"/>
        <v>3</v>
      </c>
      <c r="AG73" s="86">
        <f t="shared" si="24"/>
        <v>3</v>
      </c>
      <c r="AH73" s="86">
        <f t="shared" si="25"/>
        <v>3</v>
      </c>
      <c r="AI73" s="86">
        <f t="shared" si="26"/>
        <v>3</v>
      </c>
      <c r="AJ73" s="86">
        <f t="shared" si="27"/>
        <v>3</v>
      </c>
      <c r="AK73" s="86">
        <f t="shared" si="28"/>
        <v>3</v>
      </c>
      <c r="AL73" s="86">
        <f t="shared" si="29"/>
        <v>3</v>
      </c>
      <c r="AM73" s="86">
        <f t="shared" si="30"/>
        <v>3</v>
      </c>
      <c r="AN73" s="86">
        <f t="shared" si="31"/>
        <v>3</v>
      </c>
      <c r="AQ73" s="86" t="s">
        <v>22</v>
      </c>
      <c r="AS73" s="86">
        <f t="shared" si="32"/>
        <v>0</v>
      </c>
      <c r="AT73" s="86">
        <f t="shared" si="33"/>
        <v>1</v>
      </c>
      <c r="AU73" s="86">
        <f t="shared" si="34"/>
        <v>2</v>
      </c>
      <c r="AV73" s="86">
        <f t="shared" si="35"/>
        <v>3</v>
      </c>
      <c r="AW73" s="86">
        <f t="shared" si="36"/>
        <v>5</v>
      </c>
      <c r="AX73" s="86">
        <f t="shared" si="37"/>
        <v>12</v>
      </c>
      <c r="AY73" s="86">
        <f t="shared" si="38"/>
        <v>18</v>
      </c>
      <c r="AZ73" s="86">
        <f t="shared" si="39"/>
        <v>23</v>
      </c>
      <c r="BA73" s="86">
        <f t="shared" si="40"/>
        <v>25</v>
      </c>
      <c r="BB73" s="86">
        <f t="shared" si="41"/>
        <v>26</v>
      </c>
      <c r="BC73" s="86">
        <f t="shared" si="42"/>
        <v>27</v>
      </c>
      <c r="BD73" s="86">
        <f t="shared" si="43"/>
        <v>27</v>
      </c>
    </row>
    <row r="74" spans="29:56">
      <c r="AC74" s="86">
        <f t="shared" si="20"/>
        <v>2</v>
      </c>
      <c r="AD74" s="86">
        <f t="shared" si="21"/>
        <v>2</v>
      </c>
      <c r="AE74" s="86">
        <f t="shared" si="22"/>
        <v>2</v>
      </c>
      <c r="AF74" s="86">
        <f t="shared" si="23"/>
        <v>2</v>
      </c>
      <c r="AG74" s="86">
        <f t="shared" si="24"/>
        <v>2</v>
      </c>
      <c r="AH74" s="86">
        <f t="shared" si="25"/>
        <v>2</v>
      </c>
      <c r="AI74" s="86">
        <f t="shared" si="26"/>
        <v>2</v>
      </c>
      <c r="AJ74" s="86">
        <f t="shared" si="27"/>
        <v>2</v>
      </c>
      <c r="AK74" s="86">
        <f t="shared" si="28"/>
        <v>2</v>
      </c>
      <c r="AL74" s="86">
        <f t="shared" si="29"/>
        <v>2</v>
      </c>
      <c r="AM74" s="86">
        <f t="shared" si="30"/>
        <v>2</v>
      </c>
      <c r="AN74" s="86">
        <f t="shared" si="31"/>
        <v>2</v>
      </c>
      <c r="AQ74" s="86" t="s">
        <v>23</v>
      </c>
      <c r="AS74" s="86">
        <f t="shared" si="32"/>
        <v>0</v>
      </c>
      <c r="AT74" s="86">
        <f t="shared" si="33"/>
        <v>0</v>
      </c>
      <c r="AU74" s="86">
        <f t="shared" si="34"/>
        <v>1</v>
      </c>
      <c r="AV74" s="86">
        <f t="shared" si="35"/>
        <v>3</v>
      </c>
      <c r="AW74" s="86">
        <f t="shared" si="36"/>
        <v>5</v>
      </c>
      <c r="AX74" s="86">
        <f t="shared" si="37"/>
        <v>7</v>
      </c>
      <c r="AY74" s="86">
        <f t="shared" si="38"/>
        <v>13</v>
      </c>
      <c r="AZ74" s="86">
        <f t="shared" si="39"/>
        <v>17</v>
      </c>
      <c r="BA74" s="86">
        <f t="shared" si="40"/>
        <v>21</v>
      </c>
      <c r="BB74" s="86">
        <f t="shared" si="41"/>
        <v>22</v>
      </c>
      <c r="BC74" s="86">
        <f t="shared" si="42"/>
        <v>22</v>
      </c>
      <c r="BD74" s="86">
        <f t="shared" si="43"/>
        <v>22</v>
      </c>
    </row>
    <row r="75" spans="29:56">
      <c r="AC75" s="86">
        <f t="shared" si="20"/>
        <v>0</v>
      </c>
      <c r="AD75" s="86">
        <f t="shared" si="21"/>
        <v>0</v>
      </c>
      <c r="AE75" s="86">
        <f t="shared" si="22"/>
        <v>0</v>
      </c>
      <c r="AF75" s="86">
        <f t="shared" si="23"/>
        <v>0</v>
      </c>
      <c r="AG75" s="86">
        <f t="shared" si="24"/>
        <v>0</v>
      </c>
      <c r="AH75" s="86">
        <f t="shared" si="25"/>
        <v>0</v>
      </c>
      <c r="AI75" s="86">
        <f t="shared" si="26"/>
        <v>0</v>
      </c>
      <c r="AJ75" s="86">
        <f t="shared" si="27"/>
        <v>0</v>
      </c>
      <c r="AK75" s="86">
        <f t="shared" si="28"/>
        <v>0</v>
      </c>
      <c r="AL75" s="86">
        <f t="shared" si="29"/>
        <v>0</v>
      </c>
      <c r="AM75" s="86">
        <f t="shared" si="30"/>
        <v>0</v>
      </c>
      <c r="AN75" s="86">
        <f t="shared" si="31"/>
        <v>0</v>
      </c>
      <c r="AQ75" s="86" t="s">
        <v>24</v>
      </c>
      <c r="AS75" s="86">
        <f t="shared" si="32"/>
        <v>0</v>
      </c>
      <c r="AT75" s="86">
        <f t="shared" si="33"/>
        <v>0</v>
      </c>
      <c r="AU75" s="86">
        <f t="shared" si="34"/>
        <v>1</v>
      </c>
      <c r="AV75" s="86">
        <f t="shared" si="35"/>
        <v>2</v>
      </c>
      <c r="AW75" s="86">
        <f t="shared" si="36"/>
        <v>3</v>
      </c>
      <c r="AX75" s="86">
        <f t="shared" si="37"/>
        <v>5</v>
      </c>
      <c r="AY75" s="86">
        <f t="shared" si="38"/>
        <v>9</v>
      </c>
      <c r="AZ75" s="86">
        <f t="shared" si="39"/>
        <v>12</v>
      </c>
      <c r="BA75" s="86">
        <f t="shared" si="40"/>
        <v>17</v>
      </c>
      <c r="BB75" s="86">
        <f t="shared" si="41"/>
        <v>22</v>
      </c>
      <c r="BC75" s="86">
        <f t="shared" si="42"/>
        <v>24</v>
      </c>
      <c r="BD75" s="86">
        <f t="shared" si="43"/>
        <v>25</v>
      </c>
    </row>
    <row r="76" spans="29:56">
      <c r="AC76" s="86">
        <f t="shared" si="20"/>
        <v>0</v>
      </c>
      <c r="AD76" s="86">
        <f t="shared" si="21"/>
        <v>0</v>
      </c>
      <c r="AE76" s="86">
        <f t="shared" si="22"/>
        <v>0</v>
      </c>
      <c r="AF76" s="86">
        <f t="shared" si="23"/>
        <v>0</v>
      </c>
      <c r="AG76" s="86">
        <f t="shared" si="24"/>
        <v>0</v>
      </c>
      <c r="AH76" s="86">
        <f t="shared" si="25"/>
        <v>0</v>
      </c>
      <c r="AI76" s="86">
        <f t="shared" si="26"/>
        <v>0</v>
      </c>
      <c r="AJ76" s="86">
        <f t="shared" si="27"/>
        <v>0</v>
      </c>
      <c r="AK76" s="86">
        <f t="shared" si="28"/>
        <v>0</v>
      </c>
      <c r="AL76" s="86">
        <f t="shared" si="29"/>
        <v>0</v>
      </c>
      <c r="AM76" s="86">
        <f t="shared" si="30"/>
        <v>0</v>
      </c>
      <c r="AN76" s="86">
        <f t="shared" si="31"/>
        <v>0</v>
      </c>
      <c r="AQ76" s="86" t="s">
        <v>25</v>
      </c>
      <c r="AS76" s="86">
        <f t="shared" si="32"/>
        <v>0</v>
      </c>
      <c r="AT76" s="86">
        <f t="shared" si="33"/>
        <v>0</v>
      </c>
      <c r="AU76" s="86">
        <f t="shared" si="34"/>
        <v>1</v>
      </c>
      <c r="AV76" s="86">
        <f t="shared" si="35"/>
        <v>2</v>
      </c>
      <c r="AW76" s="86">
        <f t="shared" si="36"/>
        <v>3</v>
      </c>
      <c r="AX76" s="86">
        <f t="shared" si="37"/>
        <v>7</v>
      </c>
      <c r="AY76" s="86">
        <f t="shared" si="38"/>
        <v>11</v>
      </c>
      <c r="AZ76" s="86">
        <f t="shared" si="39"/>
        <v>17</v>
      </c>
      <c r="BA76" s="86">
        <f t="shared" si="40"/>
        <v>22</v>
      </c>
      <c r="BB76" s="86">
        <f t="shared" si="41"/>
        <v>24</v>
      </c>
      <c r="BC76" s="86">
        <f t="shared" si="42"/>
        <v>26</v>
      </c>
      <c r="BD76" s="86">
        <f t="shared" si="43"/>
        <v>27</v>
      </c>
    </row>
    <row r="77" spans="29:56">
      <c r="AC77" s="86">
        <f t="shared" si="20"/>
        <v>0</v>
      </c>
      <c r="AD77" s="86">
        <f t="shared" si="21"/>
        <v>0</v>
      </c>
      <c r="AE77" s="86">
        <f t="shared" si="22"/>
        <v>0</v>
      </c>
      <c r="AF77" s="86">
        <f t="shared" si="23"/>
        <v>0</v>
      </c>
      <c r="AG77" s="86">
        <f t="shared" si="24"/>
        <v>0</v>
      </c>
      <c r="AH77" s="86">
        <f t="shared" si="25"/>
        <v>0</v>
      </c>
      <c r="AI77" s="86">
        <f t="shared" si="26"/>
        <v>0</v>
      </c>
      <c r="AJ77" s="86">
        <f t="shared" si="27"/>
        <v>0</v>
      </c>
      <c r="AK77" s="86">
        <f t="shared" si="28"/>
        <v>0</v>
      </c>
      <c r="AL77" s="86">
        <f t="shared" si="29"/>
        <v>0</v>
      </c>
      <c r="AM77" s="86">
        <f t="shared" si="30"/>
        <v>0</v>
      </c>
      <c r="AN77" s="86">
        <f t="shared" si="31"/>
        <v>0</v>
      </c>
      <c r="AQ77" s="86" t="s">
        <v>26</v>
      </c>
      <c r="AS77" s="86">
        <f t="shared" si="32"/>
        <v>0</v>
      </c>
      <c r="AT77" s="86">
        <f t="shared" si="33"/>
        <v>0</v>
      </c>
      <c r="AU77" s="86">
        <f t="shared" si="34"/>
        <v>0</v>
      </c>
      <c r="AV77" s="86">
        <f t="shared" si="35"/>
        <v>0</v>
      </c>
      <c r="AW77" s="86">
        <f t="shared" si="36"/>
        <v>0</v>
      </c>
      <c r="AX77" s="86">
        <f t="shared" si="37"/>
        <v>1</v>
      </c>
      <c r="AY77" s="86">
        <f t="shared" si="38"/>
        <v>4</v>
      </c>
      <c r="AZ77" s="86">
        <f t="shared" si="39"/>
        <v>6</v>
      </c>
      <c r="BA77" s="86">
        <f t="shared" si="40"/>
        <v>8</v>
      </c>
      <c r="BB77" s="86">
        <f t="shared" si="41"/>
        <v>9</v>
      </c>
      <c r="BC77" s="86">
        <f t="shared" si="42"/>
        <v>9</v>
      </c>
      <c r="BD77" s="86">
        <f t="shared" si="43"/>
        <v>9</v>
      </c>
    </row>
    <row r="78" spans="29:56">
      <c r="AC78" s="86">
        <f t="shared" si="20"/>
        <v>1</v>
      </c>
      <c r="AD78" s="86">
        <f t="shared" si="21"/>
        <v>1</v>
      </c>
      <c r="AE78" s="86">
        <f t="shared" si="22"/>
        <v>1</v>
      </c>
      <c r="AF78" s="86">
        <f t="shared" si="23"/>
        <v>1</v>
      </c>
      <c r="AG78" s="86">
        <f t="shared" si="24"/>
        <v>1</v>
      </c>
      <c r="AH78" s="86">
        <f t="shared" si="25"/>
        <v>1</v>
      </c>
      <c r="AI78" s="86">
        <f t="shared" si="26"/>
        <v>1</v>
      </c>
      <c r="AJ78" s="86">
        <f t="shared" si="27"/>
        <v>1</v>
      </c>
      <c r="AK78" s="86">
        <f t="shared" si="28"/>
        <v>1</v>
      </c>
      <c r="AL78" s="86">
        <f t="shared" si="29"/>
        <v>1</v>
      </c>
      <c r="AM78" s="86">
        <f t="shared" si="30"/>
        <v>1</v>
      </c>
      <c r="AN78" s="86">
        <f t="shared" si="31"/>
        <v>1</v>
      </c>
      <c r="AQ78" s="86" t="s">
        <v>27</v>
      </c>
      <c r="AS78" s="86">
        <f t="shared" si="32"/>
        <v>0</v>
      </c>
      <c r="AT78" s="86">
        <f t="shared" si="33"/>
        <v>0</v>
      </c>
      <c r="AU78" s="86">
        <f t="shared" si="34"/>
        <v>1</v>
      </c>
      <c r="AV78" s="86">
        <f t="shared" si="35"/>
        <v>2</v>
      </c>
      <c r="AW78" s="86">
        <f t="shared" si="36"/>
        <v>3</v>
      </c>
      <c r="AX78" s="86">
        <f t="shared" si="37"/>
        <v>6</v>
      </c>
      <c r="AY78" s="86">
        <f t="shared" si="38"/>
        <v>9</v>
      </c>
      <c r="AZ78" s="86">
        <f t="shared" si="39"/>
        <v>14</v>
      </c>
      <c r="BA78" s="86">
        <f t="shared" si="40"/>
        <v>17</v>
      </c>
      <c r="BB78" s="86">
        <f t="shared" si="41"/>
        <v>18</v>
      </c>
      <c r="BC78" s="86">
        <f t="shared" si="42"/>
        <v>19</v>
      </c>
      <c r="BD78" s="86">
        <f t="shared" si="43"/>
        <v>19</v>
      </c>
    </row>
    <row r="79" spans="29:56">
      <c r="AC79" s="86">
        <f t="shared" si="20"/>
        <v>0</v>
      </c>
      <c r="AD79" s="86">
        <f t="shared" si="21"/>
        <v>0</v>
      </c>
      <c r="AE79" s="86">
        <f t="shared" si="22"/>
        <v>0</v>
      </c>
      <c r="AF79" s="86">
        <f t="shared" si="23"/>
        <v>0</v>
      </c>
      <c r="AG79" s="86">
        <f t="shared" si="24"/>
        <v>0</v>
      </c>
      <c r="AH79" s="86">
        <f t="shared" si="25"/>
        <v>0</v>
      </c>
      <c r="AI79" s="86">
        <f t="shared" si="26"/>
        <v>0</v>
      </c>
      <c r="AJ79" s="86">
        <f t="shared" si="27"/>
        <v>0</v>
      </c>
      <c r="AK79" s="86">
        <f t="shared" si="28"/>
        <v>0</v>
      </c>
      <c r="AL79" s="86">
        <f t="shared" si="29"/>
        <v>0</v>
      </c>
      <c r="AM79" s="86">
        <f t="shared" si="30"/>
        <v>0</v>
      </c>
      <c r="AN79" s="86">
        <f t="shared" si="31"/>
        <v>0</v>
      </c>
      <c r="AQ79" s="86" t="s">
        <v>28</v>
      </c>
      <c r="AS79" s="86">
        <f t="shared" si="32"/>
        <v>1</v>
      </c>
      <c r="AT79" s="86">
        <f t="shared" si="33"/>
        <v>1</v>
      </c>
      <c r="AU79" s="86">
        <f t="shared" si="34"/>
        <v>1</v>
      </c>
      <c r="AV79" s="86">
        <f t="shared" si="35"/>
        <v>1</v>
      </c>
      <c r="AW79" s="86">
        <f t="shared" si="36"/>
        <v>2</v>
      </c>
      <c r="AX79" s="86">
        <f t="shared" si="37"/>
        <v>4</v>
      </c>
      <c r="AY79" s="86">
        <f t="shared" si="38"/>
        <v>8</v>
      </c>
      <c r="AZ79" s="86">
        <f t="shared" si="39"/>
        <v>11</v>
      </c>
      <c r="BA79" s="86">
        <f t="shared" si="40"/>
        <v>14</v>
      </c>
      <c r="BB79" s="86">
        <f t="shared" si="41"/>
        <v>17</v>
      </c>
      <c r="BC79" s="86">
        <f t="shared" si="42"/>
        <v>18</v>
      </c>
      <c r="BD79" s="86">
        <f t="shared" si="43"/>
        <v>18</v>
      </c>
    </row>
    <row r="80" spans="29:56">
      <c r="AC80" s="86">
        <f t="shared" si="20"/>
        <v>0</v>
      </c>
      <c r="AD80" s="86">
        <f t="shared" si="21"/>
        <v>0</v>
      </c>
      <c r="AE80" s="86">
        <f t="shared" si="22"/>
        <v>0</v>
      </c>
      <c r="AF80" s="86">
        <f t="shared" si="23"/>
        <v>0</v>
      </c>
      <c r="AG80" s="86">
        <f t="shared" si="24"/>
        <v>0</v>
      </c>
      <c r="AH80" s="86">
        <f t="shared" si="25"/>
        <v>0</v>
      </c>
      <c r="AI80" s="86">
        <f t="shared" si="26"/>
        <v>0</v>
      </c>
      <c r="AJ80" s="86">
        <f t="shared" si="27"/>
        <v>0</v>
      </c>
      <c r="AK80" s="86">
        <f t="shared" si="28"/>
        <v>0</v>
      </c>
      <c r="AL80" s="86">
        <f t="shared" si="29"/>
        <v>0</v>
      </c>
      <c r="AM80" s="86">
        <f t="shared" si="30"/>
        <v>0</v>
      </c>
      <c r="AN80" s="86">
        <f t="shared" si="31"/>
        <v>0</v>
      </c>
      <c r="AQ80" s="86" t="s">
        <v>82</v>
      </c>
      <c r="AS80" s="86">
        <f t="shared" si="32"/>
        <v>0</v>
      </c>
      <c r="AT80" s="86">
        <f t="shared" si="33"/>
        <v>0</v>
      </c>
      <c r="AU80" s="86">
        <f t="shared" si="34"/>
        <v>0</v>
      </c>
      <c r="AV80" s="86">
        <f t="shared" si="35"/>
        <v>0</v>
      </c>
      <c r="AW80" s="86">
        <f t="shared" si="36"/>
        <v>0</v>
      </c>
      <c r="AX80" s="86">
        <f t="shared" si="37"/>
        <v>2</v>
      </c>
      <c r="AY80" s="86">
        <f t="shared" si="38"/>
        <v>9</v>
      </c>
      <c r="AZ80" s="86">
        <f t="shared" si="39"/>
        <v>11</v>
      </c>
      <c r="BA80" s="86">
        <f t="shared" si="40"/>
        <v>12</v>
      </c>
      <c r="BB80" s="86">
        <f t="shared" si="41"/>
        <v>12</v>
      </c>
      <c r="BC80" s="86">
        <f t="shared" si="42"/>
        <v>12</v>
      </c>
      <c r="BD80" s="86">
        <f t="shared" si="43"/>
        <v>12</v>
      </c>
    </row>
    <row r="81" spans="28:56">
      <c r="AC81" s="86">
        <f t="shared" si="20"/>
        <v>0</v>
      </c>
      <c r="AD81" s="86">
        <f t="shared" si="21"/>
        <v>0</v>
      </c>
      <c r="AE81" s="86">
        <f t="shared" si="22"/>
        <v>0</v>
      </c>
      <c r="AF81" s="86">
        <f t="shared" si="23"/>
        <v>0</v>
      </c>
      <c r="AG81" s="86">
        <f t="shared" si="24"/>
        <v>0</v>
      </c>
      <c r="AH81" s="86">
        <f t="shared" si="25"/>
        <v>0</v>
      </c>
      <c r="AI81" s="86">
        <f t="shared" si="26"/>
        <v>0</v>
      </c>
      <c r="AJ81" s="86">
        <f t="shared" si="27"/>
        <v>0</v>
      </c>
      <c r="AK81" s="86">
        <f t="shared" si="28"/>
        <v>0</v>
      </c>
      <c r="AL81" s="86">
        <f t="shared" si="29"/>
        <v>0</v>
      </c>
      <c r="AM81" s="86">
        <f t="shared" si="30"/>
        <v>0</v>
      </c>
      <c r="AN81" s="86">
        <f t="shared" si="31"/>
        <v>0</v>
      </c>
      <c r="AQ81" s="86" t="s">
        <v>29</v>
      </c>
      <c r="AS81" s="86">
        <f t="shared" si="32"/>
        <v>0</v>
      </c>
      <c r="AT81" s="86">
        <f t="shared" si="33"/>
        <v>0</v>
      </c>
      <c r="AU81" s="86">
        <f t="shared" si="34"/>
        <v>0</v>
      </c>
      <c r="AV81" s="86">
        <f t="shared" si="35"/>
        <v>0</v>
      </c>
      <c r="AW81" s="86">
        <f t="shared" si="36"/>
        <v>0</v>
      </c>
      <c r="AX81" s="86">
        <f t="shared" si="37"/>
        <v>2</v>
      </c>
      <c r="AY81" s="86">
        <f t="shared" si="38"/>
        <v>4</v>
      </c>
      <c r="AZ81" s="86">
        <f t="shared" si="39"/>
        <v>7</v>
      </c>
      <c r="BA81" s="86">
        <f t="shared" si="40"/>
        <v>8</v>
      </c>
      <c r="BB81" s="86">
        <f t="shared" si="41"/>
        <v>9</v>
      </c>
      <c r="BC81" s="86">
        <f t="shared" si="42"/>
        <v>10</v>
      </c>
      <c r="BD81" s="86">
        <f t="shared" si="43"/>
        <v>10</v>
      </c>
    </row>
    <row r="82" spans="28:56">
      <c r="AC82" s="86">
        <f t="shared" si="20"/>
        <v>36</v>
      </c>
      <c r="AD82" s="86">
        <f t="shared" si="21"/>
        <v>36</v>
      </c>
      <c r="AE82" s="86">
        <f t="shared" si="22"/>
        <v>36</v>
      </c>
      <c r="AF82" s="86">
        <f t="shared" si="23"/>
        <v>36</v>
      </c>
      <c r="AG82" s="86">
        <f t="shared" si="24"/>
        <v>36</v>
      </c>
      <c r="AH82" s="86">
        <f t="shared" si="25"/>
        <v>36</v>
      </c>
      <c r="AI82" s="86">
        <f t="shared" si="26"/>
        <v>36</v>
      </c>
      <c r="AJ82" s="86">
        <f t="shared" si="27"/>
        <v>36</v>
      </c>
      <c r="AK82" s="86">
        <f t="shared" si="28"/>
        <v>36</v>
      </c>
      <c r="AL82" s="86">
        <f t="shared" si="29"/>
        <v>36</v>
      </c>
      <c r="AM82" s="86">
        <f t="shared" si="30"/>
        <v>36</v>
      </c>
      <c r="AN82" s="86">
        <f t="shared" si="31"/>
        <v>36</v>
      </c>
      <c r="AQ82" s="86" t="s">
        <v>78</v>
      </c>
      <c r="AS82" s="86">
        <f t="shared" si="32"/>
        <v>8.4091403699673553</v>
      </c>
      <c r="AT82" s="86">
        <f t="shared" si="33"/>
        <v>12.813928182807398</v>
      </c>
      <c r="AU82" s="86">
        <f t="shared" si="34"/>
        <v>26.829162132752991</v>
      </c>
      <c r="AV82" s="86">
        <f t="shared" si="35"/>
        <v>45.249183895538629</v>
      </c>
      <c r="AW82" s="86">
        <f t="shared" si="36"/>
        <v>91.699673558215437</v>
      </c>
      <c r="AX82" s="86">
        <f t="shared" si="37"/>
        <v>219.43852013057671</v>
      </c>
      <c r="AY82" s="86">
        <f t="shared" si="38"/>
        <v>396.43090315560391</v>
      </c>
      <c r="AZ82" s="86">
        <f t="shared" si="39"/>
        <v>526.57236126224154</v>
      </c>
      <c r="BA82" s="86">
        <f t="shared" si="40"/>
        <v>623.87812840043523</v>
      </c>
      <c r="BB82" s="86">
        <f t="shared" si="41"/>
        <v>686.74646354733409</v>
      </c>
      <c r="BC82" s="86">
        <f t="shared" si="42"/>
        <v>724.38737758433081</v>
      </c>
      <c r="BD82" s="86">
        <f t="shared" si="43"/>
        <v>736</v>
      </c>
    </row>
    <row r="84" spans="28:56">
      <c r="AB84" s="95"/>
      <c r="AC84" s="95" t="s">
        <v>805</v>
      </c>
      <c r="AD84" s="95"/>
      <c r="AE84" s="95"/>
      <c r="AF84" s="95"/>
      <c r="AG84" s="95"/>
      <c r="AH84" s="95"/>
      <c r="AI84" s="95"/>
      <c r="AJ84" s="95"/>
      <c r="AK84" s="95"/>
      <c r="AL84" s="95"/>
      <c r="AM84" s="95"/>
      <c r="AN84" s="95"/>
    </row>
    <row r="85" spans="28:56">
      <c r="AB85" s="95" t="s">
        <v>10</v>
      </c>
      <c r="AC85" s="95">
        <f>B7</f>
        <v>5</v>
      </c>
      <c r="AD85" s="95">
        <f t="shared" ref="AD85:AN85" si="44">AD7</f>
        <v>0</v>
      </c>
      <c r="AE85" s="95">
        <f t="shared" si="44"/>
        <v>0</v>
      </c>
      <c r="AF85" s="95">
        <f t="shared" si="44"/>
        <v>0</v>
      </c>
      <c r="AG85" s="95">
        <f t="shared" si="44"/>
        <v>0</v>
      </c>
      <c r="AH85" s="95">
        <f t="shared" si="44"/>
        <v>0</v>
      </c>
      <c r="AI85" s="95">
        <f t="shared" si="44"/>
        <v>0</v>
      </c>
      <c r="AJ85" s="95">
        <f t="shared" si="44"/>
        <v>0</v>
      </c>
      <c r="AK85" s="95">
        <f t="shared" si="44"/>
        <v>0</v>
      </c>
      <c r="AL85" s="95">
        <f t="shared" si="44"/>
        <v>0</v>
      </c>
      <c r="AM85" s="95">
        <f t="shared" si="44"/>
        <v>0</v>
      </c>
      <c r="AN85" s="95">
        <f t="shared" si="44"/>
        <v>0</v>
      </c>
      <c r="AS85" s="86" t="s">
        <v>804</v>
      </c>
    </row>
    <row r="86" spans="28:56">
      <c r="AB86" s="95" t="s">
        <v>11</v>
      </c>
      <c r="AC86" s="95">
        <f t="shared" ref="AC86:AC107" si="45">B8</f>
        <v>0</v>
      </c>
      <c r="AD86" s="95">
        <f t="shared" ref="AD86:AN107" si="46">AD8</f>
        <v>0</v>
      </c>
      <c r="AE86" s="95">
        <f t="shared" si="46"/>
        <v>0</v>
      </c>
      <c r="AF86" s="95">
        <f t="shared" si="46"/>
        <v>0</v>
      </c>
      <c r="AG86" s="95">
        <f t="shared" si="46"/>
        <v>0</v>
      </c>
      <c r="AH86" s="95">
        <f t="shared" si="46"/>
        <v>0</v>
      </c>
      <c r="AI86" s="95">
        <f t="shared" si="46"/>
        <v>0</v>
      </c>
      <c r="AJ86" s="95">
        <f t="shared" si="46"/>
        <v>0</v>
      </c>
      <c r="AK86" s="95">
        <f t="shared" si="46"/>
        <v>0</v>
      </c>
      <c r="AL86" s="95">
        <f t="shared" si="46"/>
        <v>0</v>
      </c>
      <c r="AM86" s="95">
        <f t="shared" si="46"/>
        <v>0</v>
      </c>
      <c r="AN86" s="95">
        <f t="shared" si="46"/>
        <v>0</v>
      </c>
      <c r="AS86" s="95">
        <v>0</v>
      </c>
      <c r="AT86" s="95">
        <v>0</v>
      </c>
      <c r="AU86" s="95">
        <v>2</v>
      </c>
      <c r="AV86" s="95">
        <v>3</v>
      </c>
      <c r="AW86" s="95">
        <v>4</v>
      </c>
      <c r="AX86" s="95">
        <v>10</v>
      </c>
      <c r="AY86" s="95">
        <v>20</v>
      </c>
      <c r="AZ86" s="95">
        <v>8</v>
      </c>
      <c r="BA86" s="95">
        <v>7</v>
      </c>
      <c r="BB86" s="95">
        <v>9</v>
      </c>
      <c r="BC86" s="95">
        <v>6</v>
      </c>
      <c r="BD86" s="95">
        <v>1</v>
      </c>
    </row>
    <row r="87" spans="28:56">
      <c r="AB87" s="95" t="s">
        <v>12</v>
      </c>
      <c r="AC87" s="95">
        <f t="shared" si="45"/>
        <v>7</v>
      </c>
      <c r="AD87" s="95">
        <f t="shared" si="46"/>
        <v>0</v>
      </c>
      <c r="AE87" s="95">
        <f t="shared" si="46"/>
        <v>0</v>
      </c>
      <c r="AF87" s="95">
        <f t="shared" si="46"/>
        <v>0</v>
      </c>
      <c r="AG87" s="95">
        <f t="shared" si="46"/>
        <v>0</v>
      </c>
      <c r="AH87" s="95">
        <f t="shared" si="46"/>
        <v>0</v>
      </c>
      <c r="AI87" s="95">
        <f t="shared" si="46"/>
        <v>0</v>
      </c>
      <c r="AJ87" s="95">
        <f t="shared" si="46"/>
        <v>0</v>
      </c>
      <c r="AK87" s="95">
        <f t="shared" si="46"/>
        <v>0</v>
      </c>
      <c r="AL87" s="95">
        <f t="shared" si="46"/>
        <v>0</v>
      </c>
      <c r="AM87" s="95">
        <f t="shared" si="46"/>
        <v>0</v>
      </c>
      <c r="AN87" s="95">
        <f t="shared" si="46"/>
        <v>0</v>
      </c>
      <c r="AS87" s="95">
        <v>0</v>
      </c>
      <c r="AT87" s="95">
        <v>0</v>
      </c>
      <c r="AU87" s="95">
        <v>0</v>
      </c>
      <c r="AV87" s="95">
        <v>0</v>
      </c>
      <c r="AW87" s="95">
        <v>2</v>
      </c>
      <c r="AX87" s="95">
        <v>4</v>
      </c>
      <c r="AY87" s="95">
        <v>3</v>
      </c>
      <c r="AZ87" s="95">
        <v>5</v>
      </c>
      <c r="BA87" s="95">
        <v>1</v>
      </c>
      <c r="BB87" s="95">
        <v>1</v>
      </c>
      <c r="BC87" s="95">
        <v>1</v>
      </c>
      <c r="BD87" s="95">
        <v>0</v>
      </c>
    </row>
    <row r="88" spans="28:56">
      <c r="AB88" s="95" t="s">
        <v>13</v>
      </c>
      <c r="AC88" s="95">
        <f t="shared" si="45"/>
        <v>2</v>
      </c>
      <c r="AD88" s="95">
        <f t="shared" si="46"/>
        <v>0</v>
      </c>
      <c r="AE88" s="95">
        <f t="shared" si="46"/>
        <v>0</v>
      </c>
      <c r="AF88" s="95">
        <f t="shared" si="46"/>
        <v>0</v>
      </c>
      <c r="AG88" s="95">
        <f t="shared" si="46"/>
        <v>0</v>
      </c>
      <c r="AH88" s="95">
        <f t="shared" si="46"/>
        <v>0</v>
      </c>
      <c r="AI88" s="95">
        <f t="shared" si="46"/>
        <v>0</v>
      </c>
      <c r="AJ88" s="95">
        <f t="shared" si="46"/>
        <v>0</v>
      </c>
      <c r="AK88" s="95">
        <f t="shared" si="46"/>
        <v>0</v>
      </c>
      <c r="AL88" s="95">
        <f t="shared" si="46"/>
        <v>0</v>
      </c>
      <c r="AM88" s="95">
        <f t="shared" si="46"/>
        <v>0</v>
      </c>
      <c r="AN88" s="95">
        <f t="shared" si="46"/>
        <v>0</v>
      </c>
      <c r="AS88" s="95">
        <v>2</v>
      </c>
      <c r="AT88" s="95">
        <v>0</v>
      </c>
      <c r="AU88" s="95">
        <v>0</v>
      </c>
      <c r="AV88" s="95">
        <v>1</v>
      </c>
      <c r="AW88" s="95">
        <v>3</v>
      </c>
      <c r="AX88" s="95">
        <v>9</v>
      </c>
      <c r="AY88" s="95">
        <v>10</v>
      </c>
      <c r="AZ88" s="95">
        <v>10</v>
      </c>
      <c r="BA88" s="95">
        <v>9</v>
      </c>
      <c r="BB88" s="95">
        <v>4</v>
      </c>
      <c r="BC88" s="95">
        <v>2</v>
      </c>
      <c r="BD88" s="95">
        <v>1</v>
      </c>
    </row>
    <row r="89" spans="28:56">
      <c r="AB89" s="95" t="s">
        <v>14</v>
      </c>
      <c r="AC89" s="95">
        <f t="shared" si="45"/>
        <v>1</v>
      </c>
      <c r="AD89" s="95">
        <f t="shared" si="46"/>
        <v>0</v>
      </c>
      <c r="AE89" s="95">
        <f t="shared" si="46"/>
        <v>0</v>
      </c>
      <c r="AF89" s="95">
        <f t="shared" si="46"/>
        <v>0</v>
      </c>
      <c r="AG89" s="95">
        <f t="shared" si="46"/>
        <v>0</v>
      </c>
      <c r="AH89" s="95">
        <f t="shared" si="46"/>
        <v>0</v>
      </c>
      <c r="AI89" s="95">
        <f t="shared" si="46"/>
        <v>0</v>
      </c>
      <c r="AJ89" s="95">
        <f t="shared" si="46"/>
        <v>0</v>
      </c>
      <c r="AK89" s="95">
        <f t="shared" si="46"/>
        <v>0</v>
      </c>
      <c r="AL89" s="95">
        <f t="shared" si="46"/>
        <v>0</v>
      </c>
      <c r="AM89" s="95">
        <f t="shared" si="46"/>
        <v>0</v>
      </c>
      <c r="AN89" s="95">
        <f t="shared" si="46"/>
        <v>0</v>
      </c>
      <c r="AS89" s="95">
        <v>2</v>
      </c>
      <c r="AT89" s="95">
        <v>1</v>
      </c>
      <c r="AU89" s="95">
        <v>2</v>
      </c>
      <c r="AV89" s="95">
        <v>3</v>
      </c>
      <c r="AW89" s="95">
        <v>14</v>
      </c>
      <c r="AX89" s="95">
        <v>27</v>
      </c>
      <c r="AY89" s="95">
        <v>19</v>
      </c>
      <c r="AZ89" s="95">
        <v>17</v>
      </c>
      <c r="BA89" s="95">
        <v>6</v>
      </c>
      <c r="BB89" s="95">
        <v>8</v>
      </c>
      <c r="BC89" s="95">
        <v>4</v>
      </c>
      <c r="BD89" s="95">
        <v>0</v>
      </c>
    </row>
    <row r="90" spans="28:56">
      <c r="AB90" s="95" t="s">
        <v>15</v>
      </c>
      <c r="AC90" s="95">
        <f t="shared" si="45"/>
        <v>3</v>
      </c>
      <c r="AD90" s="95">
        <f t="shared" si="46"/>
        <v>0</v>
      </c>
      <c r="AE90" s="95">
        <f t="shared" si="46"/>
        <v>0</v>
      </c>
      <c r="AF90" s="95">
        <f t="shared" si="46"/>
        <v>0</v>
      </c>
      <c r="AG90" s="95">
        <f t="shared" si="46"/>
        <v>0</v>
      </c>
      <c r="AH90" s="95">
        <f t="shared" si="46"/>
        <v>0</v>
      </c>
      <c r="AI90" s="95">
        <f t="shared" si="46"/>
        <v>0</v>
      </c>
      <c r="AJ90" s="95">
        <f t="shared" si="46"/>
        <v>0</v>
      </c>
      <c r="AK90" s="95">
        <f t="shared" si="46"/>
        <v>0</v>
      </c>
      <c r="AL90" s="95">
        <f t="shared" si="46"/>
        <v>0</v>
      </c>
      <c r="AM90" s="95">
        <f t="shared" si="46"/>
        <v>0</v>
      </c>
      <c r="AN90" s="95">
        <f t="shared" si="46"/>
        <v>0</v>
      </c>
      <c r="AS90" s="95">
        <v>7</v>
      </c>
      <c r="AT90" s="95">
        <v>3</v>
      </c>
      <c r="AU90" s="95">
        <v>5</v>
      </c>
      <c r="AV90" s="95">
        <v>11</v>
      </c>
      <c r="AW90" s="95">
        <v>8</v>
      </c>
      <c r="AX90" s="95">
        <v>22</v>
      </c>
      <c r="AY90" s="95">
        <v>11</v>
      </c>
      <c r="AZ90" s="95">
        <v>4</v>
      </c>
      <c r="BA90" s="95">
        <v>2</v>
      </c>
      <c r="BB90" s="95">
        <v>3</v>
      </c>
      <c r="BC90" s="95">
        <v>0</v>
      </c>
      <c r="BD90" s="95">
        <v>0</v>
      </c>
    </row>
    <row r="91" spans="28:56">
      <c r="AB91" s="95" t="s">
        <v>16</v>
      </c>
      <c r="AC91" s="95">
        <f t="shared" si="45"/>
        <v>0</v>
      </c>
      <c r="AD91" s="95">
        <f t="shared" si="46"/>
        <v>0</v>
      </c>
      <c r="AE91" s="95">
        <f t="shared" si="46"/>
        <v>0</v>
      </c>
      <c r="AF91" s="95">
        <f t="shared" si="46"/>
        <v>0</v>
      </c>
      <c r="AG91" s="95">
        <f t="shared" si="46"/>
        <v>0</v>
      </c>
      <c r="AH91" s="95">
        <f t="shared" si="46"/>
        <v>0</v>
      </c>
      <c r="AI91" s="95">
        <f t="shared" si="46"/>
        <v>0</v>
      </c>
      <c r="AJ91" s="95">
        <f t="shared" si="46"/>
        <v>0</v>
      </c>
      <c r="AK91" s="95">
        <f t="shared" si="46"/>
        <v>0</v>
      </c>
      <c r="AL91" s="95">
        <f t="shared" si="46"/>
        <v>0</v>
      </c>
      <c r="AM91" s="95">
        <f t="shared" si="46"/>
        <v>0</v>
      </c>
      <c r="AN91" s="95">
        <f t="shared" si="46"/>
        <v>0</v>
      </c>
      <c r="AS91" s="95">
        <v>4</v>
      </c>
      <c r="AT91" s="95">
        <v>1</v>
      </c>
      <c r="AU91" s="95">
        <v>4</v>
      </c>
      <c r="AV91" s="95">
        <v>1</v>
      </c>
      <c r="AW91" s="95">
        <v>2</v>
      </c>
      <c r="AX91" s="95">
        <v>3</v>
      </c>
      <c r="AY91" s="95">
        <v>2</v>
      </c>
      <c r="AZ91" s="95">
        <v>5</v>
      </c>
      <c r="BA91" s="95">
        <v>1</v>
      </c>
      <c r="BB91" s="95">
        <v>0</v>
      </c>
      <c r="BC91" s="95">
        <v>1</v>
      </c>
      <c r="BD91" s="95">
        <v>1</v>
      </c>
    </row>
    <row r="92" spans="28:56">
      <c r="AB92" s="95" t="s">
        <v>17</v>
      </c>
      <c r="AC92" s="95">
        <f t="shared" si="45"/>
        <v>4</v>
      </c>
      <c r="AD92" s="95">
        <f t="shared" si="46"/>
        <v>0</v>
      </c>
      <c r="AE92" s="95">
        <f t="shared" si="46"/>
        <v>0</v>
      </c>
      <c r="AF92" s="95">
        <f t="shared" si="46"/>
        <v>0</v>
      </c>
      <c r="AG92" s="95">
        <f t="shared" si="46"/>
        <v>0</v>
      </c>
      <c r="AH92" s="95">
        <f t="shared" si="46"/>
        <v>0</v>
      </c>
      <c r="AI92" s="95">
        <f t="shared" si="46"/>
        <v>0</v>
      </c>
      <c r="AJ92" s="95">
        <f t="shared" si="46"/>
        <v>0</v>
      </c>
      <c r="AK92" s="95">
        <f t="shared" si="46"/>
        <v>0</v>
      </c>
      <c r="AL92" s="95">
        <f t="shared" si="46"/>
        <v>0</v>
      </c>
      <c r="AM92" s="95">
        <f t="shared" si="46"/>
        <v>0</v>
      </c>
      <c r="AN92" s="95">
        <f t="shared" si="46"/>
        <v>0</v>
      </c>
      <c r="AS92" s="95">
        <v>0</v>
      </c>
      <c r="AT92" s="95">
        <v>1</v>
      </c>
      <c r="AU92" s="95">
        <v>3</v>
      </c>
      <c r="AV92" s="95">
        <v>0</v>
      </c>
      <c r="AW92" s="95">
        <v>4</v>
      </c>
      <c r="AX92" s="95">
        <v>12</v>
      </c>
      <c r="AY92" s="95">
        <v>5</v>
      </c>
      <c r="AZ92" s="95">
        <v>4</v>
      </c>
      <c r="BA92" s="95">
        <v>2</v>
      </c>
      <c r="BB92" s="95">
        <v>1</v>
      </c>
      <c r="BC92" s="95">
        <v>0</v>
      </c>
      <c r="BD92" s="95">
        <v>0</v>
      </c>
    </row>
    <row r="93" spans="28:56">
      <c r="AB93" s="95" t="s">
        <v>18</v>
      </c>
      <c r="AC93" s="95">
        <f t="shared" si="45"/>
        <v>3</v>
      </c>
      <c r="AD93" s="95">
        <f t="shared" si="46"/>
        <v>0</v>
      </c>
      <c r="AE93" s="95">
        <f t="shared" si="46"/>
        <v>0</v>
      </c>
      <c r="AF93" s="95">
        <f t="shared" si="46"/>
        <v>0</v>
      </c>
      <c r="AG93" s="95">
        <f t="shared" si="46"/>
        <v>0</v>
      </c>
      <c r="AH93" s="95">
        <f t="shared" si="46"/>
        <v>0</v>
      </c>
      <c r="AI93" s="95">
        <f t="shared" si="46"/>
        <v>0</v>
      </c>
      <c r="AJ93" s="95">
        <f t="shared" si="46"/>
        <v>0</v>
      </c>
      <c r="AK93" s="95">
        <f t="shared" si="46"/>
        <v>0</v>
      </c>
      <c r="AL93" s="95">
        <f t="shared" si="46"/>
        <v>0</v>
      </c>
      <c r="AM93" s="95">
        <f t="shared" si="46"/>
        <v>0</v>
      </c>
      <c r="AN93" s="95">
        <f t="shared" si="46"/>
        <v>0</v>
      </c>
      <c r="AS93" s="95">
        <v>2</v>
      </c>
      <c r="AT93" s="95">
        <v>2</v>
      </c>
      <c r="AU93" s="95">
        <v>3</v>
      </c>
      <c r="AV93" s="95">
        <v>1</v>
      </c>
      <c r="AW93" s="95">
        <v>2</v>
      </c>
      <c r="AX93" s="95">
        <v>5</v>
      </c>
      <c r="AY93" s="95">
        <v>12</v>
      </c>
      <c r="AZ93" s="95">
        <v>9</v>
      </c>
      <c r="BA93" s="95">
        <v>10</v>
      </c>
      <c r="BB93" s="95">
        <v>5</v>
      </c>
      <c r="BC93" s="95">
        <v>2</v>
      </c>
      <c r="BD93" s="95">
        <v>1</v>
      </c>
    </row>
    <row r="94" spans="28:56">
      <c r="AB94" s="95" t="s">
        <v>81</v>
      </c>
      <c r="AC94" s="95">
        <f t="shared" si="45"/>
        <v>1</v>
      </c>
      <c r="AD94" s="95">
        <f t="shared" si="46"/>
        <v>0</v>
      </c>
      <c r="AE94" s="95">
        <f t="shared" si="46"/>
        <v>0</v>
      </c>
      <c r="AF94" s="95">
        <f t="shared" si="46"/>
        <v>0</v>
      </c>
      <c r="AG94" s="95">
        <f t="shared" si="46"/>
        <v>0</v>
      </c>
      <c r="AH94" s="95">
        <f t="shared" si="46"/>
        <v>0</v>
      </c>
      <c r="AI94" s="95">
        <f t="shared" si="46"/>
        <v>0</v>
      </c>
      <c r="AJ94" s="95">
        <f t="shared" si="46"/>
        <v>0</v>
      </c>
      <c r="AK94" s="95">
        <f t="shared" si="46"/>
        <v>0</v>
      </c>
      <c r="AL94" s="95">
        <f t="shared" si="46"/>
        <v>0</v>
      </c>
      <c r="AM94" s="95">
        <f t="shared" si="46"/>
        <v>0</v>
      </c>
      <c r="AN94" s="95">
        <f t="shared" si="46"/>
        <v>0</v>
      </c>
      <c r="AS94" s="95">
        <v>0</v>
      </c>
      <c r="AT94" s="95">
        <v>2</v>
      </c>
      <c r="AU94" s="95">
        <v>3</v>
      </c>
      <c r="AV94" s="95">
        <v>0</v>
      </c>
      <c r="AW94" s="95">
        <v>1</v>
      </c>
      <c r="AX94" s="95">
        <v>6</v>
      </c>
      <c r="AY94" s="95">
        <v>7</v>
      </c>
      <c r="AZ94" s="95">
        <v>6</v>
      </c>
      <c r="BA94" s="95">
        <v>8</v>
      </c>
      <c r="BB94" s="95">
        <v>5</v>
      </c>
      <c r="BC94" s="95">
        <v>2</v>
      </c>
      <c r="BD94" s="95">
        <v>1</v>
      </c>
    </row>
    <row r="95" spans="28:56">
      <c r="AB95" s="95" t="s">
        <v>19</v>
      </c>
      <c r="AC95" s="95">
        <f t="shared" si="45"/>
        <v>0</v>
      </c>
      <c r="AD95" s="95">
        <f t="shared" si="46"/>
        <v>0</v>
      </c>
      <c r="AE95" s="95">
        <f t="shared" si="46"/>
        <v>0</v>
      </c>
      <c r="AF95" s="95">
        <f t="shared" si="46"/>
        <v>0</v>
      </c>
      <c r="AG95" s="95">
        <f t="shared" si="46"/>
        <v>0</v>
      </c>
      <c r="AH95" s="95">
        <f t="shared" si="46"/>
        <v>0</v>
      </c>
      <c r="AI95" s="95">
        <f t="shared" si="46"/>
        <v>0</v>
      </c>
      <c r="AJ95" s="95">
        <f t="shared" si="46"/>
        <v>0</v>
      </c>
      <c r="AK95" s="95">
        <f t="shared" si="46"/>
        <v>0</v>
      </c>
      <c r="AL95" s="95">
        <f t="shared" si="46"/>
        <v>0</v>
      </c>
      <c r="AM95" s="95">
        <f t="shared" si="46"/>
        <v>0</v>
      </c>
      <c r="AN95" s="95">
        <f t="shared" si="46"/>
        <v>0</v>
      </c>
      <c r="AS95" s="95">
        <v>1</v>
      </c>
      <c r="AT95" s="95">
        <v>1</v>
      </c>
      <c r="AU95" s="95">
        <v>2</v>
      </c>
      <c r="AV95" s="95">
        <v>1</v>
      </c>
      <c r="AW95" s="95">
        <v>4</v>
      </c>
      <c r="AX95" s="95">
        <v>14</v>
      </c>
      <c r="AY95" s="95">
        <v>25</v>
      </c>
      <c r="AZ95" s="95">
        <v>2</v>
      </c>
      <c r="BA95" s="95">
        <v>1</v>
      </c>
      <c r="BB95" s="95">
        <v>2</v>
      </c>
      <c r="BC95" s="95">
        <v>0</v>
      </c>
      <c r="BD95" s="95">
        <v>0</v>
      </c>
    </row>
    <row r="96" spans="28:56">
      <c r="AB96" s="95" t="s">
        <v>20</v>
      </c>
      <c r="AC96" s="95">
        <f t="shared" si="45"/>
        <v>4</v>
      </c>
      <c r="AD96" s="95">
        <f t="shared" si="46"/>
        <v>0</v>
      </c>
      <c r="AE96" s="95">
        <f t="shared" si="46"/>
        <v>0</v>
      </c>
      <c r="AF96" s="95">
        <f t="shared" si="46"/>
        <v>0</v>
      </c>
      <c r="AG96" s="95">
        <f t="shared" si="46"/>
        <v>0</v>
      </c>
      <c r="AH96" s="95">
        <f t="shared" si="46"/>
        <v>0</v>
      </c>
      <c r="AI96" s="95">
        <f t="shared" si="46"/>
        <v>0</v>
      </c>
      <c r="AJ96" s="95">
        <f t="shared" si="46"/>
        <v>0</v>
      </c>
      <c r="AK96" s="95">
        <f t="shared" si="46"/>
        <v>0</v>
      </c>
      <c r="AL96" s="95">
        <f t="shared" si="46"/>
        <v>0</v>
      </c>
      <c r="AM96" s="95">
        <f t="shared" si="46"/>
        <v>0</v>
      </c>
      <c r="AN96" s="95">
        <f t="shared" si="46"/>
        <v>0</v>
      </c>
      <c r="AS96" s="95">
        <v>0</v>
      </c>
      <c r="AT96" s="95">
        <v>0</v>
      </c>
      <c r="AU96" s="95">
        <v>1</v>
      </c>
      <c r="AV96" s="95">
        <v>0</v>
      </c>
      <c r="AW96" s="95">
        <v>0</v>
      </c>
      <c r="AX96" s="95">
        <v>0</v>
      </c>
      <c r="AY96" s="95">
        <v>1</v>
      </c>
      <c r="AZ96" s="95">
        <v>1</v>
      </c>
      <c r="BA96" s="95">
        <v>1</v>
      </c>
      <c r="BB96" s="95">
        <v>0</v>
      </c>
      <c r="BC96" s="95">
        <v>0</v>
      </c>
      <c r="BD96" s="95">
        <v>0</v>
      </c>
    </row>
    <row r="97" spans="28:56">
      <c r="AB97" s="95" t="s">
        <v>21</v>
      </c>
      <c r="AC97" s="95">
        <f t="shared" si="45"/>
        <v>0</v>
      </c>
      <c r="AD97" s="95">
        <f t="shared" si="46"/>
        <v>0</v>
      </c>
      <c r="AE97" s="95">
        <f t="shared" si="46"/>
        <v>0</v>
      </c>
      <c r="AF97" s="95">
        <f t="shared" si="46"/>
        <v>0</v>
      </c>
      <c r="AG97" s="95">
        <f t="shared" si="46"/>
        <v>0</v>
      </c>
      <c r="AH97" s="95">
        <f t="shared" si="46"/>
        <v>0</v>
      </c>
      <c r="AI97" s="95">
        <f t="shared" si="46"/>
        <v>0</v>
      </c>
      <c r="AJ97" s="95">
        <f t="shared" si="46"/>
        <v>0</v>
      </c>
      <c r="AK97" s="95">
        <f t="shared" si="46"/>
        <v>0</v>
      </c>
      <c r="AL97" s="95">
        <f t="shared" si="46"/>
        <v>0</v>
      </c>
      <c r="AM97" s="95">
        <f t="shared" si="46"/>
        <v>0</v>
      </c>
      <c r="AN97" s="95">
        <f t="shared" si="46"/>
        <v>0</v>
      </c>
      <c r="AS97" s="95">
        <v>0</v>
      </c>
      <c r="AT97" s="95">
        <v>0</v>
      </c>
      <c r="AU97" s="95">
        <v>0</v>
      </c>
      <c r="AV97" s="95">
        <v>0</v>
      </c>
      <c r="AW97" s="95">
        <v>3</v>
      </c>
      <c r="AX97" s="95">
        <v>7</v>
      </c>
      <c r="AY97" s="95">
        <v>3</v>
      </c>
      <c r="AZ97" s="95">
        <v>3</v>
      </c>
      <c r="BA97" s="95">
        <v>3</v>
      </c>
      <c r="BB97" s="95">
        <v>0</v>
      </c>
      <c r="BC97" s="95">
        <v>1</v>
      </c>
      <c r="BD97" s="95">
        <v>0</v>
      </c>
    </row>
    <row r="98" spans="28:56">
      <c r="AB98" s="95" t="s">
        <v>22</v>
      </c>
      <c r="AC98" s="95">
        <f t="shared" si="45"/>
        <v>3</v>
      </c>
      <c r="AD98" s="95">
        <f t="shared" si="46"/>
        <v>0</v>
      </c>
      <c r="AE98" s="95">
        <f t="shared" si="46"/>
        <v>0</v>
      </c>
      <c r="AF98" s="95">
        <f t="shared" si="46"/>
        <v>0</v>
      </c>
      <c r="AG98" s="95">
        <f t="shared" si="46"/>
        <v>0</v>
      </c>
      <c r="AH98" s="95">
        <f t="shared" si="46"/>
        <v>0</v>
      </c>
      <c r="AI98" s="95">
        <f t="shared" si="46"/>
        <v>0</v>
      </c>
      <c r="AJ98" s="95">
        <f t="shared" si="46"/>
        <v>0</v>
      </c>
      <c r="AK98" s="95">
        <f t="shared" si="46"/>
        <v>0</v>
      </c>
      <c r="AL98" s="95">
        <f t="shared" si="46"/>
        <v>0</v>
      </c>
      <c r="AM98" s="95">
        <f t="shared" si="46"/>
        <v>0</v>
      </c>
      <c r="AN98" s="95">
        <f t="shared" si="46"/>
        <v>0</v>
      </c>
      <c r="AS98" s="95">
        <v>1</v>
      </c>
      <c r="AT98" s="95">
        <v>1</v>
      </c>
      <c r="AU98" s="95">
        <v>1</v>
      </c>
      <c r="AV98" s="95">
        <v>0</v>
      </c>
      <c r="AW98" s="95">
        <v>8</v>
      </c>
      <c r="AX98" s="95">
        <v>4</v>
      </c>
      <c r="AY98" s="95">
        <v>2</v>
      </c>
      <c r="AZ98" s="95">
        <v>1</v>
      </c>
      <c r="BA98" s="95">
        <v>1</v>
      </c>
      <c r="BB98" s="95">
        <v>1</v>
      </c>
      <c r="BC98" s="95">
        <v>1</v>
      </c>
      <c r="BD98" s="95">
        <v>0</v>
      </c>
    </row>
    <row r="99" spans="28:56">
      <c r="AB99" s="95" t="s">
        <v>23</v>
      </c>
      <c r="AC99" s="95">
        <f t="shared" si="45"/>
        <v>2</v>
      </c>
      <c r="AD99" s="95">
        <f t="shared" si="46"/>
        <v>0</v>
      </c>
      <c r="AE99" s="95">
        <f t="shared" si="46"/>
        <v>0</v>
      </c>
      <c r="AF99" s="95">
        <f t="shared" si="46"/>
        <v>0</v>
      </c>
      <c r="AG99" s="95">
        <f t="shared" si="46"/>
        <v>0</v>
      </c>
      <c r="AH99" s="95">
        <f t="shared" si="46"/>
        <v>0</v>
      </c>
      <c r="AI99" s="95">
        <f t="shared" si="46"/>
        <v>0</v>
      </c>
      <c r="AJ99" s="95">
        <f t="shared" si="46"/>
        <v>0</v>
      </c>
      <c r="AK99" s="95">
        <f t="shared" si="46"/>
        <v>0</v>
      </c>
      <c r="AL99" s="95">
        <f t="shared" si="46"/>
        <v>0</v>
      </c>
      <c r="AM99" s="95">
        <f t="shared" si="46"/>
        <v>0</v>
      </c>
      <c r="AN99" s="95">
        <f t="shared" si="46"/>
        <v>0</v>
      </c>
      <c r="AS99" s="95">
        <v>1</v>
      </c>
      <c r="AT99" s="95">
        <v>1</v>
      </c>
      <c r="AU99" s="95">
        <v>2</v>
      </c>
      <c r="AV99" s="95">
        <v>3</v>
      </c>
      <c r="AW99" s="95">
        <v>1</v>
      </c>
      <c r="AX99" s="95">
        <v>8</v>
      </c>
      <c r="AY99" s="95">
        <v>3</v>
      </c>
      <c r="AZ99" s="95">
        <v>5</v>
      </c>
      <c r="BA99" s="95">
        <v>1</v>
      </c>
      <c r="BB99" s="95">
        <v>0</v>
      </c>
      <c r="BC99" s="95">
        <v>1</v>
      </c>
      <c r="BD99" s="95">
        <v>0</v>
      </c>
    </row>
    <row r="100" spans="28:56">
      <c r="AB100" s="95" t="s">
        <v>24</v>
      </c>
      <c r="AC100" s="95">
        <f t="shared" si="45"/>
        <v>0</v>
      </c>
      <c r="AD100" s="95">
        <f t="shared" si="46"/>
        <v>0</v>
      </c>
      <c r="AE100" s="95">
        <f t="shared" si="46"/>
        <v>0</v>
      </c>
      <c r="AF100" s="95">
        <f t="shared" si="46"/>
        <v>0</v>
      </c>
      <c r="AG100" s="95">
        <f t="shared" si="46"/>
        <v>0</v>
      </c>
      <c r="AH100" s="95">
        <f t="shared" si="46"/>
        <v>0</v>
      </c>
      <c r="AI100" s="95">
        <f t="shared" si="46"/>
        <v>0</v>
      </c>
      <c r="AJ100" s="95">
        <f t="shared" si="46"/>
        <v>0</v>
      </c>
      <c r="AK100" s="95">
        <f t="shared" si="46"/>
        <v>0</v>
      </c>
      <c r="AL100" s="95">
        <f t="shared" si="46"/>
        <v>0</v>
      </c>
      <c r="AM100" s="95">
        <f t="shared" si="46"/>
        <v>0</v>
      </c>
      <c r="AN100" s="95">
        <f t="shared" si="46"/>
        <v>0</v>
      </c>
      <c r="AS100" s="95">
        <v>1</v>
      </c>
      <c r="AT100" s="95">
        <v>2</v>
      </c>
      <c r="AU100" s="95">
        <v>2</v>
      </c>
      <c r="AV100" s="95">
        <v>0</v>
      </c>
      <c r="AW100" s="95">
        <v>0</v>
      </c>
      <c r="AX100" s="95">
        <v>5</v>
      </c>
      <c r="AY100" s="95">
        <v>4</v>
      </c>
      <c r="AZ100" s="95">
        <v>5</v>
      </c>
      <c r="BA100" s="95">
        <v>3</v>
      </c>
      <c r="BB100" s="95">
        <v>1</v>
      </c>
      <c r="BC100" s="95">
        <v>0</v>
      </c>
      <c r="BD100" s="95">
        <v>1</v>
      </c>
    </row>
    <row r="101" spans="28:56">
      <c r="AB101" s="95" t="s">
        <v>25</v>
      </c>
      <c r="AC101" s="95">
        <f t="shared" si="45"/>
        <v>0</v>
      </c>
      <c r="AD101" s="95">
        <f t="shared" si="46"/>
        <v>0</v>
      </c>
      <c r="AE101" s="95">
        <f t="shared" si="46"/>
        <v>0</v>
      </c>
      <c r="AF101" s="95">
        <f t="shared" si="46"/>
        <v>0</v>
      </c>
      <c r="AG101" s="95">
        <f t="shared" si="46"/>
        <v>0</v>
      </c>
      <c r="AH101" s="95">
        <f t="shared" si="46"/>
        <v>0</v>
      </c>
      <c r="AI101" s="95">
        <f t="shared" si="46"/>
        <v>0</v>
      </c>
      <c r="AJ101" s="95">
        <f t="shared" si="46"/>
        <v>0</v>
      </c>
      <c r="AK101" s="95">
        <f t="shared" si="46"/>
        <v>0</v>
      </c>
      <c r="AL101" s="95">
        <f t="shared" si="46"/>
        <v>0</v>
      </c>
      <c r="AM101" s="95">
        <f t="shared" si="46"/>
        <v>0</v>
      </c>
      <c r="AN101" s="95">
        <f t="shared" si="46"/>
        <v>0</v>
      </c>
      <c r="AS101" s="95">
        <v>1</v>
      </c>
      <c r="AT101" s="95">
        <v>1</v>
      </c>
      <c r="AU101" s="95">
        <v>3</v>
      </c>
      <c r="AV101" s="95">
        <v>2</v>
      </c>
      <c r="AW101" s="95">
        <v>3</v>
      </c>
      <c r="AX101" s="95">
        <v>6</v>
      </c>
      <c r="AY101" s="95">
        <v>4</v>
      </c>
      <c r="AZ101" s="95">
        <v>1</v>
      </c>
      <c r="BA101" s="95">
        <v>2</v>
      </c>
      <c r="BB101" s="95">
        <v>2</v>
      </c>
      <c r="BC101" s="95">
        <v>0</v>
      </c>
      <c r="BD101" s="95">
        <v>0</v>
      </c>
    </row>
    <row r="102" spans="28:56">
      <c r="AB102" s="95" t="s">
        <v>26</v>
      </c>
      <c r="AC102" s="95">
        <f t="shared" si="45"/>
        <v>0</v>
      </c>
      <c r="AD102" s="95">
        <f t="shared" si="46"/>
        <v>0</v>
      </c>
      <c r="AE102" s="95">
        <f t="shared" si="46"/>
        <v>0</v>
      </c>
      <c r="AF102" s="95">
        <f t="shared" si="46"/>
        <v>0</v>
      </c>
      <c r="AG102" s="95">
        <f t="shared" si="46"/>
        <v>0</v>
      </c>
      <c r="AH102" s="95">
        <f t="shared" si="46"/>
        <v>0</v>
      </c>
      <c r="AI102" s="95">
        <f t="shared" si="46"/>
        <v>0</v>
      </c>
      <c r="AJ102" s="95">
        <f t="shared" si="46"/>
        <v>0</v>
      </c>
      <c r="AK102" s="95">
        <f t="shared" si="46"/>
        <v>0</v>
      </c>
      <c r="AL102" s="95">
        <f t="shared" si="46"/>
        <v>0</v>
      </c>
      <c r="AM102" s="95">
        <f t="shared" si="46"/>
        <v>0</v>
      </c>
      <c r="AN102" s="95">
        <f t="shared" si="46"/>
        <v>0</v>
      </c>
      <c r="AS102" s="95">
        <v>0</v>
      </c>
      <c r="AT102" s="95">
        <v>1</v>
      </c>
      <c r="AU102" s="95">
        <v>2</v>
      </c>
      <c r="AV102" s="95">
        <v>1</v>
      </c>
      <c r="AW102" s="95">
        <v>3</v>
      </c>
      <c r="AX102" s="95">
        <v>7</v>
      </c>
      <c r="AY102" s="95">
        <v>4</v>
      </c>
      <c r="AZ102" s="95">
        <v>2</v>
      </c>
      <c r="BA102" s="95">
        <v>1</v>
      </c>
      <c r="BB102" s="95">
        <v>2</v>
      </c>
      <c r="BC102" s="95">
        <v>2</v>
      </c>
      <c r="BD102" s="95">
        <v>1</v>
      </c>
    </row>
    <row r="103" spans="28:56">
      <c r="AB103" s="95" t="s">
        <v>27</v>
      </c>
      <c r="AC103" s="95">
        <f t="shared" si="45"/>
        <v>1</v>
      </c>
      <c r="AD103" s="95">
        <f t="shared" si="46"/>
        <v>0</v>
      </c>
      <c r="AE103" s="95">
        <f t="shared" si="46"/>
        <v>0</v>
      </c>
      <c r="AF103" s="95">
        <f t="shared" si="46"/>
        <v>0</v>
      </c>
      <c r="AG103" s="95">
        <f t="shared" si="46"/>
        <v>0</v>
      </c>
      <c r="AH103" s="95">
        <f t="shared" si="46"/>
        <v>0</v>
      </c>
      <c r="AI103" s="95">
        <f t="shared" si="46"/>
        <v>0</v>
      </c>
      <c r="AJ103" s="95">
        <f t="shared" si="46"/>
        <v>0</v>
      </c>
      <c r="AK103" s="95">
        <f t="shared" si="46"/>
        <v>0</v>
      </c>
      <c r="AL103" s="95">
        <f t="shared" si="46"/>
        <v>0</v>
      </c>
      <c r="AM103" s="95">
        <f t="shared" si="46"/>
        <v>0</v>
      </c>
      <c r="AN103" s="95">
        <f t="shared" si="46"/>
        <v>0</v>
      </c>
      <c r="AS103" s="95">
        <v>0</v>
      </c>
      <c r="AT103" s="95">
        <v>0</v>
      </c>
      <c r="AU103" s="95">
        <v>0</v>
      </c>
      <c r="AV103" s="95">
        <v>0</v>
      </c>
      <c r="AW103" s="95">
        <v>0</v>
      </c>
      <c r="AX103" s="95">
        <v>2</v>
      </c>
      <c r="AY103" s="95">
        <v>5</v>
      </c>
      <c r="AZ103" s="95">
        <v>0</v>
      </c>
      <c r="BA103" s="95">
        <v>3</v>
      </c>
      <c r="BB103" s="95">
        <v>2</v>
      </c>
      <c r="BC103" s="95">
        <v>0</v>
      </c>
      <c r="BD103" s="95">
        <v>0</v>
      </c>
    </row>
    <row r="104" spans="28:56">
      <c r="AB104" s="95" t="s">
        <v>28</v>
      </c>
      <c r="AC104" s="95">
        <f t="shared" si="45"/>
        <v>0</v>
      </c>
      <c r="AD104" s="95">
        <f t="shared" si="46"/>
        <v>0</v>
      </c>
      <c r="AE104" s="95">
        <f t="shared" si="46"/>
        <v>0</v>
      </c>
      <c r="AF104" s="95">
        <f t="shared" si="46"/>
        <v>0</v>
      </c>
      <c r="AG104" s="95">
        <f t="shared" si="46"/>
        <v>0</v>
      </c>
      <c r="AH104" s="95">
        <f t="shared" si="46"/>
        <v>0</v>
      </c>
      <c r="AI104" s="95">
        <f t="shared" si="46"/>
        <v>0</v>
      </c>
      <c r="AJ104" s="95">
        <f t="shared" si="46"/>
        <v>0</v>
      </c>
      <c r="AK104" s="95">
        <f t="shared" si="46"/>
        <v>0</v>
      </c>
      <c r="AL104" s="95">
        <f t="shared" si="46"/>
        <v>0</v>
      </c>
      <c r="AM104" s="95">
        <f t="shared" si="46"/>
        <v>0</v>
      </c>
      <c r="AN104" s="95">
        <f t="shared" si="46"/>
        <v>0</v>
      </c>
      <c r="AS104" s="95">
        <v>0</v>
      </c>
      <c r="AT104" s="95">
        <v>0</v>
      </c>
      <c r="AU104" s="95">
        <v>1</v>
      </c>
      <c r="AV104" s="95">
        <v>0</v>
      </c>
      <c r="AW104" s="95">
        <v>2</v>
      </c>
      <c r="AX104" s="95">
        <v>8</v>
      </c>
      <c r="AY104" s="95">
        <v>2</v>
      </c>
      <c r="AZ104" s="95">
        <v>1</v>
      </c>
      <c r="BA104" s="95">
        <v>2</v>
      </c>
      <c r="BB104" s="95">
        <v>1</v>
      </c>
      <c r="BC104" s="95">
        <v>0</v>
      </c>
      <c r="BD104" s="95">
        <v>0</v>
      </c>
    </row>
    <row r="105" spans="28:56">
      <c r="AB105" s="95" t="s">
        <v>82</v>
      </c>
      <c r="AC105" s="95">
        <f t="shared" si="45"/>
        <v>0</v>
      </c>
      <c r="AD105" s="95">
        <f t="shared" si="46"/>
        <v>0</v>
      </c>
      <c r="AE105" s="95">
        <f t="shared" si="46"/>
        <v>0</v>
      </c>
      <c r="AF105" s="95">
        <f t="shared" si="46"/>
        <v>0</v>
      </c>
      <c r="AG105" s="95">
        <f t="shared" si="46"/>
        <v>0</v>
      </c>
      <c r="AH105" s="95">
        <f t="shared" si="46"/>
        <v>0</v>
      </c>
      <c r="AI105" s="95">
        <f t="shared" si="46"/>
        <v>0</v>
      </c>
      <c r="AJ105" s="95">
        <f t="shared" si="46"/>
        <v>0</v>
      </c>
      <c r="AK105" s="95">
        <f t="shared" si="46"/>
        <v>0</v>
      </c>
      <c r="AL105" s="95">
        <f t="shared" si="46"/>
        <v>0</v>
      </c>
      <c r="AM105" s="95">
        <f t="shared" si="46"/>
        <v>0</v>
      </c>
      <c r="AN105" s="95">
        <f t="shared" si="46"/>
        <v>0</v>
      </c>
      <c r="AS105" s="95">
        <v>1</v>
      </c>
      <c r="AT105" s="95">
        <v>0</v>
      </c>
      <c r="AU105" s="95">
        <v>0</v>
      </c>
      <c r="AV105" s="95">
        <v>1</v>
      </c>
      <c r="AW105" s="95">
        <v>3</v>
      </c>
      <c r="AX105" s="95">
        <v>8</v>
      </c>
      <c r="AY105" s="95">
        <v>2</v>
      </c>
      <c r="AZ105" s="95">
        <v>2</v>
      </c>
      <c r="BA105" s="95">
        <v>1</v>
      </c>
      <c r="BB105" s="95">
        <v>1</v>
      </c>
      <c r="BC105" s="95">
        <v>1</v>
      </c>
      <c r="BD105" s="95">
        <v>0</v>
      </c>
    </row>
    <row r="106" spans="28:56">
      <c r="AB106" s="95" t="s">
        <v>29</v>
      </c>
      <c r="AC106" s="95">
        <f t="shared" si="45"/>
        <v>0</v>
      </c>
      <c r="AD106" s="95">
        <f t="shared" si="46"/>
        <v>0</v>
      </c>
      <c r="AE106" s="95">
        <f t="shared" si="46"/>
        <v>0</v>
      </c>
      <c r="AF106" s="95">
        <f t="shared" si="46"/>
        <v>0</v>
      </c>
      <c r="AG106" s="95">
        <f t="shared" si="46"/>
        <v>0</v>
      </c>
      <c r="AH106" s="95">
        <f t="shared" si="46"/>
        <v>0</v>
      </c>
      <c r="AI106" s="95">
        <f t="shared" si="46"/>
        <v>0</v>
      </c>
      <c r="AJ106" s="95">
        <f t="shared" si="46"/>
        <v>0</v>
      </c>
      <c r="AK106" s="95">
        <f t="shared" si="46"/>
        <v>0</v>
      </c>
      <c r="AL106" s="95">
        <f t="shared" si="46"/>
        <v>0</v>
      </c>
      <c r="AM106" s="95">
        <f t="shared" si="46"/>
        <v>0</v>
      </c>
      <c r="AN106" s="95">
        <f t="shared" si="46"/>
        <v>0</v>
      </c>
      <c r="AS106" s="95">
        <v>1</v>
      </c>
      <c r="AT106" s="95">
        <v>0</v>
      </c>
      <c r="AU106" s="95">
        <v>0</v>
      </c>
      <c r="AV106" s="95">
        <v>0</v>
      </c>
      <c r="AW106" s="95">
        <v>0</v>
      </c>
      <c r="AX106" s="95">
        <v>6</v>
      </c>
      <c r="AY106" s="95">
        <v>4</v>
      </c>
      <c r="AZ106" s="95">
        <v>0</v>
      </c>
      <c r="BA106" s="95">
        <v>1</v>
      </c>
      <c r="BB106" s="95">
        <v>0</v>
      </c>
      <c r="BC106" s="95">
        <v>0</v>
      </c>
      <c r="BD106" s="95">
        <v>0</v>
      </c>
    </row>
    <row r="107" spans="28:56">
      <c r="AB107" s="95" t="s">
        <v>78</v>
      </c>
      <c r="AC107" s="95">
        <f t="shared" si="45"/>
        <v>36</v>
      </c>
      <c r="AD107" s="95">
        <f t="shared" si="46"/>
        <v>0</v>
      </c>
      <c r="AE107" s="95">
        <f t="shared" si="46"/>
        <v>0</v>
      </c>
      <c r="AF107" s="95">
        <f t="shared" si="46"/>
        <v>0</v>
      </c>
      <c r="AG107" s="95">
        <f t="shared" si="46"/>
        <v>0</v>
      </c>
      <c r="AH107" s="95">
        <f t="shared" si="46"/>
        <v>0</v>
      </c>
      <c r="AI107" s="95">
        <f t="shared" si="46"/>
        <v>0</v>
      </c>
      <c r="AJ107" s="95">
        <f t="shared" si="46"/>
        <v>0</v>
      </c>
      <c r="AK107" s="95">
        <f t="shared" si="46"/>
        <v>0</v>
      </c>
      <c r="AL107" s="95">
        <f t="shared" si="46"/>
        <v>0</v>
      </c>
      <c r="AM107" s="95">
        <f t="shared" si="46"/>
        <v>0</v>
      </c>
      <c r="AN107" s="95">
        <f t="shared" si="46"/>
        <v>0</v>
      </c>
      <c r="AS107" s="95">
        <v>1</v>
      </c>
      <c r="AT107" s="95">
        <v>1</v>
      </c>
      <c r="AU107" s="95">
        <v>0</v>
      </c>
      <c r="AV107" s="95">
        <v>0</v>
      </c>
      <c r="AW107" s="95">
        <v>0</v>
      </c>
      <c r="AX107" s="95">
        <v>1</v>
      </c>
      <c r="AY107" s="95">
        <v>1</v>
      </c>
      <c r="AZ107" s="95">
        <v>2</v>
      </c>
      <c r="BA107" s="95">
        <v>3</v>
      </c>
      <c r="BB107" s="95">
        <v>1</v>
      </c>
      <c r="BC107" s="95">
        <v>1</v>
      </c>
      <c r="BD107" s="95">
        <v>1</v>
      </c>
    </row>
    <row r="108" spans="28:56">
      <c r="AS108" s="95">
        <v>23</v>
      </c>
      <c r="AT108" s="95">
        <v>19</v>
      </c>
      <c r="AU108" s="95">
        <v>34</v>
      </c>
      <c r="AV108" s="95">
        <v>24</v>
      </c>
      <c r="AW108" s="95">
        <v>65</v>
      </c>
      <c r="AX108" s="95">
        <v>161</v>
      </c>
      <c r="AY108" s="95">
        <v>148</v>
      </c>
      <c r="AZ108" s="95">
        <v>99</v>
      </c>
      <c r="BA108" s="95">
        <v>74</v>
      </c>
      <c r="BB108" s="95">
        <v>55</v>
      </c>
      <c r="BC108" s="95">
        <v>29</v>
      </c>
      <c r="BD108" s="95">
        <v>9</v>
      </c>
    </row>
    <row r="109" spans="28:56">
      <c r="AC109" s="95" t="s">
        <v>806</v>
      </c>
    </row>
    <row r="110" spans="28:56">
      <c r="AB110" s="95" t="s">
        <v>10</v>
      </c>
      <c r="AC110" s="86">
        <f>AC85</f>
        <v>5</v>
      </c>
      <c r="AD110" s="86">
        <f>AC85+AD85</f>
        <v>5</v>
      </c>
      <c r="AE110" s="86">
        <f>AC85+AD85+AE85</f>
        <v>5</v>
      </c>
      <c r="AF110" s="86">
        <f>AC85+AD85+AE85+AF85</f>
        <v>5</v>
      </c>
      <c r="AG110" s="86">
        <f>AC85+AD85+AE85+AF85+AG85</f>
        <v>5</v>
      </c>
      <c r="AH110" s="86">
        <f>AC85+AD85+AE85+AF85+AG85+AH85</f>
        <v>5</v>
      </c>
      <c r="AI110" s="86">
        <f>AC85+AD85+AE85+AF85+AG85+AH85+AI85</f>
        <v>5</v>
      </c>
      <c r="AJ110" s="86">
        <f>AC85+AD85+AE85+AF85+AG85+AH85+AI85+AJ85</f>
        <v>5</v>
      </c>
      <c r="AK110" s="86">
        <f>AC85+AD85+AE85+AF85+AG85+AH85+AI85+AJ85+AK85</f>
        <v>5</v>
      </c>
      <c r="AL110" s="86">
        <f>AC85+AD85+AE85+AF85+AG85+AH85+AI85+AJ85+AK85+AL85</f>
        <v>5</v>
      </c>
      <c r="AM110" s="86">
        <f>AC85+AD85+AE85+AF85+AG85+AH85+AI85+AJ85+AK85+AL85+AM85</f>
        <v>5</v>
      </c>
      <c r="AN110" s="86">
        <f>AC85+AD85+AE85+AF85+AG85+AH85+AI85+AJ85+AK85+AL85+AM85+AN85</f>
        <v>5</v>
      </c>
    </row>
    <row r="111" spans="28:56">
      <c r="AB111" s="95" t="s">
        <v>11</v>
      </c>
      <c r="AC111" s="86">
        <f t="shared" ref="AC111:AC132" si="47">AC86</f>
        <v>0</v>
      </c>
      <c r="AD111" s="86">
        <f t="shared" ref="AD111:AD132" si="48">AC86+AD86</f>
        <v>0</v>
      </c>
      <c r="AE111" s="86">
        <f t="shared" ref="AE111:AE132" si="49">AC86+AD86+AE86</f>
        <v>0</v>
      </c>
      <c r="AF111" s="86">
        <f t="shared" ref="AF111:AF132" si="50">AC86+AD86+AE86+AF86</f>
        <v>0</v>
      </c>
      <c r="AG111" s="86">
        <f t="shared" ref="AG111:AG132" si="51">AC86+AD86+AE86+AF86+AG86</f>
        <v>0</v>
      </c>
      <c r="AH111" s="86">
        <f t="shared" ref="AH111:AH132" si="52">AC86+AD86+AE86+AF86+AG86+AH86</f>
        <v>0</v>
      </c>
      <c r="AI111" s="86">
        <f t="shared" ref="AI111:AI132" si="53">AC86+AD86+AE86+AF86+AG86+AH86+AI86</f>
        <v>0</v>
      </c>
      <c r="AJ111" s="86">
        <f t="shared" ref="AJ111:AJ132" si="54">AC86+AD86+AE86+AF86+AG86+AH86+AI86+AJ86</f>
        <v>0</v>
      </c>
      <c r="AK111" s="86">
        <f t="shared" ref="AK111:AK132" si="55">AC86+AD86+AE86+AF86+AG86+AH86+AI86+AJ86+AK86</f>
        <v>0</v>
      </c>
      <c r="AL111" s="86">
        <f t="shared" ref="AL111:AL132" si="56">AC86+AD86+AE86+AF86+AG86+AH86+AI86+AJ86+AK86+AL86</f>
        <v>0</v>
      </c>
      <c r="AM111" s="86">
        <f t="shared" ref="AM111:AM132" si="57">AC86+AD86+AE86+AF86+AG86+AH86+AI86+AJ86+AK86+AL86+AM86</f>
        <v>0</v>
      </c>
      <c r="AN111" s="86">
        <f t="shared" ref="AN111:AN132" si="58">AC86+AD86+AE86+AF86+AG86+AH86+AI86+AJ86+AK86+AL86+AM86+AN86</f>
        <v>0</v>
      </c>
    </row>
    <row r="112" spans="28:56">
      <c r="AB112" s="95" t="s">
        <v>12</v>
      </c>
      <c r="AC112" s="86">
        <f t="shared" si="47"/>
        <v>7</v>
      </c>
      <c r="AD112" s="86">
        <f t="shared" si="48"/>
        <v>7</v>
      </c>
      <c r="AE112" s="86">
        <f t="shared" si="49"/>
        <v>7</v>
      </c>
      <c r="AF112" s="86">
        <f t="shared" si="50"/>
        <v>7</v>
      </c>
      <c r="AG112" s="86">
        <f t="shared" si="51"/>
        <v>7</v>
      </c>
      <c r="AH112" s="86">
        <f t="shared" si="52"/>
        <v>7</v>
      </c>
      <c r="AI112" s="86">
        <f t="shared" si="53"/>
        <v>7</v>
      </c>
      <c r="AJ112" s="86">
        <f t="shared" si="54"/>
        <v>7</v>
      </c>
      <c r="AK112" s="86">
        <f t="shared" si="55"/>
        <v>7</v>
      </c>
      <c r="AL112" s="86">
        <f t="shared" si="56"/>
        <v>7</v>
      </c>
      <c r="AM112" s="86">
        <f t="shared" si="57"/>
        <v>7</v>
      </c>
      <c r="AN112" s="86">
        <f t="shared" si="58"/>
        <v>7</v>
      </c>
    </row>
    <row r="113" spans="28:40">
      <c r="AB113" s="95" t="s">
        <v>13</v>
      </c>
      <c r="AC113" s="86">
        <f t="shared" si="47"/>
        <v>2</v>
      </c>
      <c r="AD113" s="86">
        <f t="shared" si="48"/>
        <v>2</v>
      </c>
      <c r="AE113" s="86">
        <f t="shared" si="49"/>
        <v>2</v>
      </c>
      <c r="AF113" s="86">
        <f t="shared" si="50"/>
        <v>2</v>
      </c>
      <c r="AG113" s="86">
        <f t="shared" si="51"/>
        <v>2</v>
      </c>
      <c r="AH113" s="86">
        <f t="shared" si="52"/>
        <v>2</v>
      </c>
      <c r="AI113" s="86">
        <f t="shared" si="53"/>
        <v>2</v>
      </c>
      <c r="AJ113" s="86">
        <f t="shared" si="54"/>
        <v>2</v>
      </c>
      <c r="AK113" s="86">
        <f t="shared" si="55"/>
        <v>2</v>
      </c>
      <c r="AL113" s="86">
        <f t="shared" si="56"/>
        <v>2</v>
      </c>
      <c r="AM113" s="86">
        <f t="shared" si="57"/>
        <v>2</v>
      </c>
      <c r="AN113" s="86">
        <f t="shared" si="58"/>
        <v>2</v>
      </c>
    </row>
    <row r="114" spans="28:40">
      <c r="AB114" s="95" t="s">
        <v>14</v>
      </c>
      <c r="AC114" s="86">
        <f t="shared" si="47"/>
        <v>1</v>
      </c>
      <c r="AD114" s="86">
        <f t="shared" si="48"/>
        <v>1</v>
      </c>
      <c r="AE114" s="86">
        <f t="shared" si="49"/>
        <v>1</v>
      </c>
      <c r="AF114" s="86">
        <f t="shared" si="50"/>
        <v>1</v>
      </c>
      <c r="AG114" s="86">
        <f t="shared" si="51"/>
        <v>1</v>
      </c>
      <c r="AH114" s="86">
        <f t="shared" si="52"/>
        <v>1</v>
      </c>
      <c r="AI114" s="86">
        <f t="shared" si="53"/>
        <v>1</v>
      </c>
      <c r="AJ114" s="86">
        <f t="shared" si="54"/>
        <v>1</v>
      </c>
      <c r="AK114" s="86">
        <f t="shared" si="55"/>
        <v>1</v>
      </c>
      <c r="AL114" s="86">
        <f t="shared" si="56"/>
        <v>1</v>
      </c>
      <c r="AM114" s="86">
        <f t="shared" si="57"/>
        <v>1</v>
      </c>
      <c r="AN114" s="86">
        <f t="shared" si="58"/>
        <v>1</v>
      </c>
    </row>
    <row r="115" spans="28:40">
      <c r="AB115" s="95" t="s">
        <v>15</v>
      </c>
      <c r="AC115" s="86">
        <f t="shared" si="47"/>
        <v>3</v>
      </c>
      <c r="AD115" s="86">
        <f t="shared" si="48"/>
        <v>3</v>
      </c>
      <c r="AE115" s="86">
        <f t="shared" si="49"/>
        <v>3</v>
      </c>
      <c r="AF115" s="86">
        <f t="shared" si="50"/>
        <v>3</v>
      </c>
      <c r="AG115" s="86">
        <f t="shared" si="51"/>
        <v>3</v>
      </c>
      <c r="AH115" s="86">
        <f t="shared" si="52"/>
        <v>3</v>
      </c>
      <c r="AI115" s="86">
        <f t="shared" si="53"/>
        <v>3</v>
      </c>
      <c r="AJ115" s="86">
        <f t="shared" si="54"/>
        <v>3</v>
      </c>
      <c r="AK115" s="86">
        <f t="shared" si="55"/>
        <v>3</v>
      </c>
      <c r="AL115" s="86">
        <f t="shared" si="56"/>
        <v>3</v>
      </c>
      <c r="AM115" s="86">
        <f t="shared" si="57"/>
        <v>3</v>
      </c>
      <c r="AN115" s="86">
        <f t="shared" si="58"/>
        <v>3</v>
      </c>
    </row>
    <row r="116" spans="28:40">
      <c r="AB116" s="95" t="s">
        <v>16</v>
      </c>
      <c r="AC116" s="86">
        <f t="shared" si="47"/>
        <v>0</v>
      </c>
      <c r="AD116" s="86">
        <f t="shared" si="48"/>
        <v>0</v>
      </c>
      <c r="AE116" s="86">
        <f t="shared" si="49"/>
        <v>0</v>
      </c>
      <c r="AF116" s="86">
        <f t="shared" si="50"/>
        <v>0</v>
      </c>
      <c r="AG116" s="86">
        <f t="shared" si="51"/>
        <v>0</v>
      </c>
      <c r="AH116" s="86">
        <f t="shared" si="52"/>
        <v>0</v>
      </c>
      <c r="AI116" s="86">
        <f t="shared" si="53"/>
        <v>0</v>
      </c>
      <c r="AJ116" s="86">
        <f t="shared" si="54"/>
        <v>0</v>
      </c>
      <c r="AK116" s="86">
        <f t="shared" si="55"/>
        <v>0</v>
      </c>
      <c r="AL116" s="86">
        <f t="shared" si="56"/>
        <v>0</v>
      </c>
      <c r="AM116" s="86">
        <f t="shared" si="57"/>
        <v>0</v>
      </c>
      <c r="AN116" s="86">
        <f t="shared" si="58"/>
        <v>0</v>
      </c>
    </row>
    <row r="117" spans="28:40">
      <c r="AB117" s="95" t="s">
        <v>17</v>
      </c>
      <c r="AC117" s="86">
        <f t="shared" si="47"/>
        <v>4</v>
      </c>
      <c r="AD117" s="86">
        <f t="shared" si="48"/>
        <v>4</v>
      </c>
      <c r="AE117" s="86">
        <f t="shared" si="49"/>
        <v>4</v>
      </c>
      <c r="AF117" s="86">
        <f t="shared" si="50"/>
        <v>4</v>
      </c>
      <c r="AG117" s="86">
        <f t="shared" si="51"/>
        <v>4</v>
      </c>
      <c r="AH117" s="86">
        <f t="shared" si="52"/>
        <v>4</v>
      </c>
      <c r="AI117" s="86">
        <f t="shared" si="53"/>
        <v>4</v>
      </c>
      <c r="AJ117" s="86">
        <f t="shared" si="54"/>
        <v>4</v>
      </c>
      <c r="AK117" s="86">
        <f t="shared" si="55"/>
        <v>4</v>
      </c>
      <c r="AL117" s="86">
        <f t="shared" si="56"/>
        <v>4</v>
      </c>
      <c r="AM117" s="86">
        <f t="shared" si="57"/>
        <v>4</v>
      </c>
      <c r="AN117" s="86">
        <f t="shared" si="58"/>
        <v>4</v>
      </c>
    </row>
    <row r="118" spans="28:40">
      <c r="AB118" s="95" t="s">
        <v>18</v>
      </c>
      <c r="AC118" s="86">
        <f t="shared" si="47"/>
        <v>3</v>
      </c>
      <c r="AD118" s="86">
        <f t="shared" si="48"/>
        <v>3</v>
      </c>
      <c r="AE118" s="86">
        <f t="shared" si="49"/>
        <v>3</v>
      </c>
      <c r="AF118" s="86">
        <f t="shared" si="50"/>
        <v>3</v>
      </c>
      <c r="AG118" s="86">
        <f t="shared" si="51"/>
        <v>3</v>
      </c>
      <c r="AH118" s="86">
        <f t="shared" si="52"/>
        <v>3</v>
      </c>
      <c r="AI118" s="86">
        <f t="shared" si="53"/>
        <v>3</v>
      </c>
      <c r="AJ118" s="86">
        <f t="shared" si="54"/>
        <v>3</v>
      </c>
      <c r="AK118" s="86">
        <f t="shared" si="55"/>
        <v>3</v>
      </c>
      <c r="AL118" s="86">
        <f t="shared" si="56"/>
        <v>3</v>
      </c>
      <c r="AM118" s="86">
        <f t="shared" si="57"/>
        <v>3</v>
      </c>
      <c r="AN118" s="86">
        <f t="shared" si="58"/>
        <v>3</v>
      </c>
    </row>
    <row r="119" spans="28:40">
      <c r="AB119" s="95" t="s">
        <v>81</v>
      </c>
      <c r="AC119" s="86">
        <f t="shared" si="47"/>
        <v>1</v>
      </c>
      <c r="AD119" s="86">
        <f t="shared" si="48"/>
        <v>1</v>
      </c>
      <c r="AE119" s="86">
        <f t="shared" si="49"/>
        <v>1</v>
      </c>
      <c r="AF119" s="86">
        <f t="shared" si="50"/>
        <v>1</v>
      </c>
      <c r="AG119" s="86">
        <f t="shared" si="51"/>
        <v>1</v>
      </c>
      <c r="AH119" s="86">
        <f t="shared" si="52"/>
        <v>1</v>
      </c>
      <c r="AI119" s="86">
        <f t="shared" si="53"/>
        <v>1</v>
      </c>
      <c r="AJ119" s="86">
        <f t="shared" si="54"/>
        <v>1</v>
      </c>
      <c r="AK119" s="86">
        <f t="shared" si="55"/>
        <v>1</v>
      </c>
      <c r="AL119" s="86">
        <f t="shared" si="56"/>
        <v>1</v>
      </c>
      <c r="AM119" s="86">
        <f t="shared" si="57"/>
        <v>1</v>
      </c>
      <c r="AN119" s="86">
        <f t="shared" si="58"/>
        <v>1</v>
      </c>
    </row>
    <row r="120" spans="28:40">
      <c r="AB120" s="95" t="s">
        <v>19</v>
      </c>
      <c r="AC120" s="86">
        <f t="shared" si="47"/>
        <v>0</v>
      </c>
      <c r="AD120" s="86">
        <f t="shared" si="48"/>
        <v>0</v>
      </c>
      <c r="AE120" s="86">
        <f t="shared" si="49"/>
        <v>0</v>
      </c>
      <c r="AF120" s="86">
        <f t="shared" si="50"/>
        <v>0</v>
      </c>
      <c r="AG120" s="86">
        <f t="shared" si="51"/>
        <v>0</v>
      </c>
      <c r="AH120" s="86">
        <f t="shared" si="52"/>
        <v>0</v>
      </c>
      <c r="AI120" s="86">
        <f t="shared" si="53"/>
        <v>0</v>
      </c>
      <c r="AJ120" s="86">
        <f t="shared" si="54"/>
        <v>0</v>
      </c>
      <c r="AK120" s="86">
        <f t="shared" si="55"/>
        <v>0</v>
      </c>
      <c r="AL120" s="86">
        <f t="shared" si="56"/>
        <v>0</v>
      </c>
      <c r="AM120" s="86">
        <f t="shared" si="57"/>
        <v>0</v>
      </c>
      <c r="AN120" s="86">
        <f t="shared" si="58"/>
        <v>0</v>
      </c>
    </row>
    <row r="121" spans="28:40">
      <c r="AB121" s="95" t="s">
        <v>20</v>
      </c>
      <c r="AC121" s="86">
        <f t="shared" si="47"/>
        <v>4</v>
      </c>
      <c r="AD121" s="86">
        <f t="shared" si="48"/>
        <v>4</v>
      </c>
      <c r="AE121" s="86">
        <f t="shared" si="49"/>
        <v>4</v>
      </c>
      <c r="AF121" s="86">
        <f t="shared" si="50"/>
        <v>4</v>
      </c>
      <c r="AG121" s="86">
        <f t="shared" si="51"/>
        <v>4</v>
      </c>
      <c r="AH121" s="86">
        <f t="shared" si="52"/>
        <v>4</v>
      </c>
      <c r="AI121" s="86">
        <f t="shared" si="53"/>
        <v>4</v>
      </c>
      <c r="AJ121" s="86">
        <f t="shared" si="54"/>
        <v>4</v>
      </c>
      <c r="AK121" s="86">
        <f t="shared" si="55"/>
        <v>4</v>
      </c>
      <c r="AL121" s="86">
        <f t="shared" si="56"/>
        <v>4</v>
      </c>
      <c r="AM121" s="86">
        <f t="shared" si="57"/>
        <v>4</v>
      </c>
      <c r="AN121" s="86">
        <f t="shared" si="58"/>
        <v>4</v>
      </c>
    </row>
    <row r="122" spans="28:40">
      <c r="AB122" s="95" t="s">
        <v>21</v>
      </c>
      <c r="AC122" s="86">
        <f t="shared" si="47"/>
        <v>0</v>
      </c>
      <c r="AD122" s="86">
        <f t="shared" si="48"/>
        <v>0</v>
      </c>
      <c r="AE122" s="86">
        <f t="shared" si="49"/>
        <v>0</v>
      </c>
      <c r="AF122" s="86">
        <f t="shared" si="50"/>
        <v>0</v>
      </c>
      <c r="AG122" s="86">
        <f t="shared" si="51"/>
        <v>0</v>
      </c>
      <c r="AH122" s="86">
        <f t="shared" si="52"/>
        <v>0</v>
      </c>
      <c r="AI122" s="86">
        <f t="shared" si="53"/>
        <v>0</v>
      </c>
      <c r="AJ122" s="86">
        <f t="shared" si="54"/>
        <v>0</v>
      </c>
      <c r="AK122" s="86">
        <f t="shared" si="55"/>
        <v>0</v>
      </c>
      <c r="AL122" s="86">
        <f t="shared" si="56"/>
        <v>0</v>
      </c>
      <c r="AM122" s="86">
        <f t="shared" si="57"/>
        <v>0</v>
      </c>
      <c r="AN122" s="86">
        <f t="shared" si="58"/>
        <v>0</v>
      </c>
    </row>
    <row r="123" spans="28:40">
      <c r="AB123" s="95" t="s">
        <v>22</v>
      </c>
      <c r="AC123" s="86">
        <f t="shared" si="47"/>
        <v>3</v>
      </c>
      <c r="AD123" s="86">
        <f t="shared" si="48"/>
        <v>3</v>
      </c>
      <c r="AE123" s="86">
        <f t="shared" si="49"/>
        <v>3</v>
      </c>
      <c r="AF123" s="86">
        <f t="shared" si="50"/>
        <v>3</v>
      </c>
      <c r="AG123" s="86">
        <f t="shared" si="51"/>
        <v>3</v>
      </c>
      <c r="AH123" s="86">
        <f t="shared" si="52"/>
        <v>3</v>
      </c>
      <c r="AI123" s="86">
        <f t="shared" si="53"/>
        <v>3</v>
      </c>
      <c r="AJ123" s="86">
        <f t="shared" si="54"/>
        <v>3</v>
      </c>
      <c r="AK123" s="86">
        <f t="shared" si="55"/>
        <v>3</v>
      </c>
      <c r="AL123" s="86">
        <f t="shared" si="56"/>
        <v>3</v>
      </c>
      <c r="AM123" s="86">
        <f t="shared" si="57"/>
        <v>3</v>
      </c>
      <c r="AN123" s="86">
        <f t="shared" si="58"/>
        <v>3</v>
      </c>
    </row>
    <row r="124" spans="28:40">
      <c r="AB124" s="95" t="s">
        <v>23</v>
      </c>
      <c r="AC124" s="86">
        <f t="shared" si="47"/>
        <v>2</v>
      </c>
      <c r="AD124" s="86">
        <f t="shared" si="48"/>
        <v>2</v>
      </c>
      <c r="AE124" s="86">
        <f t="shared" si="49"/>
        <v>2</v>
      </c>
      <c r="AF124" s="86">
        <f t="shared" si="50"/>
        <v>2</v>
      </c>
      <c r="AG124" s="86">
        <f t="shared" si="51"/>
        <v>2</v>
      </c>
      <c r="AH124" s="86">
        <f t="shared" si="52"/>
        <v>2</v>
      </c>
      <c r="AI124" s="86">
        <f t="shared" si="53"/>
        <v>2</v>
      </c>
      <c r="AJ124" s="86">
        <f t="shared" si="54"/>
        <v>2</v>
      </c>
      <c r="AK124" s="86">
        <f t="shared" si="55"/>
        <v>2</v>
      </c>
      <c r="AL124" s="86">
        <f t="shared" si="56"/>
        <v>2</v>
      </c>
      <c r="AM124" s="86">
        <f t="shared" si="57"/>
        <v>2</v>
      </c>
      <c r="AN124" s="86">
        <f t="shared" si="58"/>
        <v>2</v>
      </c>
    </row>
    <row r="125" spans="28:40">
      <c r="AB125" s="95" t="s">
        <v>24</v>
      </c>
      <c r="AC125" s="86">
        <f t="shared" si="47"/>
        <v>0</v>
      </c>
      <c r="AD125" s="86">
        <f t="shared" si="48"/>
        <v>0</v>
      </c>
      <c r="AE125" s="86">
        <f t="shared" si="49"/>
        <v>0</v>
      </c>
      <c r="AF125" s="86">
        <f t="shared" si="50"/>
        <v>0</v>
      </c>
      <c r="AG125" s="86">
        <f t="shared" si="51"/>
        <v>0</v>
      </c>
      <c r="AH125" s="86">
        <f t="shared" si="52"/>
        <v>0</v>
      </c>
      <c r="AI125" s="86">
        <f t="shared" si="53"/>
        <v>0</v>
      </c>
      <c r="AJ125" s="86">
        <f t="shared" si="54"/>
        <v>0</v>
      </c>
      <c r="AK125" s="86">
        <f t="shared" si="55"/>
        <v>0</v>
      </c>
      <c r="AL125" s="86">
        <f t="shared" si="56"/>
        <v>0</v>
      </c>
      <c r="AM125" s="86">
        <f t="shared" si="57"/>
        <v>0</v>
      </c>
      <c r="AN125" s="86">
        <f t="shared" si="58"/>
        <v>0</v>
      </c>
    </row>
    <row r="126" spans="28:40">
      <c r="AB126" s="95" t="s">
        <v>25</v>
      </c>
      <c r="AC126" s="86">
        <f t="shared" si="47"/>
        <v>0</v>
      </c>
      <c r="AD126" s="86">
        <f t="shared" si="48"/>
        <v>0</v>
      </c>
      <c r="AE126" s="86">
        <f t="shared" si="49"/>
        <v>0</v>
      </c>
      <c r="AF126" s="86">
        <f t="shared" si="50"/>
        <v>0</v>
      </c>
      <c r="AG126" s="86">
        <f t="shared" si="51"/>
        <v>0</v>
      </c>
      <c r="AH126" s="86">
        <f t="shared" si="52"/>
        <v>0</v>
      </c>
      <c r="AI126" s="86">
        <f t="shared" si="53"/>
        <v>0</v>
      </c>
      <c r="AJ126" s="86">
        <f t="shared" si="54"/>
        <v>0</v>
      </c>
      <c r="AK126" s="86">
        <f t="shared" si="55"/>
        <v>0</v>
      </c>
      <c r="AL126" s="86">
        <f t="shared" si="56"/>
        <v>0</v>
      </c>
      <c r="AM126" s="86">
        <f t="shared" si="57"/>
        <v>0</v>
      </c>
      <c r="AN126" s="86">
        <f t="shared" si="58"/>
        <v>0</v>
      </c>
    </row>
    <row r="127" spans="28:40">
      <c r="AB127" s="95" t="s">
        <v>26</v>
      </c>
      <c r="AC127" s="86">
        <f t="shared" si="47"/>
        <v>0</v>
      </c>
      <c r="AD127" s="86">
        <f t="shared" si="48"/>
        <v>0</v>
      </c>
      <c r="AE127" s="86">
        <f t="shared" si="49"/>
        <v>0</v>
      </c>
      <c r="AF127" s="86">
        <f t="shared" si="50"/>
        <v>0</v>
      </c>
      <c r="AG127" s="86">
        <f t="shared" si="51"/>
        <v>0</v>
      </c>
      <c r="AH127" s="86">
        <f t="shared" si="52"/>
        <v>0</v>
      </c>
      <c r="AI127" s="86">
        <f t="shared" si="53"/>
        <v>0</v>
      </c>
      <c r="AJ127" s="86">
        <f t="shared" si="54"/>
        <v>0</v>
      </c>
      <c r="AK127" s="86">
        <f t="shared" si="55"/>
        <v>0</v>
      </c>
      <c r="AL127" s="86">
        <f t="shared" si="56"/>
        <v>0</v>
      </c>
      <c r="AM127" s="86">
        <f t="shared" si="57"/>
        <v>0</v>
      </c>
      <c r="AN127" s="86">
        <f t="shared" si="58"/>
        <v>0</v>
      </c>
    </row>
    <row r="128" spans="28:40">
      <c r="AB128" s="95" t="s">
        <v>27</v>
      </c>
      <c r="AC128" s="86">
        <f t="shared" si="47"/>
        <v>1</v>
      </c>
      <c r="AD128" s="86">
        <f t="shared" si="48"/>
        <v>1</v>
      </c>
      <c r="AE128" s="86">
        <f t="shared" si="49"/>
        <v>1</v>
      </c>
      <c r="AF128" s="86">
        <f t="shared" si="50"/>
        <v>1</v>
      </c>
      <c r="AG128" s="86">
        <f t="shared" si="51"/>
        <v>1</v>
      </c>
      <c r="AH128" s="86">
        <f t="shared" si="52"/>
        <v>1</v>
      </c>
      <c r="AI128" s="86">
        <f t="shared" si="53"/>
        <v>1</v>
      </c>
      <c r="AJ128" s="86">
        <f t="shared" si="54"/>
        <v>1</v>
      </c>
      <c r="AK128" s="86">
        <f t="shared" si="55"/>
        <v>1</v>
      </c>
      <c r="AL128" s="86">
        <f t="shared" si="56"/>
        <v>1</v>
      </c>
      <c r="AM128" s="86">
        <f t="shared" si="57"/>
        <v>1</v>
      </c>
      <c r="AN128" s="86">
        <f t="shared" si="58"/>
        <v>1</v>
      </c>
    </row>
    <row r="129" spans="28:40">
      <c r="AB129" s="95" t="s">
        <v>28</v>
      </c>
      <c r="AC129" s="86">
        <f t="shared" si="47"/>
        <v>0</v>
      </c>
      <c r="AD129" s="86">
        <f t="shared" si="48"/>
        <v>0</v>
      </c>
      <c r="AE129" s="86">
        <f t="shared" si="49"/>
        <v>0</v>
      </c>
      <c r="AF129" s="86">
        <f t="shared" si="50"/>
        <v>0</v>
      </c>
      <c r="AG129" s="86">
        <f t="shared" si="51"/>
        <v>0</v>
      </c>
      <c r="AH129" s="86">
        <f t="shared" si="52"/>
        <v>0</v>
      </c>
      <c r="AI129" s="86">
        <f t="shared" si="53"/>
        <v>0</v>
      </c>
      <c r="AJ129" s="86">
        <f t="shared" si="54"/>
        <v>0</v>
      </c>
      <c r="AK129" s="86">
        <f t="shared" si="55"/>
        <v>0</v>
      </c>
      <c r="AL129" s="86">
        <f t="shared" si="56"/>
        <v>0</v>
      </c>
      <c r="AM129" s="86">
        <f t="shared" si="57"/>
        <v>0</v>
      </c>
      <c r="AN129" s="86">
        <f t="shared" si="58"/>
        <v>0</v>
      </c>
    </row>
    <row r="130" spans="28:40">
      <c r="AB130" s="95" t="s">
        <v>82</v>
      </c>
      <c r="AC130" s="86">
        <f t="shared" si="47"/>
        <v>0</v>
      </c>
      <c r="AD130" s="86">
        <f t="shared" si="48"/>
        <v>0</v>
      </c>
      <c r="AE130" s="86">
        <f t="shared" si="49"/>
        <v>0</v>
      </c>
      <c r="AF130" s="86">
        <f t="shared" si="50"/>
        <v>0</v>
      </c>
      <c r="AG130" s="86">
        <f t="shared" si="51"/>
        <v>0</v>
      </c>
      <c r="AH130" s="86">
        <f t="shared" si="52"/>
        <v>0</v>
      </c>
      <c r="AI130" s="86">
        <f t="shared" si="53"/>
        <v>0</v>
      </c>
      <c r="AJ130" s="86">
        <f t="shared" si="54"/>
        <v>0</v>
      </c>
      <c r="AK130" s="86">
        <f t="shared" si="55"/>
        <v>0</v>
      </c>
      <c r="AL130" s="86">
        <f t="shared" si="56"/>
        <v>0</v>
      </c>
      <c r="AM130" s="86">
        <f t="shared" si="57"/>
        <v>0</v>
      </c>
      <c r="AN130" s="86">
        <f t="shared" si="58"/>
        <v>0</v>
      </c>
    </row>
    <row r="131" spans="28:40">
      <c r="AB131" s="95" t="s">
        <v>29</v>
      </c>
      <c r="AC131" s="86">
        <f t="shared" si="47"/>
        <v>0</v>
      </c>
      <c r="AD131" s="86">
        <f t="shared" si="48"/>
        <v>0</v>
      </c>
      <c r="AE131" s="86">
        <f t="shared" si="49"/>
        <v>0</v>
      </c>
      <c r="AF131" s="86">
        <f t="shared" si="50"/>
        <v>0</v>
      </c>
      <c r="AG131" s="86">
        <f t="shared" si="51"/>
        <v>0</v>
      </c>
      <c r="AH131" s="86">
        <f t="shared" si="52"/>
        <v>0</v>
      </c>
      <c r="AI131" s="86">
        <f t="shared" si="53"/>
        <v>0</v>
      </c>
      <c r="AJ131" s="86">
        <f t="shared" si="54"/>
        <v>0</v>
      </c>
      <c r="AK131" s="86">
        <f t="shared" si="55"/>
        <v>0</v>
      </c>
      <c r="AL131" s="86">
        <f t="shared" si="56"/>
        <v>0</v>
      </c>
      <c r="AM131" s="86">
        <f t="shared" si="57"/>
        <v>0</v>
      </c>
      <c r="AN131" s="86">
        <f t="shared" si="58"/>
        <v>0</v>
      </c>
    </row>
    <row r="132" spans="28:40">
      <c r="AB132" s="95" t="s">
        <v>78</v>
      </c>
      <c r="AC132" s="86">
        <f t="shared" si="47"/>
        <v>36</v>
      </c>
      <c r="AD132" s="86">
        <f t="shared" si="48"/>
        <v>36</v>
      </c>
      <c r="AE132" s="86">
        <f t="shared" si="49"/>
        <v>36</v>
      </c>
      <c r="AF132" s="86">
        <f t="shared" si="50"/>
        <v>36</v>
      </c>
      <c r="AG132" s="86">
        <f t="shared" si="51"/>
        <v>36</v>
      </c>
      <c r="AH132" s="86">
        <f t="shared" si="52"/>
        <v>36</v>
      </c>
      <c r="AI132" s="86">
        <f t="shared" si="53"/>
        <v>36</v>
      </c>
      <c r="AJ132" s="86">
        <f t="shared" si="54"/>
        <v>36</v>
      </c>
      <c r="AK132" s="86">
        <f t="shared" si="55"/>
        <v>36</v>
      </c>
      <c r="AL132" s="86">
        <f t="shared" si="56"/>
        <v>36</v>
      </c>
      <c r="AM132" s="86">
        <f t="shared" si="57"/>
        <v>36</v>
      </c>
      <c r="AN132" s="86">
        <f t="shared" si="58"/>
        <v>36</v>
      </c>
    </row>
  </sheetData>
  <mergeCells count="18">
    <mergeCell ref="B5:C5"/>
    <mergeCell ref="D5:E5"/>
    <mergeCell ref="F5:G5"/>
    <mergeCell ref="H5:I5"/>
    <mergeCell ref="J5:K5"/>
    <mergeCell ref="AC1:AP1"/>
    <mergeCell ref="A2:AA2"/>
    <mergeCell ref="AC2:AP2"/>
    <mergeCell ref="B4:AA4"/>
    <mergeCell ref="AD4:BC4"/>
    <mergeCell ref="X5:Y5"/>
    <mergeCell ref="Z5:AA5"/>
    <mergeCell ref="L5:M5"/>
    <mergeCell ref="N5:O5"/>
    <mergeCell ref="P5:Q5"/>
    <mergeCell ref="R5:S5"/>
    <mergeCell ref="T5:U5"/>
    <mergeCell ref="V5:W5"/>
  </mergeCells>
  <pageMargins left="0.70866141732283472" right="0.70866141732283472" top="0.74803149606299213" bottom="0.74803149606299213" header="0.31496062992125984" footer="0.31496062992125984"/>
  <pageSetup paperSize="9" orientation="landscape" horizontalDpi="4294967293" r:id="rId1"/>
  <drawing r:id="rId2"/>
</worksheet>
</file>

<file path=xl/worksheets/sheet9.xml><?xml version="1.0" encoding="utf-8"?>
<worksheet xmlns="http://schemas.openxmlformats.org/spreadsheetml/2006/main" xmlns:r="http://schemas.openxmlformats.org/officeDocument/2006/relationships">
  <dimension ref="A1:O166"/>
  <sheetViews>
    <sheetView zoomScale="175" zoomScaleNormal="175" workbookViewId="0">
      <pane ySplit="2" topLeftCell="A3" activePane="bottomLeft" state="frozen"/>
      <selection pane="bottomLeft" activeCell="E3" sqref="E3:E108"/>
    </sheetView>
  </sheetViews>
  <sheetFormatPr defaultRowHeight="12.75"/>
  <cols>
    <col min="1" max="1" width="5.85546875" style="26" customWidth="1"/>
    <col min="2" max="2" width="13.42578125" customWidth="1"/>
    <col min="3" max="3" width="12.42578125" customWidth="1"/>
    <col min="4" max="4" width="12.28515625" customWidth="1"/>
    <col min="5" max="5" width="21.140625" style="38" customWidth="1"/>
    <col min="6" max="6" width="13.28515625" style="38" customWidth="1"/>
    <col min="7" max="7" width="27.7109375" customWidth="1"/>
    <col min="12" max="12" width="9.42578125" customWidth="1"/>
  </cols>
  <sheetData>
    <row r="1" spans="1:15" s="58" customFormat="1">
      <c r="A1" s="185" t="s">
        <v>787</v>
      </c>
      <c r="B1" s="186"/>
      <c r="C1" s="186"/>
      <c r="D1" s="186"/>
      <c r="E1" s="187"/>
      <c r="F1" s="38"/>
    </row>
    <row r="2" spans="1:15" s="26" customFormat="1" ht="12.75" customHeight="1">
      <c r="A2" s="74" t="s">
        <v>305</v>
      </c>
      <c r="B2" s="72" t="s">
        <v>246</v>
      </c>
      <c r="C2" s="72" t="s">
        <v>247</v>
      </c>
      <c r="D2" s="72" t="s">
        <v>248</v>
      </c>
      <c r="E2" s="72" t="s">
        <v>786</v>
      </c>
      <c r="F2" s="39"/>
      <c r="H2" s="26" t="str">
        <f>"CDC_SISAKET "</f>
        <v xml:space="preserve">CDC_SISAKET </v>
      </c>
    </row>
    <row r="3" spans="1:15" ht="12.75" customHeight="1">
      <c r="A3" s="69">
        <v>1</v>
      </c>
      <c r="B3" s="73" t="s">
        <v>13</v>
      </c>
      <c r="C3" s="73" t="s">
        <v>322</v>
      </c>
      <c r="D3" s="73" t="s">
        <v>559</v>
      </c>
      <c r="E3" s="75">
        <v>4</v>
      </c>
      <c r="F3" s="36"/>
      <c r="H3" t="str">
        <f>"แจ้งพื้นที่ต้องเฝ้าระวังโรคไข้เลือดออกเข้มข้นประจำสัปดาห์ที่ "</f>
        <v xml:space="preserve">แจ้งพื้นที่ต้องเฝ้าระวังโรคไข้เลือดออกเข้มข้นประจำสัปดาห์ที่ </v>
      </c>
    </row>
    <row r="4" spans="1:15" ht="12.75" customHeight="1">
      <c r="A4" s="69">
        <v>2</v>
      </c>
      <c r="B4" s="73" t="s">
        <v>13</v>
      </c>
      <c r="C4" s="73" t="s">
        <v>322</v>
      </c>
      <c r="D4" s="73" t="s">
        <v>323</v>
      </c>
      <c r="E4" s="75">
        <v>4</v>
      </c>
      <c r="F4" s="36"/>
      <c r="H4" s="29" t="str">
        <f>"พบ "&amp; A31 &amp;" หมู่บ้าน ประกอบด้วย"</f>
        <v>พบ 29 หมู่บ้าน ประกอบด้วย</v>
      </c>
    </row>
    <row r="5" spans="1:15" ht="12.75" customHeight="1">
      <c r="A5" s="69">
        <v>3</v>
      </c>
      <c r="B5" s="73" t="s">
        <v>13</v>
      </c>
      <c r="C5" s="73" t="s">
        <v>322</v>
      </c>
      <c r="D5" s="73" t="s">
        <v>557</v>
      </c>
      <c r="E5" s="75">
        <v>2</v>
      </c>
      <c r="F5" s="36"/>
      <c r="H5" t="str">
        <f>"อำเภอ "&amp;B3&amp;" ตำบล"&amp;C3 &amp;" บ้าน"&amp;D3</f>
        <v>อำเภอ กันทรลักษ์ ตำบลกระแชง บ้านกระแชงเมืองใหม่</v>
      </c>
      <c r="M5" s="29">
        <v>1</v>
      </c>
      <c r="N5" s="58" t="s">
        <v>336</v>
      </c>
      <c r="O5" t="str">
        <f>M5&amp;N5&amp;H5</f>
        <v>1.อำเภอ กันทรลักษ์ ตำบลกระแชง บ้านกระแชงเมืองใหม่</v>
      </c>
    </row>
    <row r="6" spans="1:15" ht="12.75" customHeight="1">
      <c r="A6" s="69">
        <v>4</v>
      </c>
      <c r="B6" s="73" t="s">
        <v>13</v>
      </c>
      <c r="C6" s="73" t="s">
        <v>322</v>
      </c>
      <c r="D6" s="73" t="s">
        <v>519</v>
      </c>
      <c r="E6" s="75">
        <v>2</v>
      </c>
      <c r="F6" s="36"/>
      <c r="H6" s="26" t="str">
        <f t="shared" ref="H6:H60" si="0">"อำเภอ "&amp;B4&amp;" ตำบล"&amp;C4 &amp;" บ้าน"&amp;D4</f>
        <v>อำเภอ กันทรลักษ์ ตำบลกระแชง บ้านกระแชงใหญ่</v>
      </c>
      <c r="L6" s="58"/>
      <c r="M6" s="29">
        <v>2</v>
      </c>
      <c r="N6" s="58" t="s">
        <v>336</v>
      </c>
      <c r="O6" s="58" t="str">
        <f t="shared" ref="O6:O60" si="1">M6&amp;N6&amp;H6</f>
        <v>2.อำเภอ กันทรลักษ์ ตำบลกระแชง บ้านกระแชงใหญ่</v>
      </c>
    </row>
    <row r="7" spans="1:15" ht="12.75" customHeight="1">
      <c r="A7" s="69">
        <v>5</v>
      </c>
      <c r="B7" s="73" t="s">
        <v>13</v>
      </c>
      <c r="C7" s="73" t="s">
        <v>322</v>
      </c>
      <c r="D7" s="73" t="s">
        <v>603</v>
      </c>
      <c r="E7" s="75">
        <v>2</v>
      </c>
      <c r="H7" s="26" t="str">
        <f t="shared" si="0"/>
        <v>อำเภอ กันทรลักษ์ ตำบลกระแชง บ้านกระแซงพัฒนา</v>
      </c>
      <c r="L7" s="58"/>
      <c r="M7" s="29">
        <v>3</v>
      </c>
      <c r="N7" s="58" t="s">
        <v>336</v>
      </c>
      <c r="O7" s="58" t="str">
        <f t="shared" si="1"/>
        <v>3.อำเภอ กันทรลักษ์ ตำบลกระแชง บ้านกระแซงพัฒนา</v>
      </c>
    </row>
    <row r="8" spans="1:15" ht="12.75" customHeight="1">
      <c r="A8" s="69">
        <v>6</v>
      </c>
      <c r="B8" s="73" t="s">
        <v>13</v>
      </c>
      <c r="C8" s="73" t="s">
        <v>322</v>
      </c>
      <c r="D8" s="73" t="s">
        <v>546</v>
      </c>
      <c r="E8" s="75">
        <v>4</v>
      </c>
      <c r="H8" s="26" t="str">
        <f t="shared" si="0"/>
        <v>อำเภอ กันทรลักษ์ ตำบลกระแชง บ้านกอก</v>
      </c>
      <c r="L8" s="58"/>
      <c r="M8" s="29">
        <v>4</v>
      </c>
      <c r="N8" s="58" t="s">
        <v>336</v>
      </c>
      <c r="O8" s="58" t="str">
        <f t="shared" si="1"/>
        <v>4.อำเภอ กันทรลักษ์ ตำบลกระแชง บ้านกอก</v>
      </c>
    </row>
    <row r="9" spans="1:15" ht="12.75" customHeight="1">
      <c r="A9" s="69">
        <v>7</v>
      </c>
      <c r="B9" s="73" t="s">
        <v>13</v>
      </c>
      <c r="C9" s="73" t="s">
        <v>413</v>
      </c>
      <c r="D9" s="73" t="s">
        <v>614</v>
      </c>
      <c r="E9" s="75">
        <v>3</v>
      </c>
      <c r="H9" s="26" t="str">
        <f t="shared" si="0"/>
        <v>อำเภอ กันทรลักษ์ ตำบลกระแชง บ้านเขวา</v>
      </c>
      <c r="L9" s="58"/>
      <c r="M9" s="29">
        <v>5</v>
      </c>
      <c r="N9" s="58" t="s">
        <v>336</v>
      </c>
      <c r="O9" s="58" t="str">
        <f t="shared" si="1"/>
        <v>5.อำเภอ กันทรลักษ์ ตำบลกระแชง บ้านเขวา</v>
      </c>
    </row>
    <row r="10" spans="1:15">
      <c r="A10" s="69">
        <v>8</v>
      </c>
      <c r="B10" s="73" t="s">
        <v>13</v>
      </c>
      <c r="C10" s="73" t="s">
        <v>408</v>
      </c>
      <c r="D10" s="73" t="s">
        <v>409</v>
      </c>
      <c r="E10" s="75">
        <v>2</v>
      </c>
      <c r="H10" s="26" t="str">
        <f t="shared" si="0"/>
        <v>อำเภอ กันทรลักษ์ ตำบลกระแชง บ้านโนนจิก</v>
      </c>
      <c r="L10" s="58"/>
      <c r="M10" s="29">
        <v>6</v>
      </c>
      <c r="N10" s="58" t="s">
        <v>336</v>
      </c>
      <c r="O10" s="58" t="str">
        <f t="shared" si="1"/>
        <v>6.อำเภอ กันทรลักษ์ ตำบลกระแชง บ้านโนนจิก</v>
      </c>
    </row>
    <row r="11" spans="1:15">
      <c r="A11" s="69">
        <v>9</v>
      </c>
      <c r="B11" s="73" t="s">
        <v>13</v>
      </c>
      <c r="C11" s="73" t="s">
        <v>597</v>
      </c>
      <c r="D11" s="73" t="s">
        <v>609</v>
      </c>
      <c r="E11" s="75">
        <v>2</v>
      </c>
      <c r="H11" s="26" t="str">
        <f t="shared" si="0"/>
        <v>อำเภอ กันทรลักษ์ ตำบลขนุน บ้านนารุ่งเรือง</v>
      </c>
      <c r="L11" s="58"/>
      <c r="M11" s="29">
        <v>7</v>
      </c>
      <c r="N11" s="58" t="s">
        <v>336</v>
      </c>
      <c r="O11" s="58" t="str">
        <f t="shared" si="1"/>
        <v>7.อำเภอ กันทรลักษ์ ตำบลขนุน บ้านนารุ่งเรือง</v>
      </c>
    </row>
    <row r="12" spans="1:15">
      <c r="A12" s="69">
        <v>10</v>
      </c>
      <c r="B12" s="73" t="s">
        <v>13</v>
      </c>
      <c r="C12" s="73" t="s">
        <v>412</v>
      </c>
      <c r="D12" s="73" t="s">
        <v>573</v>
      </c>
      <c r="E12" s="75">
        <v>3</v>
      </c>
      <c r="H12" s="26" t="str">
        <f t="shared" si="0"/>
        <v>อำเภอ กันทรลักษ์ ตำบลชำ บ้านแจงแมงน้อย</v>
      </c>
      <c r="L12" s="58"/>
      <c r="M12" s="29">
        <v>8</v>
      </c>
      <c r="N12" s="58" t="s">
        <v>336</v>
      </c>
      <c r="O12" s="58" t="str">
        <f t="shared" si="1"/>
        <v>8.อำเภอ กันทรลักษ์ ตำบลชำ บ้านแจงแมงน้อย</v>
      </c>
    </row>
    <row r="13" spans="1:15">
      <c r="A13" s="69">
        <v>11</v>
      </c>
      <c r="B13" s="73" t="s">
        <v>13</v>
      </c>
      <c r="C13" s="73" t="s">
        <v>412</v>
      </c>
      <c r="D13" s="73" t="s">
        <v>606</v>
      </c>
      <c r="E13" s="75">
        <v>3</v>
      </c>
      <c r="H13" s="26" t="str">
        <f t="shared" si="0"/>
        <v>อำเภอ กันทรลักษ์ ตำบลตระกาศ บ้านแสงเจริญ</v>
      </c>
      <c r="L13" s="58"/>
      <c r="M13" s="29">
        <v>9</v>
      </c>
      <c r="N13" s="58" t="s">
        <v>336</v>
      </c>
      <c r="O13" s="58" t="str">
        <f t="shared" si="1"/>
        <v>9.อำเภอ กันทรลักษ์ ตำบลตระกาศ บ้านแสงเจริญ</v>
      </c>
    </row>
    <row r="14" spans="1:15">
      <c r="A14" s="69">
        <v>12</v>
      </c>
      <c r="B14" s="73" t="s">
        <v>13</v>
      </c>
      <c r="C14" s="73" t="s">
        <v>412</v>
      </c>
      <c r="D14" s="73" t="s">
        <v>601</v>
      </c>
      <c r="E14" s="75">
        <v>2</v>
      </c>
      <c r="H14" s="26" t="str">
        <f t="shared" si="0"/>
        <v>อำเภอ กันทรลักษ์ ตำบลทุ่งใหญ่ บ้านโคกใต้พัฒนา</v>
      </c>
      <c r="L14" s="58"/>
      <c r="M14" s="29">
        <v>10</v>
      </c>
      <c r="N14" s="58" t="s">
        <v>336</v>
      </c>
      <c r="O14" s="58" t="str">
        <f t="shared" si="1"/>
        <v>10.อำเภอ กันทรลักษ์ ตำบลทุ่งใหญ่ บ้านโคกใต้พัฒนา</v>
      </c>
    </row>
    <row r="15" spans="1:15">
      <c r="A15" s="69">
        <v>13</v>
      </c>
      <c r="B15" s="73" t="s">
        <v>13</v>
      </c>
      <c r="C15" s="73" t="s">
        <v>412</v>
      </c>
      <c r="D15" s="73" t="s">
        <v>618</v>
      </c>
      <c r="E15" s="75">
        <v>2</v>
      </c>
      <c r="H15" s="26" t="str">
        <f t="shared" si="0"/>
        <v>อำเภอ กันทรลักษ์ ตำบลทุ่งใหญ่ บ้านโคกเหนือ</v>
      </c>
      <c r="L15" s="58"/>
      <c r="M15" s="29">
        <v>11</v>
      </c>
      <c r="N15" s="58" t="s">
        <v>336</v>
      </c>
      <c r="O15" s="58" t="str">
        <f t="shared" si="1"/>
        <v>11.อำเภอ กันทรลักษ์ ตำบลทุ่งใหญ่ บ้านโคกเหนือ</v>
      </c>
    </row>
    <row r="16" spans="1:15">
      <c r="A16" s="69">
        <v>14</v>
      </c>
      <c r="B16" s="73" t="s">
        <v>13</v>
      </c>
      <c r="C16" s="73" t="s">
        <v>555</v>
      </c>
      <c r="D16" s="73" t="s">
        <v>616</v>
      </c>
      <c r="E16" s="75">
        <v>3</v>
      </c>
      <c r="H16" s="58" t="e">
        <f>"อำเภอ "&amp;#REF!&amp;" ตำบล"&amp;#REF! &amp;" บ้าน"&amp;#REF!</f>
        <v>#REF!</v>
      </c>
      <c r="L16" s="58"/>
      <c r="M16" s="29">
        <v>21</v>
      </c>
      <c r="N16" s="58" t="s">
        <v>336</v>
      </c>
      <c r="O16" s="58" t="e">
        <f t="shared" si="1"/>
        <v>#REF!</v>
      </c>
    </row>
    <row r="17" spans="1:15">
      <c r="A17" s="69">
        <v>15</v>
      </c>
      <c r="B17" s="73" t="s">
        <v>13</v>
      </c>
      <c r="C17" s="73" t="s">
        <v>555</v>
      </c>
      <c r="D17" s="73" t="s">
        <v>570</v>
      </c>
      <c r="E17" s="75">
        <v>2</v>
      </c>
      <c r="H17" s="58" t="e">
        <f>"อำเภอ "&amp;#REF!&amp;" ตำบล"&amp;#REF! &amp;" บ้าน"&amp;#REF!</f>
        <v>#REF!</v>
      </c>
      <c r="L17" s="58"/>
      <c r="M17" s="29">
        <v>22</v>
      </c>
      <c r="N17" s="58" t="s">
        <v>336</v>
      </c>
      <c r="O17" s="58" t="e">
        <f t="shared" si="1"/>
        <v>#REF!</v>
      </c>
    </row>
    <row r="18" spans="1:15">
      <c r="A18" s="69">
        <v>16</v>
      </c>
      <c r="B18" s="73" t="s">
        <v>13</v>
      </c>
      <c r="C18" s="73" t="s">
        <v>561</v>
      </c>
      <c r="D18" s="73" t="s">
        <v>604</v>
      </c>
      <c r="E18" s="75">
        <v>2</v>
      </c>
      <c r="H18" s="58" t="str">
        <f t="shared" si="0"/>
        <v>อำเภอ กันทรลักษ์ ตำบลน้ำอ้อม บ้านสว่าง</v>
      </c>
      <c r="L18" s="58"/>
      <c r="M18" s="29">
        <v>23</v>
      </c>
      <c r="N18" s="58" t="s">
        <v>336</v>
      </c>
      <c r="O18" s="58" t="str">
        <f t="shared" si="1"/>
        <v>23.อำเภอ กันทรลักษ์ ตำบลน้ำอ้อม บ้านสว่าง</v>
      </c>
    </row>
    <row r="19" spans="1:15">
      <c r="A19" s="69">
        <v>17</v>
      </c>
      <c r="B19" s="73" t="s">
        <v>13</v>
      </c>
      <c r="C19" s="73" t="s">
        <v>390</v>
      </c>
      <c r="D19" s="73" t="s">
        <v>610</v>
      </c>
      <c r="E19" s="75">
        <v>3</v>
      </c>
      <c r="H19" s="58" t="str">
        <f t="shared" si="0"/>
        <v>อำเภอ กันทรลักษ์ ตำบลน้ำอ้อม บ้านหนองโปง</v>
      </c>
      <c r="L19" s="58"/>
      <c r="M19" s="29">
        <v>24</v>
      </c>
      <c r="N19" s="58" t="s">
        <v>336</v>
      </c>
      <c r="O19" s="58" t="str">
        <f t="shared" si="1"/>
        <v>24.อำเภอ กันทรลักษ์ ตำบลน้ำอ้อม บ้านหนองโปง</v>
      </c>
    </row>
    <row r="20" spans="1:15">
      <c r="A20" s="69">
        <v>18</v>
      </c>
      <c r="B20" s="73" t="s">
        <v>13</v>
      </c>
      <c r="C20" s="73" t="s">
        <v>390</v>
      </c>
      <c r="D20" s="73" t="s">
        <v>454</v>
      </c>
      <c r="E20" s="75">
        <v>5</v>
      </c>
      <c r="H20" s="58" t="str">
        <f t="shared" si="0"/>
        <v>อำเภอ กันทรลักษ์ ตำบลโนนสำราญ บ้านโนนสำเริง</v>
      </c>
      <c r="L20" s="58"/>
      <c r="M20" s="29">
        <v>25</v>
      </c>
      <c r="N20" s="58" t="s">
        <v>336</v>
      </c>
      <c r="O20" s="58" t="str">
        <f t="shared" si="1"/>
        <v>25.อำเภอ กันทรลักษ์ ตำบลโนนสำราญ บ้านโนนสำเริง</v>
      </c>
    </row>
    <row r="21" spans="1:15">
      <c r="A21" s="69">
        <v>19</v>
      </c>
      <c r="B21" s="73" t="s">
        <v>13</v>
      </c>
      <c r="C21" s="73" t="s">
        <v>390</v>
      </c>
      <c r="D21" s="73" t="s">
        <v>599</v>
      </c>
      <c r="E21" s="75">
        <v>2</v>
      </c>
      <c r="H21" s="58" t="str">
        <f t="shared" si="0"/>
        <v>อำเภอ กันทรลักษ์ ตำบลบึงมะลู บ้านโนนดู่</v>
      </c>
      <c r="L21" s="58"/>
      <c r="M21" s="29">
        <v>26</v>
      </c>
      <c r="N21" s="58" t="s">
        <v>336</v>
      </c>
      <c r="O21" s="58" t="str">
        <f t="shared" si="1"/>
        <v>26.อำเภอ กันทรลักษ์ ตำบลบึงมะลู บ้านโนนดู่</v>
      </c>
    </row>
    <row r="22" spans="1:15">
      <c r="A22" s="69">
        <v>20</v>
      </c>
      <c r="B22" s="73" t="s">
        <v>13</v>
      </c>
      <c r="C22" s="73" t="s">
        <v>390</v>
      </c>
      <c r="D22" s="73" t="s">
        <v>545</v>
      </c>
      <c r="E22" s="75">
        <v>3</v>
      </c>
      <c r="H22" s="58" t="str">
        <f t="shared" si="0"/>
        <v>อำเภอ กันทรลักษ์ ตำบลบึงมะลู บ้านศรีสะอาด</v>
      </c>
      <c r="L22" s="58"/>
      <c r="M22" s="29">
        <v>27</v>
      </c>
      <c r="N22" s="58" t="s">
        <v>336</v>
      </c>
      <c r="O22" s="58" t="str">
        <f t="shared" si="1"/>
        <v>27.อำเภอ กันทรลักษ์ ตำบลบึงมะลู บ้านศรีสะอาด</v>
      </c>
    </row>
    <row r="23" spans="1:15">
      <c r="A23" s="69">
        <v>21</v>
      </c>
      <c r="B23" s="73" t="s">
        <v>13</v>
      </c>
      <c r="C23" s="73" t="s">
        <v>378</v>
      </c>
      <c r="D23" s="73" t="s">
        <v>541</v>
      </c>
      <c r="E23" s="75">
        <v>2</v>
      </c>
      <c r="H23" s="58" t="str">
        <f t="shared" si="0"/>
        <v>อำเภอ กันทรลักษ์ ตำบลบึงมะลู บ้านหนองตลาด</v>
      </c>
      <c r="L23" s="58"/>
      <c r="M23" s="29">
        <v>28</v>
      </c>
      <c r="N23" s="58" t="s">
        <v>336</v>
      </c>
      <c r="O23" s="58" t="str">
        <f t="shared" si="1"/>
        <v>28.อำเภอ กันทรลักษ์ ตำบลบึงมะลู บ้านหนองตลาด</v>
      </c>
    </row>
    <row r="24" spans="1:15">
      <c r="A24" s="69">
        <v>22</v>
      </c>
      <c r="B24" s="73" t="s">
        <v>13</v>
      </c>
      <c r="C24" s="73" t="s">
        <v>10</v>
      </c>
      <c r="D24" s="73" t="s">
        <v>615</v>
      </c>
      <c r="E24" s="75">
        <v>2</v>
      </c>
      <c r="H24" s="58" t="str">
        <f t="shared" si="0"/>
        <v>อำเภอ กันทรลักษ์ ตำบลบึงมะลู บ้านหนองศาลา</v>
      </c>
      <c r="L24" s="58"/>
      <c r="M24" s="29">
        <v>29</v>
      </c>
      <c r="N24" s="58" t="s">
        <v>336</v>
      </c>
      <c r="O24" s="58" t="str">
        <f t="shared" si="1"/>
        <v>29.อำเภอ กันทรลักษ์ ตำบลบึงมะลู บ้านหนองศาลา</v>
      </c>
    </row>
    <row r="25" spans="1:15">
      <c r="A25" s="69">
        <v>23</v>
      </c>
      <c r="B25" s="73" t="s">
        <v>13</v>
      </c>
      <c r="C25" s="73" t="s">
        <v>10</v>
      </c>
      <c r="D25" s="73" t="s">
        <v>542</v>
      </c>
      <c r="E25" s="75">
        <v>2</v>
      </c>
      <c r="H25" s="58" t="str">
        <f t="shared" si="0"/>
        <v>อำเภอ กันทรลักษ์ ตำบลภูเงิน บ้านสันติสุข</v>
      </c>
      <c r="L25" s="58"/>
      <c r="M25" s="29">
        <v>30</v>
      </c>
      <c r="N25" s="58" t="s">
        <v>336</v>
      </c>
      <c r="O25" s="58" t="str">
        <f t="shared" si="1"/>
        <v>30.อำเภอ กันทรลักษ์ ตำบลภูเงิน บ้านสันติสุข</v>
      </c>
    </row>
    <row r="26" spans="1:15">
      <c r="A26" s="69">
        <v>24</v>
      </c>
      <c r="B26" s="73" t="s">
        <v>13</v>
      </c>
      <c r="C26" s="73" t="s">
        <v>458</v>
      </c>
      <c r="D26" s="73" t="s">
        <v>602</v>
      </c>
      <c r="E26" s="75">
        <v>5</v>
      </c>
      <c r="H26" s="58" t="str">
        <f t="shared" si="0"/>
        <v>อำเภอ กันทรลักษ์ ตำบลเมือง บ้านนาเย็น</v>
      </c>
      <c r="L26" s="58"/>
      <c r="M26" s="29">
        <v>31</v>
      </c>
      <c r="N26" s="58" t="s">
        <v>336</v>
      </c>
      <c r="O26" s="58" t="str">
        <f t="shared" si="1"/>
        <v>31.อำเภอ กันทรลักษ์ ตำบลเมือง บ้านนาเย็น</v>
      </c>
    </row>
    <row r="27" spans="1:15">
      <c r="A27" s="69">
        <v>25</v>
      </c>
      <c r="B27" s="73" t="s">
        <v>13</v>
      </c>
      <c r="C27" s="73" t="s">
        <v>458</v>
      </c>
      <c r="D27" s="73" t="s">
        <v>598</v>
      </c>
      <c r="E27" s="75">
        <v>2</v>
      </c>
      <c r="H27" s="58" t="str">
        <f t="shared" si="0"/>
        <v>อำเภอ กันทรลักษ์ ตำบลเมือง บ้านน้ำเย็นใต้</v>
      </c>
      <c r="L27" s="58"/>
      <c r="M27" s="29">
        <v>32</v>
      </c>
      <c r="N27" s="58" t="s">
        <v>336</v>
      </c>
      <c r="O27" s="58" t="str">
        <f t="shared" si="1"/>
        <v>32.อำเภอ กันทรลักษ์ ตำบลเมือง บ้านน้ำเย็นใต้</v>
      </c>
    </row>
    <row r="28" spans="1:15">
      <c r="A28" s="69">
        <v>26</v>
      </c>
      <c r="B28" s="73" t="s">
        <v>13</v>
      </c>
      <c r="C28" s="73" t="s">
        <v>459</v>
      </c>
      <c r="D28" s="73" t="s">
        <v>600</v>
      </c>
      <c r="E28" s="75">
        <v>2</v>
      </c>
      <c r="H28" s="58" t="str">
        <f t="shared" si="0"/>
        <v>อำเภอ กันทรลักษ์ ตำบลรุง บ้านตาทวด</v>
      </c>
      <c r="L28" s="58"/>
      <c r="M28" s="29">
        <v>33</v>
      </c>
      <c r="N28" s="58" t="s">
        <v>336</v>
      </c>
      <c r="O28" s="58" t="str">
        <f t="shared" si="1"/>
        <v>33.อำเภอ กันทรลักษ์ ตำบลรุง บ้านตาทวด</v>
      </c>
    </row>
    <row r="29" spans="1:15" ht="25.5">
      <c r="A29" s="69">
        <v>27</v>
      </c>
      <c r="B29" s="73" t="s">
        <v>13</v>
      </c>
      <c r="C29" s="73" t="s">
        <v>488</v>
      </c>
      <c r="D29" s="73" t="s">
        <v>611</v>
      </c>
      <c r="E29" s="75">
        <v>2</v>
      </c>
      <c r="H29" s="58" t="str">
        <f t="shared" si="0"/>
        <v>อำเภอ กันทรลักษ์ ตำบลรุง บ้านสมบูรณ์</v>
      </c>
      <c r="L29" s="58"/>
      <c r="M29" s="29">
        <v>34</v>
      </c>
      <c r="N29" s="58" t="s">
        <v>336</v>
      </c>
      <c r="O29" s="58" t="str">
        <f t="shared" si="1"/>
        <v>34.อำเภอ กันทรลักษ์ ตำบลรุง บ้านสมบูรณ์</v>
      </c>
    </row>
    <row r="30" spans="1:15">
      <c r="A30" s="69">
        <v>28</v>
      </c>
      <c r="B30" s="73" t="s">
        <v>13</v>
      </c>
      <c r="C30" s="73" t="s">
        <v>488</v>
      </c>
      <c r="D30" s="73" t="s">
        <v>596</v>
      </c>
      <c r="E30" s="75">
        <v>2</v>
      </c>
      <c r="H30" s="58" t="str">
        <f t="shared" si="0"/>
        <v>อำเภอ กันทรลักษ์ ตำบลละลาย บ้านคำโปรย</v>
      </c>
      <c r="L30" s="58"/>
      <c r="M30" s="29">
        <v>35</v>
      </c>
      <c r="N30" s="58" t="s">
        <v>336</v>
      </c>
      <c r="O30" s="58" t="str">
        <f t="shared" si="1"/>
        <v>35.อำเภอ กันทรลักษ์ ตำบลละลาย บ้านคำโปรย</v>
      </c>
    </row>
    <row r="31" spans="1:15">
      <c r="A31" s="69">
        <v>29</v>
      </c>
      <c r="B31" s="73" t="s">
        <v>13</v>
      </c>
      <c r="C31" s="73" t="s">
        <v>488</v>
      </c>
      <c r="D31" s="73" t="s">
        <v>498</v>
      </c>
      <c r="E31" s="75">
        <v>2</v>
      </c>
      <c r="H31" s="58" t="str">
        <f t="shared" si="0"/>
        <v>อำเภอ กันทรลักษ์ ตำบลเสาธงชัย บ้านโนนสว่างพัฒนา</v>
      </c>
      <c r="L31" s="58"/>
      <c r="M31" s="29">
        <v>36</v>
      </c>
      <c r="N31" s="58" t="s">
        <v>336</v>
      </c>
      <c r="O31" s="58" t="str">
        <f t="shared" si="1"/>
        <v>36.อำเภอ กันทรลักษ์ ตำบลเสาธงชัย บ้านโนนสว่างพัฒนา</v>
      </c>
    </row>
    <row r="32" spans="1:15">
      <c r="A32" s="69">
        <v>30</v>
      </c>
      <c r="B32" s="73" t="s">
        <v>13</v>
      </c>
      <c r="C32" s="73" t="s">
        <v>488</v>
      </c>
      <c r="D32" s="73" t="s">
        <v>489</v>
      </c>
      <c r="E32" s="75">
        <v>3</v>
      </c>
      <c r="H32" s="58" t="str">
        <f t="shared" si="0"/>
        <v>อำเภอ กันทรลักษ์ ตำบลเสาธงชัย บ้านพรทิพย์</v>
      </c>
      <c r="L32" s="58"/>
      <c r="M32" s="29">
        <v>37</v>
      </c>
      <c r="N32" s="58" t="s">
        <v>336</v>
      </c>
      <c r="O32" s="58" t="str">
        <f t="shared" si="1"/>
        <v>37.อำเภอ กันทรลักษ์ ตำบลเสาธงชัย บ้านพรทิพย์</v>
      </c>
    </row>
    <row r="33" spans="1:15">
      <c r="A33" s="69">
        <v>31</v>
      </c>
      <c r="B33" s="73" t="s">
        <v>13</v>
      </c>
      <c r="C33" s="73" t="s">
        <v>471</v>
      </c>
      <c r="D33" s="73" t="s">
        <v>613</v>
      </c>
      <c r="E33" s="75">
        <v>2</v>
      </c>
      <c r="H33" s="58" t="str">
        <f t="shared" si="0"/>
        <v>อำเภอ กันทรลักษ์ ตำบลเสาธงชัย บ้านภูมิซรอล</v>
      </c>
      <c r="L33" s="58"/>
      <c r="M33" s="29">
        <v>38</v>
      </c>
      <c r="N33" s="58" t="s">
        <v>336</v>
      </c>
      <c r="O33" s="58" t="str">
        <f t="shared" si="1"/>
        <v>38.อำเภอ กันทรลักษ์ ตำบลเสาธงชัย บ้านภูมิซรอล</v>
      </c>
    </row>
    <row r="34" spans="1:15">
      <c r="A34" s="69">
        <v>32</v>
      </c>
      <c r="B34" s="73" t="s">
        <v>13</v>
      </c>
      <c r="C34" s="73" t="s">
        <v>471</v>
      </c>
      <c r="D34" s="73" t="s">
        <v>598</v>
      </c>
      <c r="E34" s="75">
        <v>3</v>
      </c>
      <c r="H34" s="58" t="str">
        <f t="shared" si="0"/>
        <v>อำเภอ กันทรลักษ์ ตำบลเสาธงชัย บ้านภูมิสรอลใหม่</v>
      </c>
      <c r="L34" s="58"/>
      <c r="M34" s="29">
        <v>39</v>
      </c>
      <c r="N34" s="58" t="s">
        <v>336</v>
      </c>
      <c r="O34" s="58" t="str">
        <f t="shared" si="1"/>
        <v>39.อำเภอ กันทรลักษ์ ตำบลเสาธงชัย บ้านภูมิสรอลใหม่</v>
      </c>
    </row>
    <row r="35" spans="1:15">
      <c r="A35" s="69">
        <v>33</v>
      </c>
      <c r="B35" s="73" t="s">
        <v>13</v>
      </c>
      <c r="C35" s="73" t="s">
        <v>471</v>
      </c>
      <c r="D35" s="73" t="s">
        <v>612</v>
      </c>
      <c r="E35" s="75">
        <v>3</v>
      </c>
      <c r="H35" s="58" t="str">
        <f t="shared" si="0"/>
        <v>อำเภอ กันทรลักษ์ ตำบลหนองหญ้าลาด บ้านป่าไม้พัฒนาใต้</v>
      </c>
      <c r="L35" s="58"/>
      <c r="M35" s="29">
        <v>40</v>
      </c>
      <c r="N35" s="58" t="s">
        <v>336</v>
      </c>
      <c r="O35" s="58" t="str">
        <f t="shared" si="1"/>
        <v>40.อำเภอ กันทรลักษ์ ตำบลหนองหญ้าลาด บ้านป่าไม้พัฒนาใต้</v>
      </c>
    </row>
    <row r="36" spans="1:15">
      <c r="A36" s="69">
        <v>34</v>
      </c>
      <c r="B36" s="73" t="s">
        <v>14</v>
      </c>
      <c r="C36" s="73" t="s">
        <v>535</v>
      </c>
      <c r="D36" s="73" t="s">
        <v>638</v>
      </c>
      <c r="E36" s="75">
        <v>2</v>
      </c>
      <c r="H36" s="58" t="str">
        <f t="shared" si="0"/>
        <v>อำเภอ กันทรลักษ์ ตำบลหนองหญ้าลาด บ้านสมบูรณ์</v>
      </c>
      <c r="L36" s="58"/>
      <c r="M36" s="29">
        <v>41</v>
      </c>
      <c r="N36" s="58" t="s">
        <v>336</v>
      </c>
      <c r="O36" s="58" t="str">
        <f t="shared" si="1"/>
        <v>41.อำเภอ กันทรลักษ์ ตำบลหนองหญ้าลาด บ้านสมบูรณ์</v>
      </c>
    </row>
    <row r="37" spans="1:15">
      <c r="A37" s="69">
        <v>35</v>
      </c>
      <c r="B37" s="73" t="s">
        <v>14</v>
      </c>
      <c r="C37" s="73" t="s">
        <v>636</v>
      </c>
      <c r="D37" s="73" t="s">
        <v>637</v>
      </c>
      <c r="E37" s="75">
        <v>2</v>
      </c>
      <c r="H37" s="58" t="str">
        <f t="shared" si="0"/>
        <v>อำเภอ กันทรลักษ์ ตำบลหนองหญ้าลาด บ้านห้วยพอก</v>
      </c>
      <c r="L37" s="58"/>
      <c r="M37" s="29">
        <v>42</v>
      </c>
      <c r="N37" s="58" t="s">
        <v>336</v>
      </c>
      <c r="O37" s="58" t="str">
        <f t="shared" si="1"/>
        <v>42.อำเภอ กันทรลักษ์ ตำบลหนองหญ้าลาด บ้านห้วยพอก</v>
      </c>
    </row>
    <row r="38" spans="1:15">
      <c r="A38" s="69">
        <v>36</v>
      </c>
      <c r="B38" s="73" t="s">
        <v>14</v>
      </c>
      <c r="C38" s="73" t="s">
        <v>636</v>
      </c>
      <c r="D38" s="73" t="s">
        <v>640</v>
      </c>
      <c r="E38" s="75">
        <v>4</v>
      </c>
      <c r="H38" s="58" t="str">
        <f t="shared" si="0"/>
        <v>อำเภอ ขุขันธ์ ตำบลใจดี บ้านตาสุ</v>
      </c>
      <c r="L38" s="58"/>
      <c r="M38" s="29">
        <v>43</v>
      </c>
      <c r="N38" s="58" t="s">
        <v>336</v>
      </c>
      <c r="O38" s="58" t="str">
        <f t="shared" si="1"/>
        <v>43.อำเภอ ขุขันธ์ ตำบลใจดี บ้านตาสุ</v>
      </c>
    </row>
    <row r="39" spans="1:15">
      <c r="A39" s="69">
        <v>37</v>
      </c>
      <c r="B39" s="73" t="s">
        <v>14</v>
      </c>
      <c r="C39" s="73" t="s">
        <v>636</v>
      </c>
      <c r="D39" s="73" t="s">
        <v>641</v>
      </c>
      <c r="E39" s="75">
        <v>2</v>
      </c>
      <c r="H39" s="58" t="str">
        <f t="shared" si="0"/>
        <v>อำเภอ ขุขันธ์ ตำบลนิคมพัฒนา บ้านกวางขาว</v>
      </c>
      <c r="L39" s="58"/>
      <c r="M39" s="29">
        <v>44</v>
      </c>
      <c r="N39" s="58" t="s">
        <v>336</v>
      </c>
      <c r="O39" s="58" t="str">
        <f t="shared" si="1"/>
        <v>44.อำเภอ ขุขันธ์ ตำบลนิคมพัฒนา บ้านกวางขาว</v>
      </c>
    </row>
    <row r="40" spans="1:15">
      <c r="A40" s="69">
        <v>38</v>
      </c>
      <c r="B40" s="73" t="s">
        <v>14</v>
      </c>
      <c r="C40" s="73" t="s">
        <v>382</v>
      </c>
      <c r="D40" s="73" t="s">
        <v>565</v>
      </c>
      <c r="E40" s="75">
        <v>4</v>
      </c>
      <c r="H40" s="58" t="str">
        <f t="shared" si="0"/>
        <v>อำเภอ ขุขันธ์ ตำบลนิคมพัฒนา บ้านนิคมเขต 7</v>
      </c>
      <c r="L40" s="58"/>
      <c r="M40" s="29">
        <v>45</v>
      </c>
      <c r="N40" s="58" t="s">
        <v>336</v>
      </c>
      <c r="O40" s="58" t="str">
        <f t="shared" si="1"/>
        <v>45.อำเภอ ขุขันธ์ ตำบลนิคมพัฒนา บ้านนิคมเขต 7</v>
      </c>
    </row>
    <row r="41" spans="1:15">
      <c r="A41" s="69">
        <v>39</v>
      </c>
      <c r="B41" s="73" t="s">
        <v>14</v>
      </c>
      <c r="C41" s="73" t="s">
        <v>382</v>
      </c>
      <c r="D41" s="73" t="s">
        <v>643</v>
      </c>
      <c r="E41" s="75">
        <v>2</v>
      </c>
      <c r="H41" s="58" t="str">
        <f t="shared" si="0"/>
        <v>อำเภอ ขุขันธ์ ตำบลนิคมพัฒนา บ้านนิคมเขต 8</v>
      </c>
      <c r="M41" s="29">
        <v>46</v>
      </c>
      <c r="N41" s="58" t="s">
        <v>336</v>
      </c>
      <c r="O41" s="58" t="str">
        <f t="shared" si="1"/>
        <v>46.อำเภอ ขุขันธ์ ตำบลนิคมพัฒนา บ้านนิคมเขต 8</v>
      </c>
    </row>
    <row r="42" spans="1:15">
      <c r="A42" s="69">
        <v>40</v>
      </c>
      <c r="B42" s="73" t="s">
        <v>14</v>
      </c>
      <c r="C42" s="73" t="s">
        <v>398</v>
      </c>
      <c r="D42" s="73" t="s">
        <v>639</v>
      </c>
      <c r="E42" s="75">
        <v>2</v>
      </c>
      <c r="H42" s="58" t="str">
        <f t="shared" si="0"/>
        <v>อำเภอ ขุขันธ์ ตำบลปรือใหญ่ บ้านโนนสมบูรณ์</v>
      </c>
      <c r="M42" s="29">
        <v>47</v>
      </c>
      <c r="N42" s="58" t="s">
        <v>336</v>
      </c>
      <c r="O42" s="58" t="str">
        <f t="shared" si="1"/>
        <v>47.อำเภอ ขุขันธ์ ตำบลปรือใหญ่ บ้านโนนสมบูรณ์</v>
      </c>
    </row>
    <row r="43" spans="1:15">
      <c r="A43" s="69">
        <v>41</v>
      </c>
      <c r="B43" s="73" t="s">
        <v>14</v>
      </c>
      <c r="C43" s="73" t="s">
        <v>569</v>
      </c>
      <c r="D43" s="73" t="s">
        <v>593</v>
      </c>
      <c r="E43" s="75">
        <v>2</v>
      </c>
      <c r="H43" s="58" t="str">
        <f t="shared" si="0"/>
        <v>อำเภอ ขุขันธ์ ตำบลปรือใหญ่ บ้านมะขาม</v>
      </c>
      <c r="M43" s="29">
        <v>48</v>
      </c>
      <c r="N43" s="58" t="s">
        <v>336</v>
      </c>
      <c r="O43" s="58" t="str">
        <f t="shared" si="1"/>
        <v>48.อำเภอ ขุขันธ์ ตำบลปรือใหญ่ บ้านมะขาม</v>
      </c>
    </row>
    <row r="44" spans="1:15">
      <c r="A44" s="69">
        <v>42</v>
      </c>
      <c r="B44" s="73" t="s">
        <v>14</v>
      </c>
      <c r="C44" s="73" t="s">
        <v>569</v>
      </c>
      <c r="D44" s="73" t="s">
        <v>644</v>
      </c>
      <c r="E44" s="75">
        <v>2</v>
      </c>
      <c r="H44" s="58" t="str">
        <f t="shared" si="0"/>
        <v>อำเภอ ขุขันธ์ ตำบลหนองฉลอง บ้านนิคมเขต 3</v>
      </c>
      <c r="M44" s="29">
        <v>49</v>
      </c>
      <c r="N44" s="58" t="s">
        <v>336</v>
      </c>
      <c r="O44" s="58" t="str">
        <f t="shared" si="1"/>
        <v>49.อำเภอ ขุขันธ์ ตำบลหนองฉลอง บ้านนิคมเขต 3</v>
      </c>
    </row>
    <row r="45" spans="1:15">
      <c r="A45" s="69">
        <v>43</v>
      </c>
      <c r="B45" s="73" t="s">
        <v>14</v>
      </c>
      <c r="C45" s="73" t="s">
        <v>487</v>
      </c>
      <c r="D45" s="73" t="s">
        <v>468</v>
      </c>
      <c r="E45" s="75">
        <v>3</v>
      </c>
      <c r="H45" s="58" t="str">
        <f t="shared" si="0"/>
        <v>อำเภอ ขุขันธ์ ตำบลห้วยเหนือ บ้านภูมิ</v>
      </c>
      <c r="M45" s="29">
        <v>50</v>
      </c>
      <c r="N45" s="58" t="s">
        <v>336</v>
      </c>
      <c r="O45" s="58" t="str">
        <f t="shared" si="1"/>
        <v>50.อำเภอ ขุขันธ์ ตำบลห้วยเหนือ บ้านภูมิ</v>
      </c>
    </row>
    <row r="46" spans="1:15" ht="25.5">
      <c r="A46" s="69">
        <v>44</v>
      </c>
      <c r="B46" s="73" t="s">
        <v>17</v>
      </c>
      <c r="C46" s="73" t="s">
        <v>306</v>
      </c>
      <c r="D46" s="73" t="s">
        <v>652</v>
      </c>
      <c r="E46" s="75">
        <v>2</v>
      </c>
      <c r="H46" s="58" t="str">
        <f t="shared" si="0"/>
        <v>อำเภอ ขุขันธ์ ตำบลห้วยเหนือ บ้านสะอาง</v>
      </c>
      <c r="M46" s="29">
        <v>51</v>
      </c>
      <c r="N46" s="58" t="s">
        <v>336</v>
      </c>
      <c r="O46" s="58" t="str">
        <f t="shared" si="1"/>
        <v>51.อำเภอ ขุขันธ์ ตำบลห้วยเหนือ บ้านสะอาง</v>
      </c>
    </row>
    <row r="47" spans="1:15" ht="25.5">
      <c r="A47" s="69">
        <v>45</v>
      </c>
      <c r="B47" s="73" t="s">
        <v>17</v>
      </c>
      <c r="C47" s="73" t="s">
        <v>406</v>
      </c>
      <c r="D47" s="73" t="s">
        <v>653</v>
      </c>
      <c r="E47" s="75">
        <v>3</v>
      </c>
      <c r="H47" s="58" t="str">
        <f t="shared" si="0"/>
        <v>อำเภอ ขุขันธ์ ตำบลห้วเสือ บ้านห้วย</v>
      </c>
      <c r="M47" s="29">
        <v>52</v>
      </c>
      <c r="N47" s="58" t="s">
        <v>336</v>
      </c>
      <c r="O47" s="58" t="str">
        <f t="shared" si="1"/>
        <v>52.อำเภอ ขุขันธ์ ตำบลห้วเสือ บ้านห้วย</v>
      </c>
    </row>
    <row r="48" spans="1:15" ht="25.5">
      <c r="A48" s="69">
        <v>46</v>
      </c>
      <c r="B48" s="73" t="s">
        <v>17</v>
      </c>
      <c r="C48" s="73" t="s">
        <v>426</v>
      </c>
      <c r="D48" s="73" t="s">
        <v>427</v>
      </c>
      <c r="E48" s="75">
        <v>2</v>
      </c>
      <c r="H48" s="58" t="str">
        <f t="shared" si="0"/>
        <v>อำเภอ ขุนหาญ ตำบลบักดอง บ้านสำโรงเกียรติใต้</v>
      </c>
      <c r="M48" s="29">
        <v>53</v>
      </c>
      <c r="N48" s="58" t="s">
        <v>336</v>
      </c>
      <c r="O48" s="58" t="str">
        <f t="shared" si="1"/>
        <v>53.อำเภอ ขุนหาญ ตำบลบักดอง บ้านสำโรงเกียรติใต้</v>
      </c>
    </row>
    <row r="49" spans="1:15">
      <c r="A49" s="69">
        <v>47</v>
      </c>
      <c r="B49" s="73" t="s">
        <v>23</v>
      </c>
      <c r="C49" s="73" t="s">
        <v>416</v>
      </c>
      <c r="D49" s="73" t="s">
        <v>657</v>
      </c>
      <c r="E49" s="75">
        <v>2</v>
      </c>
      <c r="H49" s="58" t="str">
        <f t="shared" si="0"/>
        <v>อำเภอ ขุนหาญ ตำบลพราน บ้านพรานใต้ตะวันตก</v>
      </c>
      <c r="M49" s="29">
        <v>54</v>
      </c>
      <c r="N49" s="58" t="s">
        <v>336</v>
      </c>
      <c r="O49" s="58" t="str">
        <f t="shared" si="1"/>
        <v>54.อำเภอ ขุนหาญ ตำบลพราน บ้านพรานใต้ตะวันตก</v>
      </c>
    </row>
    <row r="50" spans="1:15">
      <c r="A50" s="69">
        <v>48</v>
      </c>
      <c r="B50" s="73" t="s">
        <v>23</v>
      </c>
      <c r="C50" s="73" t="s">
        <v>416</v>
      </c>
      <c r="D50" s="73" t="s">
        <v>658</v>
      </c>
      <c r="E50" s="75">
        <v>2</v>
      </c>
      <c r="H50" s="58" t="str">
        <f t="shared" si="0"/>
        <v>อำเภอ ขุนหาญ ตำบลห้วยจันทร์ บ้านน้ำตกห้วยจันทร์</v>
      </c>
      <c r="M50" s="29">
        <v>55</v>
      </c>
      <c r="N50" s="58" t="s">
        <v>336</v>
      </c>
      <c r="O50" s="58" t="str">
        <f t="shared" si="1"/>
        <v>55.อำเภอ ขุนหาญ ตำบลห้วยจันทร์ บ้านน้ำตกห้วยจันทร์</v>
      </c>
    </row>
    <row r="51" spans="1:15">
      <c r="A51" s="69">
        <v>49</v>
      </c>
      <c r="B51" s="73" t="s">
        <v>21</v>
      </c>
      <c r="C51" s="73" t="s">
        <v>591</v>
      </c>
      <c r="D51" s="73" t="s">
        <v>592</v>
      </c>
      <c r="E51" s="75">
        <v>4</v>
      </c>
      <c r="H51" s="58" t="str">
        <f t="shared" si="0"/>
        <v>อำเภอ น้ำเกลี้ยง ตำบลคูบ บ้านโนนยาง</v>
      </c>
      <c r="M51" s="29">
        <v>56</v>
      </c>
      <c r="N51" s="58" t="s">
        <v>336</v>
      </c>
      <c r="O51" s="58" t="str">
        <f t="shared" si="1"/>
        <v>56.อำเภอ น้ำเกลี้ยง ตำบลคูบ บ้านโนนยาง</v>
      </c>
    </row>
    <row r="52" spans="1:15">
      <c r="A52" s="69">
        <v>50</v>
      </c>
      <c r="B52" s="73" t="s">
        <v>21</v>
      </c>
      <c r="C52" s="73" t="s">
        <v>591</v>
      </c>
      <c r="D52" s="73" t="s">
        <v>660</v>
      </c>
      <c r="E52" s="75">
        <v>2</v>
      </c>
      <c r="H52" s="58" t="str">
        <f t="shared" si="0"/>
        <v>อำเภอ น้ำเกลี้ยง ตำบลคูบ บ้านสร้างแก้ว</v>
      </c>
      <c r="M52" s="29">
        <v>57</v>
      </c>
      <c r="N52" s="58" t="s">
        <v>336</v>
      </c>
      <c r="O52" s="58" t="str">
        <f t="shared" si="1"/>
        <v>57.อำเภอ น้ำเกลี้ยง ตำบลคูบ บ้านสร้างแก้ว</v>
      </c>
    </row>
    <row r="53" spans="1:15">
      <c r="A53" s="69">
        <v>51</v>
      </c>
      <c r="B53" s="73" t="s">
        <v>27</v>
      </c>
      <c r="C53" s="73" t="s">
        <v>544</v>
      </c>
      <c r="D53" s="73" t="s">
        <v>452</v>
      </c>
      <c r="E53" s="75">
        <v>6</v>
      </c>
      <c r="H53" s="58" t="str">
        <f t="shared" si="0"/>
        <v>อำเภอ โนนคูณ ตำบลเหล่ากวาง บ้านนาม่อง</v>
      </c>
      <c r="M53" s="29">
        <v>58</v>
      </c>
      <c r="N53" s="58" t="s">
        <v>336</v>
      </c>
      <c r="O53" s="58" t="str">
        <f t="shared" si="1"/>
        <v>58.อำเภอ โนนคูณ ตำบลเหล่ากวาง บ้านนาม่อง</v>
      </c>
    </row>
    <row r="54" spans="1:15">
      <c r="A54" s="69">
        <v>52</v>
      </c>
      <c r="B54" s="73" t="s">
        <v>27</v>
      </c>
      <c r="C54" s="73" t="s">
        <v>574</v>
      </c>
      <c r="D54" s="73" t="s">
        <v>575</v>
      </c>
      <c r="E54" s="75">
        <v>3</v>
      </c>
      <c r="H54" s="58" t="str">
        <f t="shared" si="0"/>
        <v>อำเภอ โนนคูณ ตำบลเหล่ากวาง บ้านเวาะใต้</v>
      </c>
      <c r="M54" s="29">
        <v>59</v>
      </c>
      <c r="N54" s="58" t="s">
        <v>336</v>
      </c>
      <c r="O54" s="58" t="str">
        <f t="shared" si="1"/>
        <v>59.อำเภอ โนนคูณ ตำบลเหล่ากวาง บ้านเวาะใต้</v>
      </c>
    </row>
    <row r="55" spans="1:15">
      <c r="A55" s="69">
        <v>53</v>
      </c>
      <c r="B55" s="73" t="s">
        <v>16</v>
      </c>
      <c r="C55" s="73" t="s">
        <v>585</v>
      </c>
      <c r="D55" s="73" t="s">
        <v>586</v>
      </c>
      <c r="E55" s="75">
        <v>2</v>
      </c>
      <c r="H55" s="58" t="str">
        <f t="shared" si="0"/>
        <v>อำเภอ เบญจลักษ์ ตำบลเสียว บ้านหนองผือ</v>
      </c>
      <c r="M55" s="29">
        <v>60</v>
      </c>
      <c r="N55" s="58" t="s">
        <v>336</v>
      </c>
      <c r="O55" s="58" t="str">
        <f t="shared" si="1"/>
        <v>60.อำเภอ เบญจลักษ์ ตำบลเสียว บ้านหนองผือ</v>
      </c>
    </row>
    <row r="56" spans="1:15">
      <c r="A56" s="69">
        <v>54</v>
      </c>
      <c r="B56" s="73" t="s">
        <v>16</v>
      </c>
      <c r="C56" s="73" t="s">
        <v>585</v>
      </c>
      <c r="D56" s="73" t="s">
        <v>599</v>
      </c>
      <c r="E56" s="75">
        <v>2</v>
      </c>
      <c r="H56" s="58" t="str">
        <f t="shared" si="0"/>
        <v>อำเภอ เบญจลักษ์ ตำบลหนองงูเหลือม บ้านโนนจักจั่น</v>
      </c>
      <c r="M56" s="29">
        <v>61</v>
      </c>
      <c r="N56" s="58" t="s">
        <v>336</v>
      </c>
      <c r="O56" s="58" t="str">
        <f t="shared" si="1"/>
        <v>61.อำเภอ เบญจลักษ์ ตำบลหนองงูเหลือม บ้านโนนจักจั่น</v>
      </c>
    </row>
    <row r="57" spans="1:15">
      <c r="A57" s="69">
        <v>55</v>
      </c>
      <c r="B57" s="73" t="s">
        <v>16</v>
      </c>
      <c r="C57" s="73" t="s">
        <v>407</v>
      </c>
      <c r="D57" s="73" t="s">
        <v>671</v>
      </c>
      <c r="E57" s="75">
        <v>2</v>
      </c>
      <c r="H57" s="58" t="str">
        <f t="shared" si="0"/>
        <v>อำเภอ ปรางค์กู่ ตำบลโพธิ์ศรี บ้านโคกสูง</v>
      </c>
      <c r="M57" s="29">
        <v>62</v>
      </c>
      <c r="N57" s="58" t="s">
        <v>336</v>
      </c>
      <c r="O57" s="58" t="str">
        <f t="shared" si="1"/>
        <v>62.อำเภอ ปรางค์กู่ ตำบลโพธิ์ศรี บ้านโคกสูง</v>
      </c>
    </row>
    <row r="58" spans="1:15">
      <c r="A58" s="69">
        <v>56</v>
      </c>
      <c r="B58" s="73" t="s">
        <v>16</v>
      </c>
      <c r="C58" s="73" t="s">
        <v>407</v>
      </c>
      <c r="D58" s="73" t="s">
        <v>518</v>
      </c>
      <c r="E58" s="75">
        <v>2</v>
      </c>
      <c r="H58" s="58" t="str">
        <f t="shared" si="0"/>
        <v>อำเภอ ปรางค์กู่ ตำบลโพธิ์ศรี บ้านหนองตลาด</v>
      </c>
      <c r="M58" s="29">
        <v>63</v>
      </c>
      <c r="O58" s="58" t="str">
        <f t="shared" si="1"/>
        <v>63อำเภอ ปรางค์กู่ ตำบลโพธิ์ศรี บ้านหนองตลาด</v>
      </c>
    </row>
    <row r="59" spans="1:15">
      <c r="A59" s="69">
        <v>57</v>
      </c>
      <c r="B59" s="73" t="s">
        <v>16</v>
      </c>
      <c r="C59" s="73" t="s">
        <v>483</v>
      </c>
      <c r="D59" s="73" t="s">
        <v>669</v>
      </c>
      <c r="E59" s="75">
        <v>2</v>
      </c>
      <c r="H59" s="58" t="str">
        <f t="shared" si="0"/>
        <v>อำเภอ ปรางค์กู่ ตำบลสำโรงปราสาท บ้านตาเปียง</v>
      </c>
      <c r="M59" s="29">
        <v>64</v>
      </c>
      <c r="O59" s="58" t="str">
        <f t="shared" si="1"/>
        <v>64อำเภอ ปรางค์กู่ ตำบลสำโรงปราสาท บ้านตาเปียง</v>
      </c>
    </row>
    <row r="60" spans="1:15">
      <c r="A60" s="69">
        <v>58</v>
      </c>
      <c r="B60" s="73" t="s">
        <v>16</v>
      </c>
      <c r="C60" s="73" t="s">
        <v>483</v>
      </c>
      <c r="D60" s="73" t="s">
        <v>453</v>
      </c>
      <c r="E60" s="75">
        <v>5</v>
      </c>
      <c r="H60" s="58" t="str">
        <f t="shared" si="0"/>
        <v>อำเภอ ปรางค์กู่ ตำบลสำโรงปราสาท บ้านหนองผึ้ง</v>
      </c>
      <c r="M60" s="29">
        <v>65</v>
      </c>
      <c r="O60" s="58" t="str">
        <f t="shared" si="1"/>
        <v>65อำเภอ ปรางค์กู่ ตำบลสำโรงปราสาท บ้านหนองผึ้ง</v>
      </c>
    </row>
    <row r="61" spans="1:15">
      <c r="A61" s="69">
        <v>59</v>
      </c>
      <c r="B61" s="73" t="s">
        <v>28</v>
      </c>
      <c r="C61" s="73" t="s">
        <v>443</v>
      </c>
      <c r="D61" s="73" t="s">
        <v>672</v>
      </c>
      <c r="E61" s="75">
        <v>4</v>
      </c>
      <c r="H61" s="58" t="str">
        <f t="shared" ref="H61:H118" si="2">"อำเภอ "&amp;B59&amp;" ตำบล"&amp;C59 &amp;" บ้าน"&amp;D59</f>
        <v>อำเภอ ปรางค์กู่ ตำบลหนองเชียงทูน บ้านป่าบาก</v>
      </c>
      <c r="M61" s="29">
        <v>66</v>
      </c>
      <c r="O61" s="58" t="str">
        <f t="shared" ref="O61:O124" si="3">M61&amp;N61&amp;H61</f>
        <v>66อำเภอ ปรางค์กู่ ตำบลหนองเชียงทูน บ้านป่าบาก</v>
      </c>
    </row>
    <row r="62" spans="1:15">
      <c r="A62" s="69">
        <v>60</v>
      </c>
      <c r="B62" s="73" t="s">
        <v>28</v>
      </c>
      <c r="C62" s="73" t="s">
        <v>443</v>
      </c>
      <c r="D62" s="73" t="s">
        <v>443</v>
      </c>
      <c r="E62" s="75">
        <v>5</v>
      </c>
      <c r="H62" s="58" t="str">
        <f t="shared" si="2"/>
        <v>อำเภอ ปรางค์กู่ ตำบลหนองเชียงทูน บ้านศาลา</v>
      </c>
      <c r="M62" s="29">
        <v>67</v>
      </c>
      <c r="O62" s="58" t="str">
        <f t="shared" si="3"/>
        <v>67อำเภอ ปรางค์กู่ ตำบลหนองเชียงทูน บ้านศาลา</v>
      </c>
    </row>
    <row r="63" spans="1:15">
      <c r="A63" s="69">
        <v>61</v>
      </c>
      <c r="B63" s="73" t="s">
        <v>28</v>
      </c>
      <c r="C63" s="73" t="s">
        <v>443</v>
      </c>
      <c r="D63" s="73" t="s">
        <v>443</v>
      </c>
      <c r="E63" s="75">
        <v>2</v>
      </c>
      <c r="H63" s="58" t="str">
        <f t="shared" si="2"/>
        <v>อำเภอ พยุห์ ตำบลโนนเพ็ก บ้านค้อ</v>
      </c>
      <c r="M63" s="29">
        <v>68</v>
      </c>
      <c r="O63" s="58" t="str">
        <f t="shared" si="3"/>
        <v>68อำเภอ พยุห์ ตำบลโนนเพ็ก บ้านค้อ</v>
      </c>
    </row>
    <row r="64" spans="1:15">
      <c r="A64" s="69">
        <v>62</v>
      </c>
      <c r="B64" s="73" t="s">
        <v>28</v>
      </c>
      <c r="C64" s="73" t="s">
        <v>443</v>
      </c>
      <c r="D64" s="73" t="s">
        <v>594</v>
      </c>
      <c r="E64" s="75">
        <v>2</v>
      </c>
      <c r="H64" s="58" t="str">
        <f t="shared" si="2"/>
        <v>อำเภอ พยุห์ ตำบลโนนเพ็ก บ้านโนนเพ็ก</v>
      </c>
      <c r="M64" s="29">
        <v>69</v>
      </c>
      <c r="O64" s="58" t="str">
        <f t="shared" si="3"/>
        <v>69อำเภอ พยุห์ ตำบลโนนเพ็ก บ้านโนนเพ็ก</v>
      </c>
    </row>
    <row r="65" spans="1:15">
      <c r="A65" s="69">
        <v>63</v>
      </c>
      <c r="B65" s="73" t="s">
        <v>28</v>
      </c>
      <c r="C65" s="73" t="s">
        <v>443</v>
      </c>
      <c r="D65" s="73" t="s">
        <v>585</v>
      </c>
      <c r="E65" s="75">
        <v>5</v>
      </c>
      <c r="H65" s="58" t="str">
        <f t="shared" si="2"/>
        <v>อำเภอ พยุห์ ตำบลโนนเพ็ก บ้านโนนเพ็ก</v>
      </c>
      <c r="O65" s="58" t="str">
        <f t="shared" si="3"/>
        <v>อำเภอ พยุห์ ตำบลโนนเพ็ก บ้านโนนเพ็ก</v>
      </c>
    </row>
    <row r="66" spans="1:15">
      <c r="A66" s="69">
        <v>64</v>
      </c>
      <c r="B66" s="73" t="s">
        <v>28</v>
      </c>
      <c r="C66" s="73" t="s">
        <v>443</v>
      </c>
      <c r="D66" s="73" t="s">
        <v>585</v>
      </c>
      <c r="E66" s="75">
        <v>2</v>
      </c>
      <c r="H66" s="58" t="str">
        <f t="shared" si="2"/>
        <v>อำเภอ พยุห์ ตำบลโนนเพ็ก บ้านโพธิ์เก่า</v>
      </c>
      <c r="O66" s="58" t="str">
        <f t="shared" si="3"/>
        <v>อำเภอ พยุห์ ตำบลโนนเพ็ก บ้านโพธิ์เก่า</v>
      </c>
    </row>
    <row r="67" spans="1:15">
      <c r="A67" s="69">
        <v>65</v>
      </c>
      <c r="B67" s="73" t="s">
        <v>28</v>
      </c>
      <c r="C67" s="73" t="s">
        <v>443</v>
      </c>
      <c r="D67" s="73" t="s">
        <v>590</v>
      </c>
      <c r="E67" s="75">
        <v>2</v>
      </c>
      <c r="H67" s="58" t="str">
        <f t="shared" si="2"/>
        <v>อำเภอ พยุห์ ตำบลโนนเพ็ก บ้านโพธิ์ศรี</v>
      </c>
      <c r="O67" s="58" t="str">
        <f t="shared" si="3"/>
        <v>อำเภอ พยุห์ ตำบลโนนเพ็ก บ้านโพธิ์ศรี</v>
      </c>
    </row>
    <row r="68" spans="1:15">
      <c r="A68" s="69">
        <v>66</v>
      </c>
      <c r="B68" s="73" t="s">
        <v>28</v>
      </c>
      <c r="C68" s="73" t="s">
        <v>28</v>
      </c>
      <c r="D68" s="73" t="s">
        <v>673</v>
      </c>
      <c r="E68" s="75">
        <v>2</v>
      </c>
      <c r="H68" s="58" t="str">
        <f t="shared" si="2"/>
        <v>อำเภอ พยุห์ ตำบลโนนเพ็ก บ้านโพธิ์ศรี</v>
      </c>
      <c r="O68" s="58" t="str">
        <f t="shared" si="3"/>
        <v>อำเภอ พยุห์ ตำบลโนนเพ็ก บ้านโพธิ์ศรี</v>
      </c>
    </row>
    <row r="69" spans="1:15">
      <c r="A69" s="69">
        <v>67</v>
      </c>
      <c r="B69" s="73" t="s">
        <v>28</v>
      </c>
      <c r="C69" s="73" t="s">
        <v>399</v>
      </c>
      <c r="D69" s="73" t="s">
        <v>533</v>
      </c>
      <c r="E69" s="75">
        <v>2</v>
      </c>
      <c r="H69" s="58" t="str">
        <f t="shared" si="2"/>
        <v>อำเภอ พยุห์ ตำบลโนนเพ็ก บ้านสร้างหว้า</v>
      </c>
      <c r="O69" s="58" t="str">
        <f t="shared" si="3"/>
        <v>อำเภอ พยุห์ ตำบลโนนเพ็ก บ้านสร้างหว้า</v>
      </c>
    </row>
    <row r="70" spans="1:15">
      <c r="A70" s="69">
        <v>68</v>
      </c>
      <c r="B70" s="73" t="s">
        <v>28</v>
      </c>
      <c r="C70" s="73" t="s">
        <v>425</v>
      </c>
      <c r="D70" s="73" t="s">
        <v>549</v>
      </c>
      <c r="E70" s="75">
        <v>4</v>
      </c>
      <c r="H70" s="58" t="str">
        <f t="shared" si="2"/>
        <v>อำเภอ พยุห์ ตำบลพยุห์ บ้านหยุห์</v>
      </c>
      <c r="O70" s="58" t="str">
        <f t="shared" si="3"/>
        <v>อำเภอ พยุห์ ตำบลพยุห์ บ้านหยุห์</v>
      </c>
    </row>
    <row r="71" spans="1:15">
      <c r="A71" s="69">
        <v>69</v>
      </c>
      <c r="B71" s="73" t="s">
        <v>25</v>
      </c>
      <c r="C71" s="73" t="s">
        <v>381</v>
      </c>
      <c r="D71" s="73" t="s">
        <v>444</v>
      </c>
      <c r="E71" s="75">
        <v>2</v>
      </c>
      <c r="H71" s="58" t="str">
        <f t="shared" si="2"/>
        <v>อำเภอ พยุห์ ตำบลพรหมสวัสดิ์ บ้านโนนสว่าง</v>
      </c>
      <c r="O71" s="58" t="str">
        <f t="shared" si="3"/>
        <v>อำเภอ พยุห์ ตำบลพรหมสวัสดิ์ บ้านโนนสว่าง</v>
      </c>
    </row>
    <row r="72" spans="1:15">
      <c r="A72" s="69">
        <v>70</v>
      </c>
      <c r="B72" s="73" t="s">
        <v>25</v>
      </c>
      <c r="C72" s="73" t="s">
        <v>334</v>
      </c>
      <c r="D72" s="73" t="s">
        <v>478</v>
      </c>
      <c r="E72" s="75">
        <v>3</v>
      </c>
      <c r="H72" s="58" t="str">
        <f t="shared" si="2"/>
        <v>อำเภอ พยุห์ ตำบลหนองค้า บ้านโพธิ์น้อย</v>
      </c>
      <c r="O72" s="58" t="str">
        <f t="shared" si="3"/>
        <v>อำเภอ พยุห์ ตำบลหนองค้า บ้านโพธิ์น้อย</v>
      </c>
    </row>
    <row r="73" spans="1:15">
      <c r="A73" s="69">
        <v>71</v>
      </c>
      <c r="B73" s="73" t="s">
        <v>25</v>
      </c>
      <c r="C73" s="73" t="s">
        <v>334</v>
      </c>
      <c r="D73" s="73" t="s">
        <v>678</v>
      </c>
      <c r="E73" s="75">
        <v>3</v>
      </c>
      <c r="H73" s="58" t="str">
        <f t="shared" si="2"/>
        <v>อำเภอ ภูสิงห์ ตำบลตะเคียนราม บ้านระเบ๊าะ</v>
      </c>
      <c r="O73" s="58" t="str">
        <f t="shared" si="3"/>
        <v>อำเภอ ภูสิงห์ ตำบลตะเคียนราม บ้านระเบ๊าะ</v>
      </c>
    </row>
    <row r="74" spans="1:15">
      <c r="A74" s="69">
        <v>72</v>
      </c>
      <c r="B74" s="73" t="s">
        <v>25</v>
      </c>
      <c r="C74" s="73" t="s">
        <v>334</v>
      </c>
      <c r="D74" s="73" t="s">
        <v>540</v>
      </c>
      <c r="E74" s="75">
        <v>2</v>
      </c>
      <c r="H74" s="58" t="str">
        <f t="shared" si="2"/>
        <v>อำเภอ ภูสิงห์ ตำบลละลม บ้านโกแดง</v>
      </c>
      <c r="O74" s="58" t="str">
        <f t="shared" si="3"/>
        <v>อำเภอ ภูสิงห์ ตำบลละลม บ้านโกแดง</v>
      </c>
    </row>
    <row r="75" spans="1:15">
      <c r="A75" s="69">
        <v>73</v>
      </c>
      <c r="B75" s="73" t="s">
        <v>25</v>
      </c>
      <c r="C75" s="73" t="s">
        <v>334</v>
      </c>
      <c r="D75" s="73" t="s">
        <v>679</v>
      </c>
      <c r="E75" s="75">
        <v>2</v>
      </c>
      <c r="H75" s="58" t="str">
        <f t="shared" si="2"/>
        <v>อำเภอ ภูสิงห์ ตำบลละลม บ้านโคกแก้ว</v>
      </c>
      <c r="O75" s="58" t="str">
        <f t="shared" si="3"/>
        <v>อำเภอ ภูสิงห์ ตำบลละลม บ้านโคกแก้ว</v>
      </c>
    </row>
    <row r="76" spans="1:15">
      <c r="A76" s="69">
        <v>74</v>
      </c>
      <c r="B76" s="73" t="s">
        <v>25</v>
      </c>
      <c r="C76" s="73" t="s">
        <v>497</v>
      </c>
      <c r="D76" s="73" t="s">
        <v>566</v>
      </c>
      <c r="E76" s="75">
        <v>8</v>
      </c>
      <c r="H76" s="58" t="str">
        <f t="shared" si="2"/>
        <v>อำเภอ ภูสิงห์ ตำบลละลม บ้านธาตุ</v>
      </c>
      <c r="O76" s="58" t="str">
        <f t="shared" si="3"/>
        <v>อำเภอ ภูสิงห์ ตำบลละลม บ้านธาตุ</v>
      </c>
    </row>
    <row r="77" spans="1:15">
      <c r="A77" s="69">
        <v>75</v>
      </c>
      <c r="B77" s="73" t="s">
        <v>25</v>
      </c>
      <c r="C77" s="73" t="s">
        <v>497</v>
      </c>
      <c r="D77" s="73" t="s">
        <v>563</v>
      </c>
      <c r="E77" s="75">
        <v>6</v>
      </c>
      <c r="H77" s="58" t="str">
        <f t="shared" si="2"/>
        <v>อำเภอ ภูสิงห์ ตำบลละลม บ้านธาตุทอง</v>
      </c>
      <c r="O77" s="58" t="str">
        <f t="shared" si="3"/>
        <v>อำเภอ ภูสิงห์ ตำบลละลม บ้านธาตุทอง</v>
      </c>
    </row>
    <row r="78" spans="1:15">
      <c r="A78" s="69">
        <v>76</v>
      </c>
      <c r="B78" s="73" t="s">
        <v>10</v>
      </c>
      <c r="C78" s="73" t="s">
        <v>388</v>
      </c>
      <c r="D78" s="73" t="s">
        <v>682</v>
      </c>
      <c r="E78" s="75">
        <v>2</v>
      </c>
      <c r="H78" s="58" t="str">
        <f t="shared" si="2"/>
        <v>อำเภอ ภูสิงห์ ตำบลห้วยตามมอญ บ้านทำนบ</v>
      </c>
      <c r="O78" s="58" t="str">
        <f t="shared" si="3"/>
        <v>อำเภอ ภูสิงห์ ตำบลห้วยตามมอญ บ้านทำนบ</v>
      </c>
    </row>
    <row r="79" spans="1:15">
      <c r="A79" s="69">
        <v>77</v>
      </c>
      <c r="B79" s="73" t="s">
        <v>10</v>
      </c>
      <c r="C79" s="73" t="s">
        <v>469</v>
      </c>
      <c r="D79" s="73" t="s">
        <v>456</v>
      </c>
      <c r="E79" s="75">
        <v>2</v>
      </c>
      <c r="H79" s="58" t="str">
        <f t="shared" si="2"/>
        <v>อำเภอ ภูสิงห์ ตำบลห้วยตามมอญ บ้านพนมชัย</v>
      </c>
      <c r="O79" s="58" t="str">
        <f t="shared" si="3"/>
        <v>อำเภอ ภูสิงห์ ตำบลห้วยตามมอญ บ้านพนมชัย</v>
      </c>
    </row>
    <row r="80" spans="1:15">
      <c r="A80" s="69">
        <v>78</v>
      </c>
      <c r="B80" s="73" t="s">
        <v>10</v>
      </c>
      <c r="C80" s="73" t="s">
        <v>469</v>
      </c>
      <c r="D80" s="73" t="s">
        <v>414</v>
      </c>
      <c r="E80" s="75">
        <v>4</v>
      </c>
      <c r="H80" s="58" t="str">
        <f t="shared" si="2"/>
        <v>อำเภอ เมือง ตำบลซำ บ้านหลุบ</v>
      </c>
      <c r="O80" s="58" t="str">
        <f t="shared" si="3"/>
        <v>อำเภอ เมือง ตำบลซำ บ้านหลุบ</v>
      </c>
    </row>
    <row r="81" spans="1:15">
      <c r="A81" s="69">
        <v>79</v>
      </c>
      <c r="B81" s="73" t="s">
        <v>10</v>
      </c>
      <c r="C81" s="73" t="s">
        <v>301</v>
      </c>
      <c r="D81" s="73" t="s">
        <v>301</v>
      </c>
      <c r="E81" s="75">
        <v>2</v>
      </c>
      <c r="H81" s="58" t="str">
        <f t="shared" si="2"/>
        <v>อำเภอ เมือง ตำบลโพนเขวา บ้านโนนสังข์</v>
      </c>
      <c r="O81" s="58" t="str">
        <f t="shared" si="3"/>
        <v>อำเภอ เมือง ตำบลโพนเขวา บ้านโนนสังข์</v>
      </c>
    </row>
    <row r="82" spans="1:15">
      <c r="A82" s="69">
        <v>80</v>
      </c>
      <c r="B82" s="73" t="s">
        <v>10</v>
      </c>
      <c r="C82" s="73" t="s">
        <v>437</v>
      </c>
      <c r="D82" s="73" t="s">
        <v>438</v>
      </c>
      <c r="E82" s="75">
        <v>2</v>
      </c>
      <c r="H82" s="58" t="str">
        <f t="shared" si="2"/>
        <v>อำเภอ เมือง ตำบลโพนเขวา บ้านหนองแวง</v>
      </c>
      <c r="O82" s="58" t="str">
        <f t="shared" si="3"/>
        <v>อำเภอ เมือง ตำบลโพนเขวา บ้านหนองแวง</v>
      </c>
    </row>
    <row r="83" spans="1:15">
      <c r="A83" s="69">
        <v>81</v>
      </c>
      <c r="B83" s="73" t="s">
        <v>11</v>
      </c>
      <c r="C83" s="73" t="s">
        <v>21</v>
      </c>
      <c r="D83" s="73" t="s">
        <v>21</v>
      </c>
      <c r="E83" s="75">
        <v>2</v>
      </c>
      <c r="H83" s="58" t="str">
        <f t="shared" si="2"/>
        <v>อำเภอ เมือง ตำบลเมืองใต้ บ้านเมืองใต้</v>
      </c>
      <c r="O83" s="58" t="str">
        <f t="shared" si="3"/>
        <v>อำเภอ เมือง ตำบลเมืองใต้ บ้านเมืองใต้</v>
      </c>
    </row>
    <row r="84" spans="1:15">
      <c r="A84" s="69">
        <v>82</v>
      </c>
      <c r="B84" s="73" t="s">
        <v>11</v>
      </c>
      <c r="C84" s="73" t="s">
        <v>577</v>
      </c>
      <c r="D84" s="73" t="s">
        <v>589</v>
      </c>
      <c r="E84" s="75">
        <v>4</v>
      </c>
      <c r="H84" s="58" t="str">
        <f t="shared" si="2"/>
        <v>อำเภอ เมือง ตำบลหนองครก บ้านหนองแดง,โพธิ์</v>
      </c>
      <c r="O84" s="58" t="str">
        <f t="shared" si="3"/>
        <v>อำเภอ เมือง ตำบลหนองครก บ้านหนองแดง,โพธิ์</v>
      </c>
    </row>
    <row r="85" spans="1:15">
      <c r="A85" s="69">
        <v>83</v>
      </c>
      <c r="B85" s="73" t="s">
        <v>11</v>
      </c>
      <c r="C85" s="73" t="s">
        <v>577</v>
      </c>
      <c r="D85" s="73" t="s">
        <v>589</v>
      </c>
      <c r="E85" s="75">
        <v>5</v>
      </c>
      <c r="H85" s="58" t="str">
        <f t="shared" si="2"/>
        <v>อำเภอ ยางชุมน้อย ตำบลโนนคูณ บ้านโนนคูณ</v>
      </c>
      <c r="O85" s="58" t="str">
        <f t="shared" si="3"/>
        <v>อำเภอ ยางชุมน้อย ตำบลโนนคูณ บ้านโนนคูณ</v>
      </c>
    </row>
    <row r="86" spans="1:15">
      <c r="A86" s="69">
        <v>84</v>
      </c>
      <c r="B86" s="73" t="s">
        <v>11</v>
      </c>
      <c r="C86" s="73" t="s">
        <v>577</v>
      </c>
      <c r="D86" s="73" t="s">
        <v>577</v>
      </c>
      <c r="E86" s="75">
        <v>7</v>
      </c>
      <c r="H86" s="58" t="str">
        <f t="shared" si="2"/>
        <v>อำเภอ ยางชุมน้อย ตำบลบึงบอน บ้านบอน</v>
      </c>
      <c r="O86" s="58" t="str">
        <f t="shared" si="3"/>
        <v>อำเภอ ยางชุมน้อย ตำบลบึงบอน บ้านบอน</v>
      </c>
    </row>
    <row r="87" spans="1:15">
      <c r="A87" s="69">
        <v>85</v>
      </c>
      <c r="B87" s="73" t="s">
        <v>18</v>
      </c>
      <c r="C87" s="73" t="s">
        <v>491</v>
      </c>
      <c r="D87" s="73" t="s">
        <v>550</v>
      </c>
      <c r="E87" s="75">
        <v>4</v>
      </c>
      <c r="H87" s="58" t="str">
        <f t="shared" si="2"/>
        <v>อำเภอ ยางชุมน้อย ตำบลบึงบอน บ้านบอน</v>
      </c>
      <c r="O87" s="58" t="str">
        <f t="shared" si="3"/>
        <v>อำเภอ ยางชุมน้อย ตำบลบึงบอน บ้านบอน</v>
      </c>
    </row>
    <row r="88" spans="1:15">
      <c r="A88" s="69">
        <v>86</v>
      </c>
      <c r="B88" s="73" t="s">
        <v>18</v>
      </c>
      <c r="C88" s="73" t="s">
        <v>477</v>
      </c>
      <c r="D88" s="73" t="s">
        <v>477</v>
      </c>
      <c r="E88" s="75">
        <v>2</v>
      </c>
      <c r="H88" s="58" t="str">
        <f t="shared" si="2"/>
        <v>อำเภอ ยางชุมน้อย ตำบลบึงบอน บ้านบึงบอน</v>
      </c>
      <c r="O88" s="58" t="str">
        <f t="shared" si="3"/>
        <v>อำเภอ ยางชุมน้อย ตำบลบึงบอน บ้านบึงบอน</v>
      </c>
    </row>
    <row r="89" spans="1:15">
      <c r="A89" s="69">
        <v>87</v>
      </c>
      <c r="B89" s="73" t="s">
        <v>24</v>
      </c>
      <c r="C89" s="73" t="s">
        <v>698</v>
      </c>
      <c r="D89" s="73" t="s">
        <v>699</v>
      </c>
      <c r="E89" s="75">
        <v>5</v>
      </c>
      <c r="H89" s="58" t="str">
        <f t="shared" si="2"/>
        <v>อำเภอ ราษีไศล ตำบลเมืองแคน บ้านยาง</v>
      </c>
      <c r="O89" s="58" t="str">
        <f t="shared" si="3"/>
        <v>อำเภอ ราษีไศล ตำบลเมืองแคน บ้านยาง</v>
      </c>
    </row>
    <row r="90" spans="1:15">
      <c r="A90" s="69">
        <v>88</v>
      </c>
      <c r="B90" s="73" t="s">
        <v>24</v>
      </c>
      <c r="C90" s="73" t="s">
        <v>698</v>
      </c>
      <c r="D90" s="73" t="s">
        <v>703</v>
      </c>
      <c r="E90" s="75">
        <v>2</v>
      </c>
      <c r="H90" s="58" t="str">
        <f t="shared" si="2"/>
        <v>อำเภอ ราษีไศล ตำบลส้มป่อย บ้านส้มป่อย</v>
      </c>
      <c r="O90" s="58" t="str">
        <f t="shared" si="3"/>
        <v>อำเภอ ราษีไศล ตำบลส้มป่อย บ้านส้มป่อย</v>
      </c>
    </row>
    <row r="91" spans="1:15">
      <c r="A91" s="69">
        <v>89</v>
      </c>
      <c r="B91" s="73" t="s">
        <v>24</v>
      </c>
      <c r="C91" s="73" t="s">
        <v>540</v>
      </c>
      <c r="D91" s="73" t="s">
        <v>700</v>
      </c>
      <c r="E91" s="75">
        <v>2</v>
      </c>
      <c r="H91" s="58" t="str">
        <f t="shared" si="2"/>
        <v>อำเภอ วังหิน ตำบลทุ่งสว่าง บ้านโนนสำโรง</v>
      </c>
      <c r="O91" s="58" t="str">
        <f t="shared" si="3"/>
        <v>อำเภอ วังหิน ตำบลทุ่งสว่าง บ้านโนนสำโรง</v>
      </c>
    </row>
    <row r="92" spans="1:15">
      <c r="A92" s="69">
        <v>90</v>
      </c>
      <c r="B92" s="73" t="s">
        <v>24</v>
      </c>
      <c r="C92" s="73" t="s">
        <v>540</v>
      </c>
      <c r="D92" s="73" t="s">
        <v>702</v>
      </c>
      <c r="E92" s="75">
        <v>3</v>
      </c>
      <c r="H92" s="58" t="str">
        <f t="shared" si="2"/>
        <v>อำเภอ วังหิน ตำบลทุ่งสว่าง บ้านหมู่13</v>
      </c>
      <c r="O92" s="58" t="str">
        <f t="shared" si="3"/>
        <v>อำเภอ วังหิน ตำบลทุ่งสว่าง บ้านหมู่13</v>
      </c>
    </row>
    <row r="93" spans="1:15">
      <c r="A93" s="69">
        <v>91</v>
      </c>
      <c r="B93" s="73" t="s">
        <v>24</v>
      </c>
      <c r="C93" s="73" t="s">
        <v>540</v>
      </c>
      <c r="D93" s="73" t="s">
        <v>547</v>
      </c>
      <c r="E93" s="75">
        <v>3</v>
      </c>
      <c r="H93" s="58" t="str">
        <f t="shared" si="2"/>
        <v>อำเภอ วังหิน ตำบลธาตุ บ้านดงยาง</v>
      </c>
      <c r="O93" s="58" t="str">
        <f t="shared" si="3"/>
        <v>อำเภอ วังหิน ตำบลธาตุ บ้านดงยาง</v>
      </c>
    </row>
    <row r="94" spans="1:15">
      <c r="A94" s="69">
        <v>92</v>
      </c>
      <c r="B94" s="73" t="s">
        <v>24</v>
      </c>
      <c r="C94" s="73" t="s">
        <v>392</v>
      </c>
      <c r="D94" s="73" t="s">
        <v>435</v>
      </c>
      <c r="E94" s="75">
        <v>5</v>
      </c>
      <c r="H94" s="58" t="str">
        <f t="shared" si="2"/>
        <v>อำเภอ วังหิน ตำบลธาตุ บ้านลิงไอ</v>
      </c>
      <c r="O94" s="58" t="str">
        <f t="shared" si="3"/>
        <v>อำเภอ วังหิน ตำบลธาตุ บ้านลิงไอ</v>
      </c>
    </row>
    <row r="95" spans="1:15">
      <c r="A95" s="69">
        <v>93</v>
      </c>
      <c r="B95" s="73" t="s">
        <v>24</v>
      </c>
      <c r="C95" s="73" t="s">
        <v>363</v>
      </c>
      <c r="D95" s="73" t="s">
        <v>363</v>
      </c>
      <c r="E95" s="75">
        <v>2</v>
      </c>
      <c r="H95" s="58" t="str">
        <f t="shared" si="2"/>
        <v>อำเภอ วังหิน ตำบลธาตุ บ้านหนองคู</v>
      </c>
      <c r="O95" s="58" t="str">
        <f t="shared" si="3"/>
        <v>อำเภอ วังหิน ตำบลธาตุ บ้านหนองคู</v>
      </c>
    </row>
    <row r="96" spans="1:15">
      <c r="A96" s="69">
        <v>94</v>
      </c>
      <c r="B96" s="73" t="s">
        <v>20</v>
      </c>
      <c r="C96" s="73" t="s">
        <v>704</v>
      </c>
      <c r="D96" s="73" t="s">
        <v>705</v>
      </c>
      <c r="E96" s="75">
        <v>2</v>
      </c>
      <c r="H96" s="58" t="str">
        <f t="shared" si="2"/>
        <v>อำเภอ วังหิน ตำบลบุสูง บ้านโพนดวน</v>
      </c>
      <c r="O96" s="58" t="str">
        <f t="shared" si="3"/>
        <v>อำเภอ วังหิน ตำบลบุสูง บ้านโพนดวน</v>
      </c>
    </row>
    <row r="97" spans="1:15">
      <c r="A97" s="69">
        <v>95</v>
      </c>
      <c r="B97" s="73" t="s">
        <v>20</v>
      </c>
      <c r="C97" s="73" t="s">
        <v>20</v>
      </c>
      <c r="D97" s="73" t="s">
        <v>512</v>
      </c>
      <c r="E97" s="75">
        <v>5</v>
      </c>
      <c r="H97" s="58" t="str">
        <f t="shared" si="2"/>
        <v>อำเภอ วังหิน ตำบลโพนยาง บ้านโพนยาง</v>
      </c>
      <c r="O97" s="58" t="str">
        <f t="shared" si="3"/>
        <v>อำเภอ วังหิน ตำบลโพนยาง บ้านโพนยาง</v>
      </c>
    </row>
    <row r="98" spans="1:15">
      <c r="A98" s="69">
        <v>96</v>
      </c>
      <c r="B98" s="73" t="s">
        <v>20</v>
      </c>
      <c r="C98" s="73" t="s">
        <v>20</v>
      </c>
      <c r="D98" s="73" t="s">
        <v>714</v>
      </c>
      <c r="E98" s="75">
        <v>2</v>
      </c>
      <c r="H98" s="58" t="str">
        <f t="shared" si="2"/>
        <v>อำเภอ ห้วยทับทัน ตำบลเมืองหลวง บ้านหนองสะมอน</v>
      </c>
      <c r="O98" s="58" t="str">
        <f t="shared" si="3"/>
        <v>อำเภอ ห้วยทับทัน ตำบลเมืองหลวง บ้านหนองสะมอน</v>
      </c>
    </row>
    <row r="99" spans="1:15">
      <c r="A99" s="69">
        <v>97</v>
      </c>
      <c r="B99" s="73" t="s">
        <v>81</v>
      </c>
      <c r="C99" s="73" t="s">
        <v>485</v>
      </c>
      <c r="D99" s="73" t="s">
        <v>777</v>
      </c>
      <c r="E99" s="75">
        <v>2</v>
      </c>
      <c r="H99" s="58" t="str">
        <f t="shared" si="2"/>
        <v>อำเภอ ห้วยทับทัน ตำบลห้วยทับทัน บ้านสร้างเรือง</v>
      </c>
      <c r="O99" s="58" t="str">
        <f t="shared" si="3"/>
        <v>อำเภอ ห้วยทับทัน ตำบลห้วยทับทัน บ้านสร้างเรือง</v>
      </c>
    </row>
    <row r="100" spans="1:15">
      <c r="A100" s="69">
        <v>98</v>
      </c>
      <c r="B100" s="73" t="s">
        <v>81</v>
      </c>
      <c r="C100" s="73" t="s">
        <v>731</v>
      </c>
      <c r="D100" s="73" t="s">
        <v>759</v>
      </c>
      <c r="E100" s="75">
        <v>2</v>
      </c>
      <c r="H100" s="58" t="str">
        <f t="shared" si="2"/>
        <v>อำเภอ ห้วยทับทัน ตำบลห้วยทับทัน บ้านหนองสิมน้อย</v>
      </c>
      <c r="O100" s="58" t="str">
        <f t="shared" si="3"/>
        <v>อำเภอ ห้วยทับทัน ตำบลห้วยทับทัน บ้านหนองสิมน้อย</v>
      </c>
    </row>
    <row r="101" spans="1:15">
      <c r="A101" s="69">
        <v>99</v>
      </c>
      <c r="B101" s="73" t="s">
        <v>81</v>
      </c>
      <c r="C101" s="73" t="s">
        <v>731</v>
      </c>
      <c r="D101" s="73" t="s">
        <v>510</v>
      </c>
      <c r="E101" s="75">
        <v>5</v>
      </c>
      <c r="H101" s="58" t="str">
        <f t="shared" si="2"/>
        <v>อำเภอ อุทุมพรพิสัย ตำบลก้านเหลือง บ้านธาตุน้อย</v>
      </c>
      <c r="O101" s="58" t="str">
        <f t="shared" si="3"/>
        <v>อำเภอ อุทุมพรพิสัย ตำบลก้านเหลือง บ้านธาตุน้อย</v>
      </c>
    </row>
    <row r="102" spans="1:15">
      <c r="A102" s="69">
        <v>100</v>
      </c>
      <c r="B102" s="73" t="s">
        <v>81</v>
      </c>
      <c r="C102" s="73" t="s">
        <v>534</v>
      </c>
      <c r="D102" s="73" t="s">
        <v>554</v>
      </c>
      <c r="E102" s="75">
        <v>4</v>
      </c>
      <c r="H102" s="58" t="str">
        <f t="shared" si="2"/>
        <v>อำเภอ อุทุมพรพิสัย ตำบลขะยุง บ้านกระเบา</v>
      </c>
      <c r="O102" s="58" t="str">
        <f t="shared" si="3"/>
        <v>อำเภอ อุทุมพรพิสัย ตำบลขะยุง บ้านกระเบา</v>
      </c>
    </row>
    <row r="103" spans="1:15">
      <c r="A103" s="69">
        <v>101</v>
      </c>
      <c r="B103" s="73" t="s">
        <v>81</v>
      </c>
      <c r="C103" s="73" t="s">
        <v>534</v>
      </c>
      <c r="D103" s="73" t="s">
        <v>383</v>
      </c>
      <c r="E103" s="75">
        <v>6</v>
      </c>
      <c r="H103" s="58" t="str">
        <f t="shared" si="2"/>
        <v>อำเภอ อุทุมพรพิสัย ตำบลขะยุง บ้านหมู่ 13</v>
      </c>
      <c r="O103" s="58" t="str">
        <f t="shared" si="3"/>
        <v>อำเภอ อุทุมพรพิสัย ตำบลขะยุง บ้านหมู่ 13</v>
      </c>
    </row>
    <row r="104" spans="1:15">
      <c r="A104" s="69">
        <v>102</v>
      </c>
      <c r="B104" s="73" t="s">
        <v>81</v>
      </c>
      <c r="C104" s="73" t="s">
        <v>534</v>
      </c>
      <c r="D104" s="73" t="s">
        <v>766</v>
      </c>
      <c r="E104" s="75">
        <v>3</v>
      </c>
      <c r="H104" s="58" t="str">
        <f t="shared" si="2"/>
        <v>อำเภอ อุทุมพรพิสัย ตำบลแขม บ้านโนนแตน</v>
      </c>
      <c r="O104" s="58" t="str">
        <f t="shared" si="3"/>
        <v>อำเภอ อุทุมพรพิสัย ตำบลแขม บ้านโนนแตน</v>
      </c>
    </row>
    <row r="105" spans="1:15">
      <c r="A105" s="69">
        <v>103</v>
      </c>
      <c r="B105" s="73" t="s">
        <v>81</v>
      </c>
      <c r="C105" s="73" t="s">
        <v>764</v>
      </c>
      <c r="D105" s="73" t="s">
        <v>765</v>
      </c>
      <c r="E105" s="75">
        <v>4</v>
      </c>
      <c r="H105" s="58" t="str">
        <f t="shared" si="2"/>
        <v>อำเภอ อุทุมพรพิสัย ตำบลแขม บ้านโนนสูง</v>
      </c>
      <c r="O105" s="58" t="str">
        <f t="shared" si="3"/>
        <v>อำเภอ อุทุมพรพิสัย ตำบลแขม บ้านโนนสูง</v>
      </c>
    </row>
    <row r="106" spans="1:15">
      <c r="A106" s="69">
        <v>104</v>
      </c>
      <c r="B106" s="73" t="s">
        <v>81</v>
      </c>
      <c r="C106" s="73" t="s">
        <v>428</v>
      </c>
      <c r="D106" s="73" t="s">
        <v>735</v>
      </c>
      <c r="E106" s="75">
        <v>3</v>
      </c>
      <c r="H106" s="58" t="str">
        <f t="shared" si="2"/>
        <v>อำเภอ อุทุมพรพิสัย ตำบลแขม บ้านเหงี่ยง</v>
      </c>
      <c r="O106" s="58" t="str">
        <f t="shared" si="3"/>
        <v>อำเภอ อุทุมพรพิสัย ตำบลแขม บ้านเหงี่ยง</v>
      </c>
    </row>
    <row r="107" spans="1:15">
      <c r="A107" s="69">
        <v>105</v>
      </c>
      <c r="B107" s="73" t="s">
        <v>81</v>
      </c>
      <c r="C107" s="73" t="s">
        <v>428</v>
      </c>
      <c r="D107" s="73" t="s">
        <v>735</v>
      </c>
      <c r="E107" s="75">
        <v>2</v>
      </c>
      <c r="H107" s="58" t="str">
        <f t="shared" si="2"/>
        <v>อำเภอ อุทุมพรพิสัย ตำบลทุ่งไชย บ้านทุ่งไชยใหญ่</v>
      </c>
      <c r="O107" s="58" t="str">
        <f t="shared" si="3"/>
        <v>อำเภอ อุทุมพรพิสัย ตำบลทุ่งไชย บ้านทุ่งไชยใหญ่</v>
      </c>
    </row>
    <row r="108" spans="1:15" ht="25.5">
      <c r="A108" s="69">
        <v>106</v>
      </c>
      <c r="B108" s="73" t="s">
        <v>81</v>
      </c>
      <c r="C108" s="73" t="s">
        <v>428</v>
      </c>
      <c r="D108" s="73" t="s">
        <v>770</v>
      </c>
      <c r="E108" s="75">
        <v>2</v>
      </c>
      <c r="H108" s="58" t="str">
        <f t="shared" si="2"/>
        <v>อำเภอ อุทุมพรพิสัย ตำบลหนองห้าง บ้านสำโรงน้อย</v>
      </c>
      <c r="O108" s="58" t="str">
        <f t="shared" si="3"/>
        <v>อำเภอ อุทุมพรพิสัย ตำบลหนองห้าง บ้านสำโรงน้อย</v>
      </c>
    </row>
    <row r="109" spans="1:15">
      <c r="H109" s="58" t="str">
        <f t="shared" si="2"/>
        <v>อำเภอ อุทุมพรพิสัย ตำบลหนองห้าง บ้านสำโรงน้อย</v>
      </c>
      <c r="O109" s="58" t="str">
        <f t="shared" si="3"/>
        <v>อำเภอ อุทุมพรพิสัย ตำบลหนองห้าง บ้านสำโรงน้อย</v>
      </c>
    </row>
    <row r="110" spans="1:15">
      <c r="H110" s="58" t="str">
        <f t="shared" si="2"/>
        <v>อำเภอ อุทุมพรพิสัย ตำบลหนองห้าง บ้านหนองหญ้าปล้อง</v>
      </c>
      <c r="O110" s="58" t="str">
        <f t="shared" si="3"/>
        <v>อำเภอ อุทุมพรพิสัย ตำบลหนองห้าง บ้านหนองหญ้าปล้อง</v>
      </c>
    </row>
    <row r="111" spans="1:15">
      <c r="H111" s="58" t="str">
        <f t="shared" si="2"/>
        <v>อำเภอ  ตำบล บ้าน</v>
      </c>
      <c r="O111" s="58" t="str">
        <f t="shared" si="3"/>
        <v>อำเภอ  ตำบล บ้าน</v>
      </c>
    </row>
    <row r="112" spans="1:15">
      <c r="H112" s="58" t="str">
        <f t="shared" si="2"/>
        <v>อำเภอ  ตำบล บ้าน</v>
      </c>
      <c r="O112" s="58" t="str">
        <f t="shared" si="3"/>
        <v>อำเภอ  ตำบล บ้าน</v>
      </c>
    </row>
    <row r="113" spans="8:15">
      <c r="H113" s="58" t="str">
        <f t="shared" si="2"/>
        <v>อำเภอ  ตำบล บ้าน</v>
      </c>
      <c r="O113" s="58" t="str">
        <f t="shared" si="3"/>
        <v>อำเภอ  ตำบล บ้าน</v>
      </c>
    </row>
    <row r="114" spans="8:15">
      <c r="H114" s="58" t="str">
        <f t="shared" si="2"/>
        <v>อำเภอ  ตำบล บ้าน</v>
      </c>
      <c r="O114" s="58" t="str">
        <f t="shared" si="3"/>
        <v>อำเภอ  ตำบล บ้าน</v>
      </c>
    </row>
    <row r="115" spans="8:15">
      <c r="H115" s="58" t="str">
        <f t="shared" si="2"/>
        <v>อำเภอ  ตำบล บ้าน</v>
      </c>
      <c r="O115" s="58" t="str">
        <f t="shared" si="3"/>
        <v>อำเภอ  ตำบล บ้าน</v>
      </c>
    </row>
    <row r="116" spans="8:15">
      <c r="H116" s="58" t="str">
        <f t="shared" si="2"/>
        <v>อำเภอ  ตำบล บ้าน</v>
      </c>
      <c r="O116" s="58" t="str">
        <f t="shared" si="3"/>
        <v>อำเภอ  ตำบล บ้าน</v>
      </c>
    </row>
    <row r="117" spans="8:15">
      <c r="H117" s="58" t="str">
        <f t="shared" si="2"/>
        <v>อำเภอ  ตำบล บ้าน</v>
      </c>
      <c r="O117" s="58" t="str">
        <f t="shared" si="3"/>
        <v>อำเภอ  ตำบล บ้าน</v>
      </c>
    </row>
    <row r="118" spans="8:15">
      <c r="H118" s="58" t="str">
        <f t="shared" si="2"/>
        <v>อำเภอ  ตำบล บ้าน</v>
      </c>
      <c r="O118" s="58" t="str">
        <f t="shared" si="3"/>
        <v>อำเภอ  ตำบล บ้าน</v>
      </c>
    </row>
    <row r="119" spans="8:15">
      <c r="O119" s="58" t="str">
        <f t="shared" si="3"/>
        <v/>
      </c>
    </row>
    <row r="120" spans="8:15">
      <c r="O120" s="58" t="str">
        <f t="shared" si="3"/>
        <v/>
      </c>
    </row>
    <row r="121" spans="8:15">
      <c r="O121" s="58" t="str">
        <f t="shared" si="3"/>
        <v/>
      </c>
    </row>
    <row r="122" spans="8:15">
      <c r="O122" s="58" t="str">
        <f t="shared" si="3"/>
        <v/>
      </c>
    </row>
    <row r="123" spans="8:15">
      <c r="O123" s="58" t="str">
        <f t="shared" si="3"/>
        <v/>
      </c>
    </row>
    <row r="124" spans="8:15">
      <c r="O124" s="58" t="str">
        <f t="shared" si="3"/>
        <v/>
      </c>
    </row>
    <row r="125" spans="8:15">
      <c r="O125" s="58" t="str">
        <f t="shared" ref="O125:O166" si="4">M125&amp;N125&amp;H125</f>
        <v/>
      </c>
    </row>
    <row r="126" spans="8:15">
      <c r="O126" s="58" t="str">
        <f t="shared" si="4"/>
        <v/>
      </c>
    </row>
    <row r="127" spans="8:15">
      <c r="O127" s="58" t="str">
        <f t="shared" si="4"/>
        <v/>
      </c>
    </row>
    <row r="128" spans="8:15">
      <c r="O128" s="58" t="str">
        <f t="shared" si="4"/>
        <v/>
      </c>
    </row>
    <row r="129" spans="15:15">
      <c r="O129" s="58" t="str">
        <f t="shared" si="4"/>
        <v/>
      </c>
    </row>
    <row r="130" spans="15:15">
      <c r="O130" s="58" t="str">
        <f t="shared" si="4"/>
        <v/>
      </c>
    </row>
    <row r="131" spans="15:15">
      <c r="O131" s="58" t="str">
        <f t="shared" si="4"/>
        <v/>
      </c>
    </row>
    <row r="132" spans="15:15">
      <c r="O132" s="58" t="str">
        <f t="shared" si="4"/>
        <v/>
      </c>
    </row>
    <row r="133" spans="15:15">
      <c r="O133" s="58" t="str">
        <f t="shared" si="4"/>
        <v/>
      </c>
    </row>
    <row r="134" spans="15:15">
      <c r="O134" s="58" t="str">
        <f t="shared" si="4"/>
        <v/>
      </c>
    </row>
    <row r="135" spans="15:15">
      <c r="O135" s="58" t="str">
        <f t="shared" si="4"/>
        <v/>
      </c>
    </row>
    <row r="136" spans="15:15">
      <c r="O136" s="58" t="str">
        <f t="shared" si="4"/>
        <v/>
      </c>
    </row>
    <row r="137" spans="15:15">
      <c r="O137" s="58" t="str">
        <f t="shared" si="4"/>
        <v/>
      </c>
    </row>
    <row r="138" spans="15:15">
      <c r="O138" s="58" t="str">
        <f t="shared" si="4"/>
        <v/>
      </c>
    </row>
    <row r="139" spans="15:15">
      <c r="O139" s="58" t="str">
        <f t="shared" si="4"/>
        <v/>
      </c>
    </row>
    <row r="140" spans="15:15">
      <c r="O140" s="58" t="str">
        <f t="shared" si="4"/>
        <v/>
      </c>
    </row>
    <row r="141" spans="15:15">
      <c r="O141" s="58" t="str">
        <f t="shared" si="4"/>
        <v/>
      </c>
    </row>
    <row r="142" spans="15:15">
      <c r="O142" s="58" t="str">
        <f t="shared" si="4"/>
        <v/>
      </c>
    </row>
    <row r="143" spans="15:15">
      <c r="O143" s="58" t="str">
        <f t="shared" si="4"/>
        <v/>
      </c>
    </row>
    <row r="144" spans="15:15">
      <c r="O144" s="58" t="str">
        <f t="shared" si="4"/>
        <v/>
      </c>
    </row>
    <row r="145" spans="15:15">
      <c r="O145" s="58" t="str">
        <f t="shared" si="4"/>
        <v/>
      </c>
    </row>
    <row r="146" spans="15:15">
      <c r="O146" s="58" t="str">
        <f t="shared" si="4"/>
        <v/>
      </c>
    </row>
    <row r="147" spans="15:15">
      <c r="O147" s="58" t="str">
        <f t="shared" si="4"/>
        <v/>
      </c>
    </row>
    <row r="148" spans="15:15">
      <c r="O148" s="58" t="str">
        <f t="shared" si="4"/>
        <v/>
      </c>
    </row>
    <row r="149" spans="15:15">
      <c r="O149" s="58" t="str">
        <f t="shared" si="4"/>
        <v/>
      </c>
    </row>
    <row r="150" spans="15:15">
      <c r="O150" s="58" t="str">
        <f t="shared" si="4"/>
        <v/>
      </c>
    </row>
    <row r="151" spans="15:15">
      <c r="O151" s="58" t="str">
        <f t="shared" si="4"/>
        <v/>
      </c>
    </row>
    <row r="152" spans="15:15">
      <c r="O152" s="58" t="str">
        <f t="shared" si="4"/>
        <v/>
      </c>
    </row>
    <row r="153" spans="15:15">
      <c r="O153" s="58" t="str">
        <f t="shared" si="4"/>
        <v/>
      </c>
    </row>
    <row r="154" spans="15:15">
      <c r="O154" s="58" t="str">
        <f t="shared" si="4"/>
        <v/>
      </c>
    </row>
    <row r="155" spans="15:15">
      <c r="O155" s="58" t="str">
        <f t="shared" si="4"/>
        <v/>
      </c>
    </row>
    <row r="156" spans="15:15">
      <c r="O156" s="58" t="str">
        <f t="shared" si="4"/>
        <v/>
      </c>
    </row>
    <row r="157" spans="15:15">
      <c r="O157" s="58" t="str">
        <f t="shared" si="4"/>
        <v/>
      </c>
    </row>
    <row r="158" spans="15:15">
      <c r="O158" s="58" t="str">
        <f t="shared" si="4"/>
        <v/>
      </c>
    </row>
    <row r="159" spans="15:15">
      <c r="O159" s="58" t="str">
        <f t="shared" si="4"/>
        <v/>
      </c>
    </row>
    <row r="160" spans="15:15">
      <c r="O160" s="58" t="str">
        <f t="shared" si="4"/>
        <v/>
      </c>
    </row>
    <row r="161" spans="15:15">
      <c r="O161" s="58" t="str">
        <f t="shared" si="4"/>
        <v/>
      </c>
    </row>
    <row r="162" spans="15:15">
      <c r="O162" s="58" t="str">
        <f t="shared" si="4"/>
        <v/>
      </c>
    </row>
    <row r="163" spans="15:15">
      <c r="O163" s="58" t="str">
        <f t="shared" si="4"/>
        <v/>
      </c>
    </row>
    <row r="164" spans="15:15">
      <c r="O164" s="58" t="str">
        <f t="shared" si="4"/>
        <v/>
      </c>
    </row>
    <row r="165" spans="15:15">
      <c r="O165" s="58" t="str">
        <f t="shared" si="4"/>
        <v/>
      </c>
    </row>
    <row r="166" spans="15:15">
      <c r="O166" s="58" t="str">
        <f t="shared" si="4"/>
        <v/>
      </c>
    </row>
  </sheetData>
  <mergeCells count="1">
    <mergeCell ref="A1:E1"/>
  </mergeCells>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vt:i4>
      </vt:variant>
    </vt:vector>
  </HeadingPairs>
  <TitlesOfParts>
    <vt:vector size="47" baseType="lpstr">
      <vt:lpstr>อัตราป่วย</vt:lpstr>
      <vt:lpstr>ป่วยจำแนกรายเดือน</vt:lpstr>
      <vt:lpstr>จำนวนป่วยรายสัปดาห์</vt:lpstr>
      <vt:lpstr>กราฟเทียบอำเภอ</vt:lpstr>
      <vt:lpstr>รอวางอัตราป่วย_สัปดาห์</vt:lpstr>
      <vt:lpstr>อัตราป่วยเทียบรายสัปดาห์</vt:lpstr>
      <vt:lpstr>จำนวนป่วยแยกพื้นที่</vt:lpstr>
      <vt:lpstr>กราฟเทียบอำเภอ_2</vt:lpstr>
      <vt:lpstr>เฝ้าระวังพิเศษ &gt;=2รายใน 28 day</vt:lpstr>
      <vt:lpstr>จำแนกตามตัวแปรต่างๆ</vt:lpstr>
      <vt:lpstr>Sheet1</vt:lpstr>
      <vt:lpstr>รอวางป่วยรายเดือน</vt:lpstr>
      <vt:lpstr>รอวางอัตราป่วย</vt:lpstr>
      <vt:lpstr>รอวางป่วบรายสัปดาห์</vt:lpstr>
      <vt:lpstr>TblAgeBar</vt:lpstr>
      <vt:lpstr>Attack rate</vt:lpstr>
      <vt:lpstr>occupation</vt:lpstr>
      <vt:lpstr>Age</vt:lpstr>
      <vt:lpstr>รอวางสถานการณ์</vt:lpstr>
      <vt:lpstr>รอวางสถานการณ์สำนักระบาด</vt:lpstr>
      <vt:lpstr>สถานการณ์จริง</vt:lpstr>
      <vt:lpstr>รอวางลำดับอัตราป่วยระดับประเทศ</vt:lpstr>
      <vt:lpstr>รอวางลำดับป่วยทุกเขต</vt:lpstr>
      <vt:lpstr>รอวางลำดับป่วยภาค</vt:lpstr>
      <vt:lpstr>รอวางลำดับป่วยเขต</vt:lpstr>
      <vt:lpstr>Sheet3</vt:lpstr>
      <vt:lpstr>Sheet4</vt:lpstr>
      <vt:lpstr>Sheet5</vt:lpstr>
      <vt:lpstr>Sheet2</vt:lpstr>
      <vt:lpstr>Sheet7</vt:lpstr>
      <vt:lpstr>Sheet6</vt:lpstr>
      <vt:lpstr>รอวางผู้ป่วยทั้งหมด</vt:lpstr>
      <vt:lpstr>Zone6</vt:lpstr>
      <vt:lpstr>Zone5</vt:lpstr>
      <vt:lpstr>Zone4</vt:lpstr>
      <vt:lpstr>Zone3</vt:lpstr>
      <vt:lpstr>Zone2</vt:lpstr>
      <vt:lpstr>Zone1-6</vt:lpstr>
      <vt:lpstr>Zone1</vt:lpstr>
      <vt:lpstr>กราฟอัตราป่วยจังหวัด</vt:lpstr>
      <vt:lpstr>One Page</vt:lpstr>
      <vt:lpstr>กราฟอัตราป่วยจังหวัด (2)</vt:lpstr>
      <vt:lpstr>กราฟอัตราป่วยรายสัปดาห์</vt:lpstr>
      <vt:lpstr>รอวางประเทศ</vt:lpstr>
      <vt:lpstr>สรุปสถานการณ์</vt:lpstr>
      <vt:lpstr>รอวางสถานการณ์!_GoBack</vt:lpstr>
      <vt:lpstr>TblAgeBar</vt:lpstr>
    </vt:vector>
  </TitlesOfParts>
  <Company>epi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epi</dc:creator>
  <cp:lastModifiedBy>Windows User</cp:lastModifiedBy>
  <cp:lastPrinted>2020-06-09T04:38:02Z</cp:lastPrinted>
  <dcterms:created xsi:type="dcterms:W3CDTF">2007-06-28T16:04:53Z</dcterms:created>
  <dcterms:modified xsi:type="dcterms:W3CDTF">2020-10-21T06:17:14Z</dcterms:modified>
</cp:coreProperties>
</file>