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xls" ContentType="application/vnd.ms-excel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4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5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.xml" ContentType="application/vnd.openxmlformats-officedocument.drawing+xml"/>
  <Override PartName="/xl/charts/chart328.xml" ContentType="application/vnd.openxmlformats-officedocument.drawingml.chart+xml"/>
  <Override PartName="/xl/drawings/drawing7.xml" ContentType="application/vnd.openxmlformats-officedocument.drawing+xml"/>
  <Override PartName="/xl/charts/chart329.xml" ContentType="application/vnd.openxmlformats-officedocument.drawingml.chart+xml"/>
  <Override PartName="/xl/drawings/drawing8.xml" ContentType="application/vnd.openxmlformats-officedocument.drawing+xml"/>
  <Override PartName="/xl/charts/chart330.xml" ContentType="application/vnd.openxmlformats-officedocument.drawingml.chart+xml"/>
  <Override PartName="/xl/drawings/drawing9.xml" ContentType="application/vnd.openxmlformats-officedocument.drawing+xml"/>
  <Override PartName="/xl/charts/chart331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hidePivotFieldList="1" defaultThemeVersion="124226"/>
  <bookViews>
    <workbookView xWindow="672" yWindow="156" windowWidth="12240" windowHeight="7176" tabRatio="598"/>
  </bookViews>
  <sheets>
    <sheet name="อัตราป่วย" sheetId="4" r:id="rId1"/>
    <sheet name="ป่วยจำแนกรายเดือน" sheetId="7" r:id="rId2"/>
    <sheet name="จำนวนป่วยรายสัปดาห์" sheetId="19" r:id="rId3"/>
    <sheet name="จำนวนป่วยแยกพื้นที่" sheetId="28" r:id="rId4"/>
    <sheet name="เฝ้าระวังพิเศษ &gt;=2รายใน 28 day" sheetId="29" r:id="rId5"/>
    <sheet name="จำแนกตามตัวแปรต่างๆ" sheetId="17" r:id="rId6"/>
    <sheet name="Sheet1" sheetId="8" r:id="rId7"/>
    <sheet name="รอวางป่วยรายเดือน" sheetId="6" r:id="rId8"/>
    <sheet name="รอวางอัตราป่วย" sheetId="2" r:id="rId9"/>
    <sheet name="รอวางป่วบรายสัปดาห์" sheetId="9" r:id="rId10"/>
    <sheet name="TblAgeBar" sheetId="16" r:id="rId11"/>
    <sheet name="Attack rate" sheetId="22" r:id="rId12"/>
    <sheet name="occupation" sheetId="21" r:id="rId13"/>
    <sheet name="Age" sheetId="20" r:id="rId14"/>
    <sheet name="รอวางสถานการณ์" sheetId="14" r:id="rId15"/>
    <sheet name="รอวางสถานการณ์สำนักระบาด" sheetId="23" r:id="rId16"/>
    <sheet name="สถานการณ์จริง" sheetId="15" r:id="rId17"/>
    <sheet name="รอวางลำดับอัตราป่วยระดับประเทศ" sheetId="24" r:id="rId18"/>
    <sheet name="รอวางลำดับป่วยภาค" sheetId="25" r:id="rId19"/>
    <sheet name="รอวางลำดับป่วยเขต" sheetId="30" r:id="rId20"/>
    <sheet name="รอวางผู้ป่วยทั้งหมด" sheetId="26" r:id="rId21"/>
    <sheet name="กราฟอัตราป่วยจังหวัด" sheetId="27" r:id="rId22"/>
    <sheet name="One Page" sheetId="31" r:id="rId23"/>
    <sheet name="รอวางประเทศ" sheetId="32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2" hidden="1">occupation!$C$1:$C$15</definedName>
    <definedName name="_xlnm._FilterDatabase" localSheetId="20" hidden="1">รอวางผู้ป่วยทั้งหมด!$A$1:$AO$12</definedName>
    <definedName name="_GoBack" localSheetId="14">รอวางสถานการณ์!$A$12</definedName>
    <definedName name="Area">OFFSET(TblAgeBar!$R$2,0,0,COUNTA(TblAgeBar!$R$1:$R$65536)-1)</definedName>
    <definedName name="Case">OFFSET(TblAgeBar!$S$2,0,0,COUNTA(TblAgeBar!$S$1:$S$65536)-1)</definedName>
    <definedName name="TblAgeBar">TblAgeBar!$A$3:$C$12</definedName>
  </definedNames>
  <calcPr calcId="144525"/>
  <pivotCaches>
    <pivotCache cacheId="0" r:id="rId30"/>
  </pivotCaches>
</workbook>
</file>

<file path=xl/calcChain.xml><?xml version="1.0" encoding="utf-8"?>
<calcChain xmlns="http://schemas.openxmlformats.org/spreadsheetml/2006/main">
  <c r="A1" i="15" l="1"/>
  <c r="B2" i="31"/>
  <c r="A2" i="7"/>
  <c r="A2" i="4"/>
  <c r="A4" i="15"/>
  <c r="A3" i="15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6" i="4"/>
  <c r="B5" i="31"/>
  <c r="B3" i="31"/>
  <c r="H50" i="29"/>
  <c r="O50" i="29" s="1"/>
  <c r="H51" i="29"/>
  <c r="H52" i="29"/>
  <c r="O52" i="29" s="1"/>
  <c r="H53" i="29"/>
  <c r="H54" i="29"/>
  <c r="O54" i="29" s="1"/>
  <c r="H55" i="29"/>
  <c r="H56" i="29"/>
  <c r="O56" i="29" s="1"/>
  <c r="H57" i="29"/>
  <c r="H58" i="29"/>
  <c r="O58" i="29" s="1"/>
  <c r="H59" i="29"/>
  <c r="H60" i="29"/>
  <c r="O60" i="29" s="1"/>
  <c r="H61" i="29"/>
  <c r="H62" i="29"/>
  <c r="H63" i="29"/>
  <c r="H64" i="29"/>
  <c r="H65" i="29"/>
  <c r="H66" i="29"/>
  <c r="H67" i="29"/>
  <c r="H68" i="29"/>
  <c r="H69" i="29"/>
  <c r="H70" i="29"/>
  <c r="H71" i="29"/>
  <c r="H72" i="29"/>
  <c r="H73" i="29"/>
  <c r="H74" i="29"/>
  <c r="H75" i="29"/>
  <c r="H76" i="29"/>
  <c r="H77" i="29"/>
  <c r="H78" i="29"/>
  <c r="H79" i="29"/>
  <c r="H80" i="29"/>
  <c r="H81" i="29"/>
  <c r="H82" i="29"/>
  <c r="H83" i="29"/>
  <c r="H84" i="29"/>
  <c r="H85" i="29"/>
  <c r="H86" i="29"/>
  <c r="H87" i="29"/>
  <c r="H88" i="29"/>
  <c r="H89" i="29"/>
  <c r="H90" i="29"/>
  <c r="H91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H104" i="29"/>
  <c r="H105" i="29"/>
  <c r="H106" i="29"/>
  <c r="H107" i="29"/>
  <c r="H108" i="29"/>
  <c r="H109" i="29"/>
  <c r="H110" i="29"/>
  <c r="H111" i="29"/>
  <c r="H112" i="29"/>
  <c r="H113" i="29"/>
  <c r="H114" i="29"/>
  <c r="H115" i="29"/>
  <c r="H116" i="29"/>
  <c r="H117" i="29"/>
  <c r="H118" i="29"/>
  <c r="H119" i="29"/>
  <c r="H120" i="29"/>
  <c r="H121" i="29"/>
  <c r="H122" i="29"/>
  <c r="H123" i="29"/>
  <c r="H124" i="29"/>
  <c r="H125" i="29"/>
  <c r="H126" i="29"/>
  <c r="H127" i="29"/>
  <c r="O51" i="29"/>
  <c r="O53" i="29"/>
  <c r="O55" i="29"/>
  <c r="O57" i="29"/>
  <c r="O59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H46" i="29"/>
  <c r="O46" i="29" s="1"/>
  <c r="H47" i="29"/>
  <c r="O47" i="29" s="1"/>
  <c r="H48" i="29"/>
  <c r="O48" i="29" s="1"/>
  <c r="H49" i="29"/>
  <c r="O49" i="29" s="1"/>
  <c r="H44" i="29"/>
  <c r="O44" i="29" s="1"/>
  <c r="H45" i="29"/>
  <c r="O45" i="29" s="1"/>
  <c r="H34" i="29"/>
  <c r="O34" i="29" s="1"/>
  <c r="H35" i="29"/>
  <c r="O35" i="29" s="1"/>
  <c r="H36" i="29"/>
  <c r="O36" i="29" s="1"/>
  <c r="H37" i="29"/>
  <c r="O37" i="29" s="1"/>
  <c r="H38" i="29"/>
  <c r="O38" i="29" s="1"/>
  <c r="H39" i="29"/>
  <c r="O39" i="29" s="1"/>
  <c r="H40" i="29"/>
  <c r="O40" i="29" s="1"/>
  <c r="H41" i="29"/>
  <c r="O41" i="29" s="1"/>
  <c r="H42" i="29"/>
  <c r="O42" i="29" s="1"/>
  <c r="H43" i="29"/>
  <c r="O43" i="29" s="1"/>
  <c r="H30" i="29"/>
  <c r="O30" i="29" s="1"/>
  <c r="H31" i="29"/>
  <c r="O31" i="29" s="1"/>
  <c r="H32" i="29"/>
  <c r="O32" i="29" s="1"/>
  <c r="H33" i="29"/>
  <c r="O33" i="29" s="1"/>
  <c r="H22" i="29"/>
  <c r="O22" i="29" s="1"/>
  <c r="H23" i="29"/>
  <c r="O23" i="29" s="1"/>
  <c r="H24" i="29"/>
  <c r="O24" i="29" s="1"/>
  <c r="H25" i="29"/>
  <c r="O25" i="29" s="1"/>
  <c r="H26" i="29"/>
  <c r="O26" i="29" s="1"/>
  <c r="H27" i="29"/>
  <c r="O27" i="29" s="1"/>
  <c r="H28" i="29"/>
  <c r="O28" i="29" s="1"/>
  <c r="H29" i="29"/>
  <c r="O29" i="29" s="1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6" i="4"/>
  <c r="C1" i="20"/>
  <c r="C3" i="20"/>
  <c r="C4" i="20"/>
  <c r="C5" i="20"/>
  <c r="C6" i="20"/>
  <c r="C7" i="20"/>
  <c r="C9" i="20"/>
  <c r="C8" i="20"/>
  <c r="C2" i="20"/>
  <c r="A2" i="20"/>
  <c r="A1" i="20"/>
  <c r="A3" i="20"/>
  <c r="B6" i="31" s="1"/>
  <c r="A4" i="20"/>
  <c r="A5" i="20"/>
  <c r="A6" i="20"/>
  <c r="A7" i="20"/>
  <c r="A9" i="20"/>
  <c r="A8" i="20"/>
  <c r="B8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B9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B10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B11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B7" i="7"/>
  <c r="B29" i="7" s="1"/>
  <c r="C7" i="7"/>
  <c r="D7" i="7"/>
  <c r="D29" i="7" s="1"/>
  <c r="E7" i="7"/>
  <c r="E29" i="7" s="1"/>
  <c r="F7" i="7"/>
  <c r="F29" i="7" s="1"/>
  <c r="G7" i="7"/>
  <c r="H7" i="7"/>
  <c r="H29" i="7" s="1"/>
  <c r="I7" i="7"/>
  <c r="I29" i="7" s="1"/>
  <c r="J7" i="7"/>
  <c r="J29" i="7" s="1"/>
  <c r="K7" i="7"/>
  <c r="L7" i="7"/>
  <c r="L29" i="7" s="1"/>
  <c r="M7" i="7"/>
  <c r="M29" i="7" s="1"/>
  <c r="N7" i="7"/>
  <c r="N29" i="7" s="1"/>
  <c r="O7" i="7"/>
  <c r="P7" i="7"/>
  <c r="P29" i="7" s="1"/>
  <c r="Q7" i="7"/>
  <c r="Q29" i="7" s="1"/>
  <c r="R7" i="7"/>
  <c r="R29" i="7" s="1"/>
  <c r="S7" i="7"/>
  <c r="T7" i="7"/>
  <c r="T29" i="7" s="1"/>
  <c r="U7" i="7"/>
  <c r="U29" i="7" s="1"/>
  <c r="V7" i="7"/>
  <c r="V29" i="7" s="1"/>
  <c r="W7" i="7"/>
  <c r="X7" i="7"/>
  <c r="X29" i="7" s="1"/>
  <c r="Y7" i="7"/>
  <c r="Y29" i="7" s="1"/>
  <c r="Z7" i="7"/>
  <c r="Z29" i="7" s="1"/>
  <c r="A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7" i="7"/>
  <c r="B5" i="19"/>
  <c r="C5" i="19"/>
  <c r="D5" i="19"/>
  <c r="E5" i="19"/>
  <c r="F5" i="19"/>
  <c r="G5" i="19"/>
  <c r="H5" i="19"/>
  <c r="I5" i="19"/>
  <c r="J5" i="19"/>
  <c r="K5" i="19"/>
  <c r="L5" i="19"/>
  <c r="M5" i="19"/>
  <c r="N5" i="19"/>
  <c r="O5" i="19"/>
  <c r="P5" i="19"/>
  <c r="Q5" i="19"/>
  <c r="R5" i="19"/>
  <c r="S5" i="19"/>
  <c r="T5" i="19"/>
  <c r="U5" i="19"/>
  <c r="V5" i="19"/>
  <c r="W5" i="19"/>
  <c r="X5" i="19"/>
  <c r="Y5" i="19"/>
  <c r="Z5" i="19"/>
  <c r="AA5" i="19"/>
  <c r="AB5" i="19"/>
  <c r="AC5" i="19"/>
  <c r="AD5" i="19"/>
  <c r="AE5" i="19"/>
  <c r="AF5" i="19"/>
  <c r="AG5" i="19"/>
  <c r="AH5" i="19"/>
  <c r="AI5" i="19"/>
  <c r="AJ5" i="19"/>
  <c r="AK5" i="19"/>
  <c r="AL5" i="19"/>
  <c r="AM5" i="19"/>
  <c r="AN5" i="19"/>
  <c r="AO5" i="19"/>
  <c r="AP5" i="19"/>
  <c r="AQ5" i="19"/>
  <c r="AR5" i="19"/>
  <c r="AS5" i="19"/>
  <c r="AT5" i="19"/>
  <c r="AU5" i="19"/>
  <c r="AV5" i="19"/>
  <c r="AW5" i="19"/>
  <c r="AX5" i="19"/>
  <c r="AY5" i="19"/>
  <c r="AZ5" i="19"/>
  <c r="BA5" i="19"/>
  <c r="BB5" i="19"/>
  <c r="BC5" i="19"/>
  <c r="BD5" i="19"/>
  <c r="B6" i="19"/>
  <c r="C6" i="19"/>
  <c r="D6" i="19"/>
  <c r="E6" i="19"/>
  <c r="F6" i="19"/>
  <c r="G6" i="19"/>
  <c r="H6" i="19"/>
  <c r="I6" i="19"/>
  <c r="J6" i="19"/>
  <c r="K6" i="19"/>
  <c r="L6" i="19"/>
  <c r="M6" i="19"/>
  <c r="N6" i="19"/>
  <c r="O6" i="19"/>
  <c r="P6" i="19"/>
  <c r="Q6" i="19"/>
  <c r="R6" i="19"/>
  <c r="S6" i="19"/>
  <c r="T6" i="19"/>
  <c r="U6" i="19"/>
  <c r="V6" i="19"/>
  <c r="W6" i="19"/>
  <c r="X6" i="19"/>
  <c r="Y6" i="19"/>
  <c r="Z6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M6" i="19"/>
  <c r="AN6" i="19"/>
  <c r="AO6" i="19"/>
  <c r="AP6" i="19"/>
  <c r="AQ6" i="19"/>
  <c r="AR6" i="19"/>
  <c r="AS6" i="19"/>
  <c r="AT6" i="19"/>
  <c r="AU6" i="19"/>
  <c r="AV6" i="19"/>
  <c r="AW6" i="19"/>
  <c r="AX6" i="19"/>
  <c r="AY6" i="19"/>
  <c r="AZ6" i="19"/>
  <c r="BA6" i="19"/>
  <c r="BB6" i="19"/>
  <c r="BC6" i="19"/>
  <c r="BD6" i="19"/>
  <c r="B7" i="19"/>
  <c r="C7" i="19"/>
  <c r="D7" i="19"/>
  <c r="E7" i="19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M7" i="19"/>
  <c r="AN7" i="19"/>
  <c r="AO7" i="19"/>
  <c r="AP7" i="19"/>
  <c r="AQ7" i="19"/>
  <c r="AR7" i="19"/>
  <c r="AS7" i="19"/>
  <c r="AT7" i="19"/>
  <c r="AU7" i="19"/>
  <c r="AV7" i="19"/>
  <c r="AW7" i="19"/>
  <c r="AX7" i="19"/>
  <c r="AY7" i="19"/>
  <c r="AZ7" i="19"/>
  <c r="BA7" i="19"/>
  <c r="BB7" i="19"/>
  <c r="BC7" i="19"/>
  <c r="BD7" i="19"/>
  <c r="B8" i="19"/>
  <c r="C8" i="19"/>
  <c r="D8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R8" i="19"/>
  <c r="AS8" i="19"/>
  <c r="AT8" i="19"/>
  <c r="AU8" i="19"/>
  <c r="AV8" i="19"/>
  <c r="AW8" i="19"/>
  <c r="AX8" i="19"/>
  <c r="AY8" i="19"/>
  <c r="AZ8" i="19"/>
  <c r="BA8" i="19"/>
  <c r="BB8" i="19"/>
  <c r="BC8" i="19"/>
  <c r="BD8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AS9" i="19"/>
  <c r="AT9" i="19"/>
  <c r="AU9" i="19"/>
  <c r="AV9" i="19"/>
  <c r="AW9" i="19"/>
  <c r="AX9" i="19"/>
  <c r="AY9" i="19"/>
  <c r="AZ9" i="19"/>
  <c r="BA9" i="19"/>
  <c r="BB9" i="19"/>
  <c r="BC9" i="19"/>
  <c r="BD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AS10" i="19"/>
  <c r="AT10" i="19"/>
  <c r="AU10" i="19"/>
  <c r="AV10" i="19"/>
  <c r="AW10" i="19"/>
  <c r="AX10" i="19"/>
  <c r="AY10" i="19"/>
  <c r="AZ10" i="19"/>
  <c r="BA10" i="19"/>
  <c r="BB10" i="19"/>
  <c r="BC10" i="19"/>
  <c r="BD10" i="19"/>
  <c r="B11" i="19"/>
  <c r="C11" i="19"/>
  <c r="D11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R11" i="19"/>
  <c r="AS11" i="19"/>
  <c r="AT11" i="19"/>
  <c r="AU11" i="19"/>
  <c r="AV11" i="19"/>
  <c r="AW11" i="19"/>
  <c r="AX11" i="19"/>
  <c r="AY11" i="19"/>
  <c r="AZ11" i="19"/>
  <c r="BA11" i="19"/>
  <c r="BB11" i="19"/>
  <c r="BC11" i="19"/>
  <c r="BD11" i="19"/>
  <c r="B12" i="19"/>
  <c r="C12" i="19"/>
  <c r="D12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AS12" i="19"/>
  <c r="AT12" i="19"/>
  <c r="AU12" i="19"/>
  <c r="AV12" i="19"/>
  <c r="AW12" i="19"/>
  <c r="AX12" i="19"/>
  <c r="AY12" i="19"/>
  <c r="AZ12" i="19"/>
  <c r="BA12" i="19"/>
  <c r="BB12" i="19"/>
  <c r="BC12" i="19"/>
  <c r="BD12" i="19"/>
  <c r="B13" i="19"/>
  <c r="C13" i="19"/>
  <c r="D13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AS13" i="19"/>
  <c r="AT13" i="19"/>
  <c r="AU13" i="19"/>
  <c r="AV13" i="19"/>
  <c r="AW13" i="19"/>
  <c r="AX13" i="19"/>
  <c r="AY13" i="19"/>
  <c r="AZ13" i="19"/>
  <c r="BA13" i="19"/>
  <c r="BB13" i="19"/>
  <c r="BC13" i="19"/>
  <c r="BD13" i="19"/>
  <c r="B14" i="19"/>
  <c r="C14" i="19"/>
  <c r="D14" i="19"/>
  <c r="E14" i="19"/>
  <c r="F14" i="19"/>
  <c r="G14" i="19"/>
  <c r="H14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U14" i="19"/>
  <c r="V14" i="19"/>
  <c r="W14" i="19"/>
  <c r="X14" i="19"/>
  <c r="Y14" i="19"/>
  <c r="Z14" i="19"/>
  <c r="AA14" i="19"/>
  <c r="AB14" i="19"/>
  <c r="AC14" i="19"/>
  <c r="AD14" i="19"/>
  <c r="AE14" i="19"/>
  <c r="AF14" i="19"/>
  <c r="AG14" i="19"/>
  <c r="AH14" i="19"/>
  <c r="AI14" i="19"/>
  <c r="AJ14" i="19"/>
  <c r="AK14" i="19"/>
  <c r="AL14" i="19"/>
  <c r="AM14" i="19"/>
  <c r="AN14" i="19"/>
  <c r="AO14" i="19"/>
  <c r="AP14" i="19"/>
  <c r="AQ14" i="19"/>
  <c r="AR14" i="19"/>
  <c r="AS14" i="19"/>
  <c r="AT14" i="19"/>
  <c r="AU14" i="19"/>
  <c r="AV14" i="19"/>
  <c r="AW14" i="19"/>
  <c r="AX14" i="19"/>
  <c r="AY14" i="19"/>
  <c r="AZ14" i="19"/>
  <c r="BA14" i="19"/>
  <c r="BB14" i="19"/>
  <c r="BC14" i="19"/>
  <c r="BD14" i="19"/>
  <c r="B15" i="19"/>
  <c r="C15" i="19"/>
  <c r="D15" i="19"/>
  <c r="E15" i="19"/>
  <c r="F15" i="19"/>
  <c r="G15" i="19"/>
  <c r="H15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U15" i="19"/>
  <c r="V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K15" i="19"/>
  <c r="AL15" i="19"/>
  <c r="AM15" i="19"/>
  <c r="AN15" i="19"/>
  <c r="AO15" i="19"/>
  <c r="AP15" i="19"/>
  <c r="AQ15" i="19"/>
  <c r="AR15" i="19"/>
  <c r="AS15" i="19"/>
  <c r="AT15" i="19"/>
  <c r="AU15" i="19"/>
  <c r="AV15" i="19"/>
  <c r="AW15" i="19"/>
  <c r="AX15" i="19"/>
  <c r="AY15" i="19"/>
  <c r="AZ15" i="19"/>
  <c r="BA15" i="19"/>
  <c r="BB15" i="19"/>
  <c r="BC15" i="19"/>
  <c r="BD15" i="19"/>
  <c r="B16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V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K16" i="19"/>
  <c r="AL16" i="19"/>
  <c r="AM16" i="19"/>
  <c r="AN16" i="19"/>
  <c r="AO16" i="19"/>
  <c r="AP16" i="19"/>
  <c r="AQ16" i="19"/>
  <c r="AR16" i="19"/>
  <c r="AS16" i="19"/>
  <c r="AT16" i="19"/>
  <c r="AU16" i="19"/>
  <c r="AV16" i="19"/>
  <c r="AW16" i="19"/>
  <c r="AX16" i="19"/>
  <c r="AY16" i="19"/>
  <c r="AZ16" i="19"/>
  <c r="BA16" i="19"/>
  <c r="BB16" i="19"/>
  <c r="BC16" i="19"/>
  <c r="BD16" i="19"/>
  <c r="B17" i="19"/>
  <c r="C17" i="19"/>
  <c r="D17" i="19"/>
  <c r="E17" i="19"/>
  <c r="F17" i="19"/>
  <c r="G17" i="19"/>
  <c r="H17" i="19"/>
  <c r="I17" i="19"/>
  <c r="J17" i="19"/>
  <c r="K17" i="19"/>
  <c r="L17" i="19"/>
  <c r="M17" i="19"/>
  <c r="N17" i="19"/>
  <c r="O17" i="19"/>
  <c r="P17" i="19"/>
  <c r="Q17" i="19"/>
  <c r="R17" i="19"/>
  <c r="S17" i="19"/>
  <c r="T17" i="19"/>
  <c r="U17" i="19"/>
  <c r="V17" i="19"/>
  <c r="W17" i="19"/>
  <c r="X17" i="19"/>
  <c r="Y17" i="19"/>
  <c r="Z17" i="19"/>
  <c r="AA17" i="19"/>
  <c r="AB17" i="19"/>
  <c r="AC17" i="19"/>
  <c r="AD17" i="19"/>
  <c r="AE17" i="19"/>
  <c r="AF17" i="19"/>
  <c r="AG17" i="19"/>
  <c r="AH17" i="19"/>
  <c r="AI17" i="19"/>
  <c r="AJ17" i="19"/>
  <c r="AK17" i="19"/>
  <c r="AL17" i="19"/>
  <c r="AM17" i="19"/>
  <c r="AN17" i="19"/>
  <c r="AO17" i="19"/>
  <c r="AP17" i="19"/>
  <c r="AQ17" i="19"/>
  <c r="AR17" i="19"/>
  <c r="AS17" i="19"/>
  <c r="AT17" i="19"/>
  <c r="AU17" i="19"/>
  <c r="AV17" i="19"/>
  <c r="AW17" i="19"/>
  <c r="AX17" i="19"/>
  <c r="AY17" i="19"/>
  <c r="AZ17" i="19"/>
  <c r="BA17" i="19"/>
  <c r="BB17" i="19"/>
  <c r="BC17" i="19"/>
  <c r="BD17" i="19"/>
  <c r="B18" i="19"/>
  <c r="C18" i="19"/>
  <c r="D18" i="19"/>
  <c r="E18" i="19"/>
  <c r="F18" i="19"/>
  <c r="G18" i="19"/>
  <c r="H18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U18" i="19"/>
  <c r="V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K18" i="19"/>
  <c r="AL18" i="19"/>
  <c r="AM18" i="19"/>
  <c r="AN18" i="19"/>
  <c r="AO18" i="19"/>
  <c r="AP18" i="19"/>
  <c r="AQ18" i="19"/>
  <c r="AR18" i="19"/>
  <c r="AS18" i="19"/>
  <c r="AT18" i="19"/>
  <c r="AU18" i="19"/>
  <c r="AV18" i="19"/>
  <c r="AW18" i="19"/>
  <c r="AX18" i="19"/>
  <c r="AY18" i="19"/>
  <c r="AZ18" i="19"/>
  <c r="BA18" i="19"/>
  <c r="BB18" i="19"/>
  <c r="BC18" i="19"/>
  <c r="BD18" i="19"/>
  <c r="B19" i="19"/>
  <c r="C19" i="19"/>
  <c r="D19" i="19"/>
  <c r="E19" i="19"/>
  <c r="F19" i="19"/>
  <c r="G19" i="19"/>
  <c r="H19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U19" i="19"/>
  <c r="V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K19" i="19"/>
  <c r="AL19" i="19"/>
  <c r="AM19" i="19"/>
  <c r="AN19" i="19"/>
  <c r="AO19" i="19"/>
  <c r="AP19" i="19"/>
  <c r="AQ19" i="19"/>
  <c r="AR19" i="19"/>
  <c r="AS19" i="19"/>
  <c r="AT19" i="19"/>
  <c r="AU19" i="19"/>
  <c r="AV19" i="19"/>
  <c r="AW19" i="19"/>
  <c r="AX19" i="19"/>
  <c r="AY19" i="19"/>
  <c r="AZ19" i="19"/>
  <c r="BA19" i="19"/>
  <c r="BB19" i="19"/>
  <c r="BC19" i="19"/>
  <c r="BD19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K20" i="19"/>
  <c r="AL20" i="19"/>
  <c r="AM20" i="19"/>
  <c r="AN20" i="19"/>
  <c r="AO20" i="19"/>
  <c r="AP20" i="19"/>
  <c r="AQ20" i="19"/>
  <c r="AR20" i="19"/>
  <c r="AS20" i="19"/>
  <c r="AT20" i="19"/>
  <c r="AU20" i="19"/>
  <c r="AV20" i="19"/>
  <c r="AW20" i="19"/>
  <c r="AX20" i="19"/>
  <c r="AY20" i="19"/>
  <c r="AZ20" i="19"/>
  <c r="BA20" i="19"/>
  <c r="BB20" i="19"/>
  <c r="BC20" i="19"/>
  <c r="BD20" i="19"/>
  <c r="B21" i="19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V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AI21" i="19"/>
  <c r="AJ21" i="19"/>
  <c r="AK21" i="19"/>
  <c r="AL21" i="19"/>
  <c r="AM21" i="19"/>
  <c r="AN21" i="19"/>
  <c r="AO21" i="19"/>
  <c r="AP21" i="19"/>
  <c r="AQ21" i="19"/>
  <c r="AR21" i="19"/>
  <c r="AS21" i="19"/>
  <c r="AT21" i="19"/>
  <c r="AU21" i="19"/>
  <c r="AV21" i="19"/>
  <c r="AW21" i="19"/>
  <c r="AX21" i="19"/>
  <c r="AY21" i="19"/>
  <c r="AZ21" i="19"/>
  <c r="BA21" i="19"/>
  <c r="BB21" i="19"/>
  <c r="BC21" i="19"/>
  <c r="BD21" i="19"/>
  <c r="B22" i="19"/>
  <c r="C22" i="19"/>
  <c r="D22" i="19"/>
  <c r="E22" i="19"/>
  <c r="F22" i="19"/>
  <c r="G22" i="19"/>
  <c r="H22" i="19"/>
  <c r="I22" i="19"/>
  <c r="J22" i="19"/>
  <c r="K22" i="19"/>
  <c r="L22" i="19"/>
  <c r="M22" i="19"/>
  <c r="N22" i="19"/>
  <c r="O22" i="19"/>
  <c r="P22" i="19"/>
  <c r="Q22" i="19"/>
  <c r="R22" i="19"/>
  <c r="S22" i="19"/>
  <c r="T22" i="19"/>
  <c r="U22" i="19"/>
  <c r="V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K22" i="19"/>
  <c r="AL22" i="19"/>
  <c r="AM22" i="19"/>
  <c r="AN22" i="19"/>
  <c r="AO22" i="19"/>
  <c r="AP22" i="19"/>
  <c r="AQ22" i="19"/>
  <c r="AR22" i="19"/>
  <c r="AS22" i="19"/>
  <c r="AT22" i="19"/>
  <c r="AU22" i="19"/>
  <c r="AV22" i="19"/>
  <c r="AW22" i="19"/>
  <c r="AX22" i="19"/>
  <c r="AY22" i="19"/>
  <c r="AZ22" i="19"/>
  <c r="BA22" i="19"/>
  <c r="BB22" i="19"/>
  <c r="BC22" i="19"/>
  <c r="BD22" i="19"/>
  <c r="B23" i="19"/>
  <c r="C23" i="19"/>
  <c r="D23" i="19"/>
  <c r="E23" i="19"/>
  <c r="F23" i="19"/>
  <c r="G23" i="19"/>
  <c r="H23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U23" i="19"/>
  <c r="V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K23" i="19"/>
  <c r="AL23" i="19"/>
  <c r="AM23" i="19"/>
  <c r="AN23" i="19"/>
  <c r="AO23" i="19"/>
  <c r="AP23" i="19"/>
  <c r="AQ23" i="19"/>
  <c r="AR23" i="19"/>
  <c r="AS23" i="19"/>
  <c r="AT23" i="19"/>
  <c r="AU23" i="19"/>
  <c r="AV23" i="19"/>
  <c r="AW23" i="19"/>
  <c r="AX23" i="19"/>
  <c r="AY23" i="19"/>
  <c r="AZ23" i="19"/>
  <c r="BA23" i="19"/>
  <c r="BB23" i="19"/>
  <c r="BC23" i="19"/>
  <c r="BD23" i="19"/>
  <c r="B24" i="19"/>
  <c r="C24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25" i="19"/>
  <c r="C25" i="19"/>
  <c r="D25" i="19"/>
  <c r="E25" i="19"/>
  <c r="F25" i="19"/>
  <c r="G25" i="19"/>
  <c r="H25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U25" i="19"/>
  <c r="V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K25" i="19"/>
  <c r="AL25" i="19"/>
  <c r="AM25" i="19"/>
  <c r="AN25" i="19"/>
  <c r="AO25" i="19"/>
  <c r="AP25" i="19"/>
  <c r="AQ25" i="19"/>
  <c r="AR25" i="19"/>
  <c r="AS25" i="19"/>
  <c r="AT25" i="19"/>
  <c r="AU25" i="19"/>
  <c r="AV25" i="19"/>
  <c r="AW25" i="19"/>
  <c r="AX25" i="19"/>
  <c r="AY25" i="19"/>
  <c r="AZ25" i="19"/>
  <c r="BA25" i="19"/>
  <c r="BB25" i="19"/>
  <c r="BC25" i="19"/>
  <c r="BD25" i="19"/>
  <c r="C4" i="19"/>
  <c r="D4" i="19"/>
  <c r="E4" i="19"/>
  <c r="F4" i="19"/>
  <c r="G4" i="19"/>
  <c r="H4" i="19"/>
  <c r="I4" i="19"/>
  <c r="J4" i="19"/>
  <c r="K4" i="19"/>
  <c r="L4" i="19"/>
  <c r="M4" i="19"/>
  <c r="N4" i="19"/>
  <c r="O4" i="19"/>
  <c r="P4" i="19"/>
  <c r="Q4" i="19"/>
  <c r="R4" i="19"/>
  <c r="S4" i="19"/>
  <c r="T4" i="19"/>
  <c r="U4" i="19"/>
  <c r="V4" i="19"/>
  <c r="W4" i="19"/>
  <c r="X4" i="19"/>
  <c r="Y4" i="19"/>
  <c r="Y26" i="19" s="1"/>
  <c r="Z4" i="19"/>
  <c r="AA4" i="19"/>
  <c r="AA26" i="19" s="1"/>
  <c r="AB4" i="19"/>
  <c r="AC4" i="19"/>
  <c r="AC26" i="19" s="1"/>
  <c r="AD4" i="19"/>
  <c r="AE4" i="19"/>
  <c r="AE26" i="19" s="1"/>
  <c r="AF4" i="19"/>
  <c r="AG4" i="19"/>
  <c r="AG26" i="19" s="1"/>
  <c r="AH4" i="19"/>
  <c r="AI4" i="19"/>
  <c r="AI26" i="19" s="1"/>
  <c r="AJ4" i="19"/>
  <c r="AK4" i="19"/>
  <c r="AK26" i="19" s="1"/>
  <c r="AL4" i="19"/>
  <c r="AM4" i="19"/>
  <c r="AM26" i="19" s="1"/>
  <c r="AN4" i="19"/>
  <c r="AO4" i="19"/>
  <c r="AO26" i="19" s="1"/>
  <c r="AP4" i="19"/>
  <c r="AQ4" i="19"/>
  <c r="AQ26" i="19" s="1"/>
  <c r="AR4" i="19"/>
  <c r="AS4" i="19"/>
  <c r="AS26" i="19" s="1"/>
  <c r="AT4" i="19"/>
  <c r="AU4" i="19"/>
  <c r="AU26" i="19" s="1"/>
  <c r="AV4" i="19"/>
  <c r="AW4" i="19"/>
  <c r="AW26" i="19" s="1"/>
  <c r="AX4" i="19"/>
  <c r="AY4" i="19"/>
  <c r="AY26" i="19" s="1"/>
  <c r="AZ4" i="19"/>
  <c r="BA4" i="19"/>
  <c r="BA26" i="19" s="1"/>
  <c r="BB4" i="19"/>
  <c r="BC4" i="19"/>
  <c r="BC26" i="19" s="1"/>
  <c r="BD4" i="19"/>
  <c r="B4" i="19"/>
  <c r="B26" i="19" s="1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4" i="19"/>
  <c r="A2" i="15"/>
  <c r="AA29" i="7" l="1"/>
  <c r="W29" i="7"/>
  <c r="S29" i="7"/>
  <c r="O29" i="7"/>
  <c r="C29" i="7"/>
  <c r="W26" i="19"/>
  <c r="U26" i="19"/>
  <c r="S26" i="19"/>
  <c r="Q26" i="19"/>
  <c r="O26" i="19"/>
  <c r="M26" i="19"/>
  <c r="BD26" i="19"/>
  <c r="BB26" i="19"/>
  <c r="AZ26" i="19"/>
  <c r="AX26" i="19"/>
  <c r="AV26" i="19"/>
  <c r="AT26" i="19"/>
  <c r="AR26" i="19"/>
  <c r="AP26" i="19"/>
  <c r="AN26" i="19"/>
  <c r="AL26" i="19"/>
  <c r="AJ26" i="19"/>
  <c r="AH26" i="19"/>
  <c r="AF26" i="19"/>
  <c r="AD26" i="19"/>
  <c r="K26" i="19"/>
  <c r="I26" i="19"/>
  <c r="G26" i="19"/>
  <c r="E26" i="19"/>
  <c r="C26" i="19"/>
  <c r="AB26" i="19"/>
  <c r="Z26" i="19"/>
  <c r="X26" i="19"/>
  <c r="V26" i="19"/>
  <c r="T26" i="19"/>
  <c r="R26" i="19"/>
  <c r="P26" i="19"/>
  <c r="N26" i="19"/>
  <c r="L26" i="19"/>
  <c r="J26" i="19"/>
  <c r="H26" i="19"/>
  <c r="F26" i="19"/>
  <c r="D26" i="19"/>
  <c r="G29" i="7"/>
  <c r="A5" i="15"/>
  <c r="B7" i="31"/>
  <c r="B8" i="31"/>
  <c r="K29" i="7"/>
  <c r="F6" i="20"/>
  <c r="F2" i="20"/>
  <c r="F9" i="20"/>
  <c r="F8" i="20"/>
  <c r="F3" i="20"/>
  <c r="F5" i="20"/>
  <c r="F7" i="20"/>
  <c r="E7" i="20" s="1"/>
  <c r="F1" i="20"/>
  <c r="F4" i="20"/>
  <c r="G28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4" i="31" s="1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6" i="4"/>
  <c r="D28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6" i="4"/>
  <c r="B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6" i="4"/>
  <c r="B21" i="27"/>
  <c r="B14" i="27"/>
  <c r="B8" i="27"/>
  <c r="B20" i="27"/>
  <c r="B1" i="27"/>
  <c r="B15" i="27"/>
  <c r="B11" i="27"/>
  <c r="B13" i="27"/>
  <c r="B2" i="27"/>
  <c r="B4" i="27"/>
  <c r="B17" i="27"/>
  <c r="B5" i="27"/>
  <c r="B6" i="27"/>
  <c r="B18" i="27"/>
  <c r="B7" i="27"/>
  <c r="B9" i="27"/>
  <c r="B12" i="27"/>
  <c r="B3" i="27"/>
  <c r="B16" i="27"/>
  <c r="B19" i="27"/>
  <c r="B22" i="27"/>
  <c r="B10" i="27"/>
  <c r="A21" i="27"/>
  <c r="A14" i="27"/>
  <c r="A8" i="27"/>
  <c r="A20" i="27"/>
  <c r="A1" i="27"/>
  <c r="A15" i="27"/>
  <c r="A11" i="27"/>
  <c r="A13" i="27"/>
  <c r="A2" i="27"/>
  <c r="A4" i="27"/>
  <c r="A17" i="27"/>
  <c r="A5" i="27"/>
  <c r="A6" i="27"/>
  <c r="A18" i="27"/>
  <c r="A7" i="27"/>
  <c r="A9" i="27"/>
  <c r="A12" i="27"/>
  <c r="A3" i="27"/>
  <c r="A16" i="27"/>
  <c r="A19" i="27"/>
  <c r="A22" i="27"/>
  <c r="A10" i="27"/>
  <c r="D12" i="22"/>
  <c r="E3" i="20" l="1"/>
  <c r="E1" i="20"/>
  <c r="E6" i="20"/>
  <c r="E9" i="20"/>
  <c r="E4" i="20"/>
  <c r="E2" i="20"/>
  <c r="E5" i="20"/>
  <c r="E8" i="20"/>
  <c r="H5" i="29"/>
  <c r="O5" i="29" s="1"/>
  <c r="H6" i="29"/>
  <c r="O6" i="29" s="1"/>
  <c r="H7" i="29"/>
  <c r="O7" i="29" s="1"/>
  <c r="H8" i="29"/>
  <c r="O8" i="29" s="1"/>
  <c r="H9" i="29"/>
  <c r="O9" i="29" s="1"/>
  <c r="H10" i="29"/>
  <c r="O10" i="29" s="1"/>
  <c r="H11" i="29"/>
  <c r="O11" i="29" s="1"/>
  <c r="H12" i="29"/>
  <c r="O12" i="29" s="1"/>
  <c r="H13" i="29"/>
  <c r="O13" i="29" s="1"/>
  <c r="H14" i="29"/>
  <c r="O14" i="29" s="1"/>
  <c r="H15" i="29"/>
  <c r="O15" i="29" s="1"/>
  <c r="H16" i="29"/>
  <c r="O16" i="29" s="1"/>
  <c r="H17" i="29"/>
  <c r="O17" i="29" s="1"/>
  <c r="H18" i="29"/>
  <c r="O18" i="29" s="1"/>
  <c r="H19" i="29"/>
  <c r="O19" i="29" s="1"/>
  <c r="H20" i="29"/>
  <c r="O20" i="29" s="1"/>
  <c r="H21" i="29"/>
  <c r="O21" i="29" s="1"/>
  <c r="H3" i="29"/>
  <c r="H2" i="29"/>
  <c r="H4" i="29"/>
  <c r="D11" i="22" l="1"/>
  <c r="B1" i="21"/>
  <c r="D10" i="22"/>
  <c r="D7" i="22"/>
  <c r="D21" i="22"/>
  <c r="D1" i="22"/>
  <c r="D19" i="22"/>
  <c r="D6" i="22"/>
  <c r="D15" i="22"/>
  <c r="D2" i="22"/>
  <c r="D16" i="22"/>
  <c r="D20" i="22"/>
  <c r="D3" i="22"/>
  <c r="D4" i="22"/>
  <c r="D8" i="22"/>
  <c r="D9" i="22"/>
  <c r="D18" i="22"/>
  <c r="D14" i="22"/>
  <c r="D5" i="22"/>
  <c r="D17" i="22"/>
  <c r="D13" i="22"/>
  <c r="D22" i="22"/>
  <c r="B12" i="22"/>
  <c r="B11" i="22"/>
  <c r="B7" i="22"/>
  <c r="B21" i="22"/>
  <c r="B1" i="22"/>
  <c r="B19" i="22"/>
  <c r="B6" i="22"/>
  <c r="B15" i="22"/>
  <c r="B2" i="22"/>
  <c r="B16" i="22"/>
  <c r="B20" i="22"/>
  <c r="B3" i="22"/>
  <c r="B4" i="22"/>
  <c r="B8" i="22"/>
  <c r="B9" i="22"/>
  <c r="B18" i="22"/>
  <c r="B14" i="22"/>
  <c r="B5" i="22"/>
  <c r="B17" i="22"/>
  <c r="B13" i="22"/>
  <c r="B22" i="22"/>
  <c r="B10" i="22"/>
  <c r="B6" i="21"/>
  <c r="B7" i="21"/>
  <c r="B10" i="21"/>
  <c r="B9" i="21"/>
  <c r="B11" i="21"/>
  <c r="B14" i="21"/>
  <c r="B8" i="21"/>
  <c r="B3" i="21"/>
  <c r="B2" i="21"/>
  <c r="B15" i="21"/>
  <c r="B12" i="21"/>
  <c r="B13" i="21"/>
  <c r="B5" i="21"/>
  <c r="C6" i="21"/>
  <c r="C7" i="21"/>
  <c r="C10" i="21"/>
  <c r="C9" i="21"/>
  <c r="C1" i="21"/>
  <c r="C11" i="21"/>
  <c r="C14" i="21"/>
  <c r="C8" i="21"/>
  <c r="C3" i="21"/>
  <c r="C2" i="21"/>
  <c r="C15" i="21"/>
  <c r="C12" i="21"/>
  <c r="C13" i="21"/>
  <c r="C5" i="21"/>
  <c r="C4" i="21"/>
  <c r="B4" i="21"/>
  <c r="BD3" i="19"/>
  <c r="BC3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3" i="19"/>
  <c r="A3" i="19"/>
  <c r="B26" i="31" l="1"/>
  <c r="A6" i="15"/>
  <c r="A7" i="15"/>
  <c r="B17" i="31"/>
  <c r="B25" i="31"/>
  <c r="B24" i="31"/>
  <c r="B15" i="31"/>
  <c r="B16" i="31"/>
  <c r="F14" i="21"/>
  <c r="F13" i="21"/>
  <c r="F8" i="21"/>
  <c r="F5" i="21"/>
  <c r="F11" i="21"/>
  <c r="F7" i="21"/>
  <c r="F2" i="21"/>
  <c r="F15" i="21"/>
  <c r="F9" i="21"/>
  <c r="F12" i="21"/>
  <c r="F6" i="21"/>
  <c r="F10" i="21"/>
  <c r="F3" i="21"/>
  <c r="F4" i="21"/>
  <c r="F1" i="21"/>
  <c r="H1" i="21"/>
  <c r="H13" i="21"/>
  <c r="H8" i="21"/>
  <c r="H3" i="21"/>
  <c r="H10" i="21"/>
  <c r="H14" i="21"/>
  <c r="H5" i="21"/>
  <c r="H15" i="21"/>
  <c r="H12" i="21"/>
  <c r="H6" i="21"/>
  <c r="H2" i="21"/>
  <c r="H9" i="21"/>
  <c r="H11" i="21"/>
  <c r="H7" i="21"/>
  <c r="H4" i="21"/>
  <c r="E13" i="21" l="1"/>
  <c r="E8" i="21"/>
  <c r="E11" i="21"/>
  <c r="E9" i="21"/>
  <c r="E10" i="21"/>
  <c r="E3" i="21"/>
  <c r="E1" i="21"/>
  <c r="E14" i="21"/>
  <c r="E7" i="21"/>
  <c r="E5" i="21"/>
  <c r="E4" i="21"/>
  <c r="E15" i="21"/>
  <c r="E12" i="21"/>
  <c r="E6" i="21"/>
  <c r="E2" i="21"/>
</calcChain>
</file>

<file path=xl/sharedStrings.xml><?xml version="1.0" encoding="utf-8"?>
<sst xmlns="http://schemas.openxmlformats.org/spreadsheetml/2006/main" count="1796" uniqueCount="613">
  <si>
    <t>อำเภอ</t>
  </si>
  <si>
    <t>จำนวนป่วย</t>
  </si>
  <si>
    <t xml:space="preserve">อัตราป่วย  </t>
  </si>
  <si>
    <t>จำนวนตาย</t>
  </si>
  <si>
    <t>อัตราตาย</t>
  </si>
  <si>
    <t>อัตราป่วยตาย</t>
  </si>
  <si>
    <t>จำนวนประชากร</t>
  </si>
  <si>
    <t>(ราย)</t>
  </si>
  <si>
    <t>/100,000</t>
  </si>
  <si>
    <t>เมือง</t>
  </si>
  <si>
    <t>ยางชุมน้อย</t>
  </si>
  <si>
    <t>กันทรารมย์</t>
  </si>
  <si>
    <t>กันทรลักษ์</t>
  </si>
  <si>
    <t>ขุขันธ์</t>
  </si>
  <si>
    <t>ไพรบึง</t>
  </si>
  <si>
    <t>ปรางค์กู่</t>
  </si>
  <si>
    <t>ขุนหาญ</t>
  </si>
  <si>
    <t>ราษีไศล</t>
  </si>
  <si>
    <t>บึงบูรพ์</t>
  </si>
  <si>
    <t>ห้วยทับทัน</t>
  </si>
  <si>
    <t>โนนคูณ</t>
  </si>
  <si>
    <t>ศรีรัตนะ</t>
  </si>
  <si>
    <t>น้ำเกลี้ยง</t>
  </si>
  <si>
    <t>วังหิน</t>
  </si>
  <si>
    <t>ภูสิงห์</t>
  </si>
  <si>
    <t>เมืองจันทร์</t>
  </si>
  <si>
    <t>เบญจลักษ์</t>
  </si>
  <si>
    <t>พยุห์</t>
  </si>
  <si>
    <t>ศิลาลาด</t>
  </si>
  <si>
    <t>รวมทุกอำเภอ</t>
  </si>
  <si>
    <t>Addcode</t>
  </si>
  <si>
    <t>Addname</t>
  </si>
  <si>
    <t>Rpop</t>
  </si>
  <si>
    <t>totalds</t>
  </si>
  <si>
    <t>Crate</t>
  </si>
  <si>
    <t>totaldeath</t>
  </si>
  <si>
    <t>Drate</t>
  </si>
  <si>
    <t>CFR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</si>
  <si>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</si>
  <si>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</si>
  <si>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</si>
  <si>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</si>
  <si>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</si>
  <si>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</si>
  <si>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</si>
  <si>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</si>
  <si>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</si>
  <si>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</si>
  <si>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</si>
  <si>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</si>
  <si>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</si>
  <si>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</si>
  <si>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</si>
  <si>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</si>
  <si>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</si>
  <si>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</si>
  <si>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</si>
  <si>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</si>
  <si>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</si>
  <si>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</si>
  <si>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</t>
  </si>
  <si>
    <t>อัตราป่วยรวม</t>
  </si>
  <si>
    <t>เดือน</t>
  </si>
  <si>
    <t>มกราคม</t>
  </si>
  <si>
    <t>ป่วย</t>
  </si>
  <si>
    <t>ตาย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</si>
  <si>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</si>
  <si>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</si>
  <si>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</si>
  <si>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</si>
  <si>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</si>
  <si>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</si>
  <si>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</si>
  <si>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</si>
  <si>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</si>
  <si>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</si>
  <si>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</si>
  <si>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รวม</t>
  </si>
  <si>
    <t>ทุกอำเภอ</t>
  </si>
  <si>
    <t>อุทุมพรพิสัย</t>
  </si>
  <si>
    <t>โพธิ์ศรีสุวรรณ</t>
  </si>
  <si>
    <t>ลำดับ</t>
  </si>
  <si>
    <t>ปี พ.ศ.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</si>
  <si>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</si>
  <si>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</si>
  <si>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</si>
  <si>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</si>
  <si>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</si>
  <si>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</si>
  <si>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</si>
  <si>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</si>
  <si>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</si>
  <si>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</si>
  <si>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</si>
  <si>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</si>
  <si>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Median</t>
  </si>
  <si>
    <t>พื้นที่</t>
  </si>
  <si>
    <t>จำนวน</t>
  </si>
  <si>
    <t>Rn</t>
  </si>
  <si>
    <t>Ageg</t>
  </si>
  <si>
    <t>case</t>
  </si>
  <si>
    <t xml:space="preserve">  0 - 4</t>
  </si>
  <si>
    <t xml:space="preserve">  5 - 9</t>
  </si>
  <si>
    <t xml:space="preserve"> 10 - 14</t>
  </si>
  <si>
    <t xml:space="preserve"> 15 - 24</t>
  </si>
  <si>
    <t xml:space="preserve"> 25 - 34</t>
  </si>
  <si>
    <t xml:space="preserve"> 35 - 44</t>
  </si>
  <si>
    <t xml:space="preserve"> 45 - 54</t>
  </si>
  <si>
    <t xml:space="preserve"> 55 - 64</t>
  </si>
  <si>
    <t xml:space="preserve"> 65 +</t>
  </si>
  <si>
    <t>TNo</t>
  </si>
  <si>
    <t>occu</t>
  </si>
  <si>
    <t xml:space="preserve">จำนวนป่วย(ราย) </t>
  </si>
  <si>
    <t>เกษตร</t>
  </si>
  <si>
    <t>ข้าราชการ</t>
  </si>
  <si>
    <t>รับจ้าง,กรรมกร</t>
  </si>
  <si>
    <t>ค้าขาย</t>
  </si>
  <si>
    <t>งานบ้าน</t>
  </si>
  <si>
    <t>นักเรียน</t>
  </si>
  <si>
    <t>ทหาร,ตำรวจ</t>
  </si>
  <si>
    <t>ประมง</t>
  </si>
  <si>
    <t>ครู</t>
  </si>
  <si>
    <t>อื่นๆ</t>
  </si>
  <si>
    <t>ไม่ทราบอาชีพ/ในปกครอง</t>
  </si>
  <si>
    <t>เลี้ยงสัตว์</t>
  </si>
  <si>
    <t>นักบวช</t>
  </si>
  <si>
    <t>อาชีพพิเศษ</t>
  </si>
  <si>
    <t>บุคลากรสาธารณสุข</t>
  </si>
  <si>
    <t>No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</si>
  <si>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</si>
  <si>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</si>
  <si>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</si>
  <si>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</si>
  <si>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</si>
  <si>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</si>
  <si>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</si>
  <si>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</si>
  <si>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</si>
  <si>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</si>
  <si>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</si>
  <si>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</si>
  <si>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w1</t>
  </si>
  <si>
    <t>ต่อแสนประชากร</t>
  </si>
  <si>
    <t>อาชีพ</t>
  </si>
  <si>
    <t>ราย</t>
  </si>
  <si>
    <t>อัตราป่วย</t>
  </si>
  <si>
    <t xml:space="preserve">REPORTING </t>
  </si>
  <si>
    <t>TOTAL</t>
  </si>
  <si>
    <t>Morbidity rate</t>
  </si>
  <si>
    <t>TOTAL1</t>
  </si>
  <si>
    <t xml:space="preserve">Mortality Rate </t>
  </si>
  <si>
    <t>Mae Hong Son</t>
  </si>
  <si>
    <t>Chiang Mai</t>
  </si>
  <si>
    <t>Songkhla</t>
  </si>
  <si>
    <t>Phatthalung</t>
  </si>
  <si>
    <t>Bungkan</t>
  </si>
  <si>
    <t>Surin</t>
  </si>
  <si>
    <t>Pattani</t>
  </si>
  <si>
    <t>Narathiwat</t>
  </si>
  <si>
    <t>Lamphun</t>
  </si>
  <si>
    <t>Chanthaburi</t>
  </si>
  <si>
    <t>Rayong</t>
  </si>
  <si>
    <t>Ubon Ratchathani</t>
  </si>
  <si>
    <t>Tak</t>
  </si>
  <si>
    <t>Mukdahan</t>
  </si>
  <si>
    <t>Trang</t>
  </si>
  <si>
    <t>Krabi</t>
  </si>
  <si>
    <t>Phuket</t>
  </si>
  <si>
    <t>Amnat Charoen</t>
  </si>
  <si>
    <t>Phangnga</t>
  </si>
  <si>
    <t>Satun</t>
  </si>
  <si>
    <t>Bangkok</t>
  </si>
  <si>
    <t>Loei</t>
  </si>
  <si>
    <t>Lampang</t>
  </si>
  <si>
    <t>Trat</t>
  </si>
  <si>
    <t>Phetchaburi</t>
  </si>
  <si>
    <t>Chiang Rai</t>
  </si>
  <si>
    <t>Nakhon Si Thammarat</t>
  </si>
  <si>
    <t>Phetchabun</t>
  </si>
  <si>
    <t>Yala</t>
  </si>
  <si>
    <t>Si Sa Ket</t>
  </si>
  <si>
    <t>Roi Et</t>
  </si>
  <si>
    <t>Nakhon Pathom</t>
  </si>
  <si>
    <t>Kalasin</t>
  </si>
  <si>
    <t>Samut Sakhon</t>
  </si>
  <si>
    <t>Samut Prakan</t>
  </si>
  <si>
    <t>Phitsanulok</t>
  </si>
  <si>
    <t>Yasothon</t>
  </si>
  <si>
    <t xml:space="preserve">P.Nakhon </t>
  </si>
  <si>
    <t>Ranong</t>
  </si>
  <si>
    <t>Maha Sarakham</t>
  </si>
  <si>
    <t>Phichit</t>
  </si>
  <si>
    <t>Nakhon Phanom</t>
  </si>
  <si>
    <t>Nakhon Ratchasima</t>
  </si>
  <si>
    <t>Nakhon Sawan</t>
  </si>
  <si>
    <t>Lop Buri</t>
  </si>
  <si>
    <t>Sukhothai</t>
  </si>
  <si>
    <t>Ang Thong</t>
  </si>
  <si>
    <t>Chon Buri</t>
  </si>
  <si>
    <t>Uttaradit</t>
  </si>
  <si>
    <t>Chaiyaphum</t>
  </si>
  <si>
    <t>Chachoengsao</t>
  </si>
  <si>
    <t>Uthai Thani</t>
  </si>
  <si>
    <t>Prachin Buri</t>
  </si>
  <si>
    <t>Prachuap Khiri Khan</t>
  </si>
  <si>
    <t>Buri Ram</t>
  </si>
  <si>
    <t>Khon Kaen</t>
  </si>
  <si>
    <t>Nong Bua Lam Phu</t>
  </si>
  <si>
    <t>Phayao</t>
  </si>
  <si>
    <t>Ratchaburi</t>
  </si>
  <si>
    <t>Nonthaburi</t>
  </si>
  <si>
    <t>Sa Kaeo</t>
  </si>
  <si>
    <t>Chai Nat</t>
  </si>
  <si>
    <t>Surat Thani</t>
  </si>
  <si>
    <t>Nan</t>
  </si>
  <si>
    <t>Chumphon</t>
  </si>
  <si>
    <t>Pathum Thani</t>
  </si>
  <si>
    <t>Saraburi</t>
  </si>
  <si>
    <t>Samut Songkhram</t>
  </si>
  <si>
    <t>Nong Khai</t>
  </si>
  <si>
    <t>Suphan Buri</t>
  </si>
  <si>
    <t>Sakon Nakhon</t>
  </si>
  <si>
    <t>Nakhon Nayok</t>
  </si>
  <si>
    <t>Kamphaeng Phet</t>
  </si>
  <si>
    <t>Phrae</t>
  </si>
  <si>
    <t>Kanchanaburi</t>
  </si>
  <si>
    <t>Udon Thani</t>
  </si>
  <si>
    <t>Sing Buri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</si>
  <si>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</si>
  <si>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</si>
  <si>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</si>
  <si>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</si>
  <si>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</si>
  <si>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</si>
  <si>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</si>
  <si>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</si>
  <si>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</si>
  <si>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</si>
  <si>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</si>
  <si>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</si>
  <si>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จังหวัด</t>
  </si>
  <si>
    <t>อุบลราชธานี</t>
  </si>
  <si>
    <t>ศรีสะเกษ</t>
  </si>
  <si>
    <t>AMP_NAME</t>
  </si>
  <si>
    <t>TUM_NAME</t>
  </si>
  <si>
    <t>VIL_NAME</t>
  </si>
  <si>
    <t>E0</t>
  </si>
  <si>
    <t>E1</t>
  </si>
  <si>
    <t>PE0</t>
  </si>
  <si>
    <t>PE1</t>
  </si>
  <si>
    <t>DISEASE</t>
  </si>
  <si>
    <t>NAME</t>
  </si>
  <si>
    <t>HN</t>
  </si>
  <si>
    <t>NMEPAT</t>
  </si>
  <si>
    <t>SEX</t>
  </si>
  <si>
    <t>AGEY</t>
  </si>
  <si>
    <t>AGEM</t>
  </si>
  <si>
    <t>AGED</t>
  </si>
  <si>
    <t>MARIETAL</t>
  </si>
  <si>
    <t>RACE</t>
  </si>
  <si>
    <t>RACE1</t>
  </si>
  <si>
    <t>OCCUPAT</t>
  </si>
  <si>
    <t>ADDRESS</t>
  </si>
  <si>
    <t>ADDRCODE</t>
  </si>
  <si>
    <t>METROPOL</t>
  </si>
  <si>
    <t>HOSPITAL</t>
  </si>
  <si>
    <t>TYPE</t>
  </si>
  <si>
    <t>RESULT</t>
  </si>
  <si>
    <t>HSERV</t>
  </si>
  <si>
    <t>CLASS</t>
  </si>
  <si>
    <t>SCHOOL</t>
  </si>
  <si>
    <t>DATESICK</t>
  </si>
  <si>
    <t>DATEDEFINE</t>
  </si>
  <si>
    <t>DATEDEATH</t>
  </si>
  <si>
    <t>DATERECORD</t>
  </si>
  <si>
    <t>DATEREACH</t>
  </si>
  <si>
    <t>INTIME</t>
  </si>
  <si>
    <t>ORGANISM</t>
  </si>
  <si>
    <t>COMPLICA</t>
  </si>
  <si>
    <t>IDCARD</t>
  </si>
  <si>
    <t>ICD10</t>
  </si>
  <si>
    <t>OFFICEID</t>
  </si>
  <si>
    <t>1</t>
  </si>
  <si>
    <t/>
  </si>
  <si>
    <t>2</t>
  </si>
  <si>
    <t>33010120</t>
  </si>
  <si>
    <t>0</t>
  </si>
  <si>
    <t>33010000</t>
  </si>
  <si>
    <t>3</t>
  </si>
  <si>
    <t>33040100</t>
  </si>
  <si>
    <t>ไม่ระบุ</t>
  </si>
  <si>
    <t>Row Labels</t>
  </si>
  <si>
    <t>(blank)</t>
  </si>
  <si>
    <t>Grand Total</t>
  </si>
  <si>
    <t>Column Labels</t>
  </si>
  <si>
    <t>Count of DATESICK</t>
  </si>
  <si>
    <t>มุกดาหาร</t>
  </si>
  <si>
    <t>โพธิ์</t>
  </si>
  <si>
    <t>อำนาจเจริญ</t>
  </si>
  <si>
    <t>ยโสธร</t>
  </si>
  <si>
    <t>18</t>
  </si>
  <si>
    <t>อัตราป่วย/แสน</t>
  </si>
  <si>
    <t>NO</t>
  </si>
  <si>
    <t>ร้อยเอ็ด</t>
  </si>
  <si>
    <t>ทุ่งใหญ่</t>
  </si>
  <si>
    <t>ขอนแก่น</t>
  </si>
  <si>
    <t>ปี</t>
  </si>
  <si>
    <t>นครปฐม</t>
  </si>
  <si>
    <t>ภูเก็ต</t>
  </si>
  <si>
    <t>กระบี่</t>
  </si>
  <si>
    <t>33080100</t>
  </si>
  <si>
    <t>ร้อยละ</t>
  </si>
  <si>
    <t>นครศรีธรรมราช</t>
  </si>
  <si>
    <t>หนองคาย</t>
  </si>
  <si>
    <t>ปรือใหญ่</t>
  </si>
  <si>
    <t>11</t>
  </si>
  <si>
    <t>เลย</t>
  </si>
  <si>
    <t>บุรีรัมย์</t>
  </si>
  <si>
    <t>พื้นที่/สัปดาห์</t>
  </si>
  <si>
    <t>พื้นที่/เดือน</t>
  </si>
  <si>
    <t>ชัยภูมิ</t>
  </si>
  <si>
    <t>กาฬสินธุ์</t>
  </si>
  <si>
    <t>สกลนคร</t>
  </si>
  <si>
    <t>ห้วยสำราญ</t>
  </si>
  <si>
    <t>33100100</t>
  </si>
  <si>
    <t>ก้านเหลือง</t>
  </si>
  <si>
    <t>33160100</t>
  </si>
  <si>
    <t>9</t>
  </si>
  <si>
    <t>กระแชง</t>
  </si>
  <si>
    <t>04</t>
  </si>
  <si>
    <t>ดูน</t>
  </si>
  <si>
    <t>33120100</t>
  </si>
  <si>
    <t>สวนกล้วย</t>
  </si>
  <si>
    <t>จำนวนผู้ป่วยด้วยโรค  ไข้เลือดออกรวม(26,27,66)  จำแนกรายสัปดาห์   จ.ศรีสะเกษ_x000D_   ระหว่างวันที่    1/1/2561  ถึงวันที่    31/12/2561</t>
  </si>
  <si>
    <t>amp</t>
  </si>
  <si>
    <t>นครพนม</t>
  </si>
  <si>
    <t>บึงกาฬ</t>
  </si>
  <si>
    <t>ระยอง</t>
  </si>
  <si>
    <t>พิจิตร</t>
  </si>
  <si>
    <t>ละลาย</t>
  </si>
  <si>
    <t>10</t>
  </si>
  <si>
    <t>เมืองหลวง</t>
  </si>
  <si>
    <t>แข้</t>
  </si>
  <si>
    <t>01</t>
  </si>
  <si>
    <t>ศรีตระกูล</t>
  </si>
  <si>
    <t>เวียงเหนือ</t>
  </si>
  <si>
    <t>ภูเงิน</t>
  </si>
  <si>
    <t>หนองครก</t>
  </si>
  <si>
    <t>ทุ่งสว่าง</t>
  </si>
  <si>
    <t>ใจดี</t>
  </si>
  <si>
    <t>ประทาย</t>
  </si>
  <si>
    <t>ดู่</t>
  </si>
  <si>
    <t>สุรินทร์</t>
  </si>
  <si>
    <t>ห้วยตามมอญ</t>
  </si>
  <si>
    <t>33170100</t>
  </si>
  <si>
    <t>เมืองเหนือ</t>
  </si>
  <si>
    <t>บุสูง</t>
  </si>
  <si>
    <t>หนองหิน</t>
  </si>
  <si>
    <t>จะกง</t>
  </si>
  <si>
    <t>สำโรงพลัน</t>
  </si>
  <si>
    <t>33060100</t>
  </si>
  <si>
    <t>บ่อแก้ว</t>
  </si>
  <si>
    <t>อุดรธานี</t>
  </si>
  <si>
    <t>หนองแก้ว</t>
  </si>
  <si>
    <t>โคกมะเขือ</t>
  </si>
  <si>
    <t>โคกตาล</t>
  </si>
  <si>
    <t>ยาง</t>
  </si>
  <si>
    <t>สระกำแพงใหญ่</t>
  </si>
  <si>
    <t>คูซอด</t>
  </si>
  <si>
    <t>สร้างปี่</t>
  </si>
  <si>
    <t>โนนพยอม</t>
  </si>
  <si>
    <t>หนองอึ่ง</t>
  </si>
  <si>
    <t>07</t>
  </si>
  <si>
    <t>นครราชสีมา</t>
  </si>
  <si>
    <t>ตายอ</t>
  </si>
  <si>
    <t>ตาฮี</t>
  </si>
  <si>
    <t>โนนสว่าง</t>
  </si>
  <si>
    <t>รังแร้ง</t>
  </si>
  <si>
    <t>มหาสารคาม</t>
  </si>
  <si>
    <t>08</t>
  </si>
  <si>
    <t>ค้อ</t>
  </si>
  <si>
    <t>สำโรง</t>
  </si>
  <si>
    <t>.</t>
  </si>
  <si>
    <t>ตารางที่ 3 จำนวนผู้ป่วยและตายด้วยโรคไข้เลือดออก จำแนกรายเดือนตามวันเริ่มป่วย รายจังหวัด ประเทศไทย</t>
  </si>
  <si>
    <t>TABLE 3 Reported Cases and Deaths of Supected Dengue fever and Dengue Hemorrhagic fever Under Surveillance by Date of Onset,By Province,Thailand</t>
  </si>
  <si>
    <t>AREAS</t>
  </si>
  <si>
    <t>C</t>
  </si>
  <si>
    <t>D</t>
  </si>
  <si>
    <t>/ 100000 Pop</t>
  </si>
  <si>
    <t>/100000 pop.</t>
  </si>
  <si>
    <t>%</t>
  </si>
  <si>
    <t>ประชากร</t>
  </si>
  <si>
    <t>Total</t>
  </si>
  <si>
    <t>North Region</t>
  </si>
  <si>
    <t>ZONE:01</t>
  </si>
  <si>
    <t>ZONE:02</t>
  </si>
  <si>
    <t>ZONE:03</t>
  </si>
  <si>
    <t>Central Region</t>
  </si>
  <si>
    <t>ZONE:04</t>
  </si>
  <si>
    <t>Center of Epidemiological Information, Bureau of Epidemiology, Ministry of Public Health</t>
  </si>
  <si>
    <t>ZONE:05</t>
  </si>
  <si>
    <t>ZONE:06</t>
  </si>
  <si>
    <t xml:space="preserve">North-Eastern </t>
  </si>
  <si>
    <t>ZONE:07</t>
  </si>
  <si>
    <t>ZONE:08</t>
  </si>
  <si>
    <t>ZONE:09</t>
  </si>
  <si>
    <t>ZONE:10</t>
  </si>
  <si>
    <t>South Region</t>
  </si>
  <si>
    <t>ZONE:11</t>
  </si>
  <si>
    <t>ZONE:12</t>
  </si>
  <si>
    <t>นครสวรรค์</t>
  </si>
  <si>
    <t>03</t>
  </si>
  <si>
    <t>กองหลวง</t>
  </si>
  <si>
    <t>โดด</t>
  </si>
  <si>
    <t>สนวนตะวันตก</t>
  </si>
  <si>
    <t>33010100</t>
  </si>
  <si>
    <t>ตาก</t>
  </si>
  <si>
    <t>หนองแดง,โพธิ์</t>
  </si>
  <si>
    <t>ผักไหม</t>
  </si>
  <si>
    <t>06</t>
  </si>
  <si>
    <t>7</t>
  </si>
  <si>
    <t>71</t>
  </si>
  <si>
    <t>02</t>
  </si>
  <si>
    <t>เนินเสาร์</t>
  </si>
  <si>
    <t>โพธิ์ศรี</t>
  </si>
  <si>
    <t>กอกหวาน</t>
  </si>
  <si>
    <t>หนองกิโล</t>
  </si>
  <si>
    <t>33010702</t>
  </si>
  <si>
    <t>ตาสุ</t>
  </si>
  <si>
    <t>สมใจ</t>
  </si>
  <si>
    <t>ลำภู</t>
  </si>
  <si>
    <t>09</t>
  </si>
  <si>
    <t>หนองรวง</t>
  </si>
  <si>
    <t>รังชมภู</t>
  </si>
  <si>
    <t>ศรีอุดม</t>
  </si>
  <si>
    <t>จำนรรจ์</t>
  </si>
  <si>
    <t>พรหมสวัสดิ์</t>
  </si>
  <si>
    <t>โพธิ์กระสังข</t>
  </si>
  <si>
    <t>โนนกลาง</t>
  </si>
  <si>
    <t>น้ำท่วม</t>
  </si>
  <si>
    <t>จานเสียว</t>
  </si>
  <si>
    <t>โนนมีชัย</t>
  </si>
  <si>
    <t>อุทัยธานี</t>
  </si>
  <si>
    <t>แม่ฮ่องสอน</t>
  </si>
  <si>
    <t>สีแก้ว</t>
  </si>
  <si>
    <t>ศรีสมบูรณ์</t>
  </si>
  <si>
    <t>โพธิ์กระสังข์เหน</t>
  </si>
  <si>
    <t>หนองหัวหมู</t>
  </si>
  <si>
    <t xml:space="preserve">           และสิ่งแวดล้อมในชุมชน  ทำให้ไม่มีแหล่งเพาะพันธุ์ยุงลาย  จะเป็นการลดจำนวนยุงพาหะและลดอุบัติการณ์ของโรค</t>
  </si>
  <si>
    <t xml:space="preserve">            มาตรการในการเฝ้าระวังควบคุมโรคที่ต้องดำเนินการคือ การควบคุมและกำจัดลูกน้ำยุงลาย ตามบ้านเรือน</t>
  </si>
  <si>
    <t>จำนวนผู้ป่วยใน 28วัน</t>
  </si>
  <si>
    <t xml:space="preserve"> พื้นที่ระบาดของโรคไข้เลือดออก จังหวัดศรีสะเกษ ณ 22 สิงหาคม 2561 (2 รายขึ้นไปใน 28 วันย้อนหลัง)</t>
  </si>
  <si>
    <t>tam</t>
  </si>
  <si>
    <t>moo</t>
  </si>
  <si>
    <t>33030401</t>
  </si>
  <si>
    <t>330304</t>
  </si>
  <si>
    <t>332101</t>
  </si>
  <si>
    <t>332104</t>
  </si>
  <si>
    <t>ผือใหญ่</t>
  </si>
  <si>
    <t>330604</t>
  </si>
  <si>
    <t>33060407</t>
  </si>
  <si>
    <t>ปุดเนียม</t>
  </si>
  <si>
    <t>331702</t>
  </si>
  <si>
    <t>330103</t>
  </si>
  <si>
    <t>330123</t>
  </si>
  <si>
    <t>330107</t>
  </si>
  <si>
    <t>330121</t>
  </si>
  <si>
    <t>330101</t>
  </si>
  <si>
    <t>00</t>
  </si>
  <si>
    <t>หมู่00</t>
  </si>
  <si>
    <t>33012308</t>
  </si>
  <si>
    <t>พันทาใหญ่</t>
  </si>
  <si>
    <t>เปือยใหม่</t>
  </si>
  <si>
    <t>331606</t>
  </si>
  <si>
    <t>331202</t>
  </si>
  <si>
    <t>นาง ปริษา แดงบุญเรือง</t>
  </si>
  <si>
    <t>33101503</t>
  </si>
  <si>
    <t>331015</t>
  </si>
  <si>
    <t>จำนวนผู้ป่วยด้วยโรค   Hand,foot and mouth disease  จำแนกรายเดือน   จ.ศรีสะเกษ</t>
  </si>
  <si>
    <t>หนองบัวลำภู</t>
  </si>
  <si>
    <t>330414</t>
  </si>
  <si>
    <t>33041409</t>
  </si>
  <si>
    <t>330301</t>
  </si>
  <si>
    <t>330506</t>
  </si>
  <si>
    <t>33050618</t>
  </si>
  <si>
    <t>ห้วย</t>
  </si>
  <si>
    <t>ปุณยนุช  เสนาะ</t>
  </si>
  <si>
    <t>000963439</t>
  </si>
  <si>
    <t>น.ส. สุดารัตน์ เสนาะ</t>
  </si>
  <si>
    <t>53 วัคซีนนอกเขต 1100</t>
  </si>
  <si>
    <t>331601</t>
  </si>
  <si>
    <t>ลลิสา ตองมาก</t>
  </si>
  <si>
    <t>403996</t>
  </si>
  <si>
    <t>บุญมี ป้องแก้ว</t>
  </si>
  <si>
    <t>บริบาล</t>
  </si>
  <si>
    <t>ศูนย์เด็กบ้านระโยง</t>
  </si>
  <si>
    <t>1339600377141</t>
  </si>
  <si>
    <t>ณัฏฐิกานต์  กระจ่างศิลป์</t>
  </si>
  <si>
    <t>0097227</t>
  </si>
  <si>
    <t>นาง ณิจกานต์ สมเพ็ชร</t>
  </si>
  <si>
    <t>59/130</t>
  </si>
  <si>
    <t>33030106</t>
  </si>
  <si>
    <t>คำบอน</t>
  </si>
  <si>
    <t>เกวรินทร์  สุริยะ</t>
  </si>
  <si>
    <t>000900980</t>
  </si>
  <si>
    <t>น.ส. วราภรณ์ พันธ์ทอง</t>
  </si>
  <si>
    <t>45  บ้านยาง</t>
  </si>
  <si>
    <t>รัตนวัชน์  นามวิชา</t>
  </si>
  <si>
    <t>0170076</t>
  </si>
  <si>
    <t>น.ส. ปนัดดา โชคธิติเชษฐ์</t>
  </si>
  <si>
    <t>93 บ.เนินเสรี</t>
  </si>
  <si>
    <t>นฤบดินทร์  บัวพันธ์</t>
  </si>
  <si>
    <t>0229319</t>
  </si>
  <si>
    <t>นาง สุภานี บัวพันธ์</t>
  </si>
  <si>
    <t>56 บ.หนองหงอก</t>
  </si>
  <si>
    <t>33210104</t>
  </si>
  <si>
    <t>หนองหงอก</t>
  </si>
  <si>
    <t>ตุลยากร  จันทร์มหา</t>
  </si>
  <si>
    <t>000892258</t>
  </si>
  <si>
    <t>น.ส. จินตนา สอนศรี</t>
  </si>
  <si>
    <t>13  บ้านหนองแปน</t>
  </si>
  <si>
    <t>33210403</t>
  </si>
  <si>
    <t>หนองแปน</t>
  </si>
  <si>
    <t>ธีรนันท์  ทองอินทร์</t>
  </si>
  <si>
    <t>0085355</t>
  </si>
  <si>
    <t>น.ส. สุวรรณี ทองอินทร์</t>
  </si>
  <si>
    <t>35/1   บ.ปุดเนียม</t>
  </si>
  <si>
    <t>จักรภัทร  ยิ่งดัง</t>
  </si>
  <si>
    <t>0094646</t>
  </si>
  <si>
    <t>น.ส. จิรวรรณ จันแสง</t>
  </si>
  <si>
    <t>12  บ.ห้วย</t>
  </si>
  <si>
    <t>33170201</t>
  </si>
  <si>
    <t>ชัชพงศ์  เพชรล้วน</t>
  </si>
  <si>
    <t>000887732</t>
  </si>
  <si>
    <t>น.ส. ศิริปทุม เสนาะ</t>
  </si>
  <si>
    <t>53  บ้านพันทา</t>
  </si>
  <si>
    <t>บุญสิตา  กิ่งแก้ว</t>
  </si>
  <si>
    <t>000977351</t>
  </si>
  <si>
    <t>นาง อำภา นาคทอง</t>
  </si>
  <si>
    <t>25/32 บ้านพันทาน้อย</t>
  </si>
  <si>
    <t>ณิชาต์  สุวรรณ</t>
  </si>
  <si>
    <t>000859766</t>
  </si>
  <si>
    <t>น.ส. พัชญ์นันท์ โทนะพันธ์</t>
  </si>
  <si>
    <t>32 บ้านคูซอด</t>
  </si>
  <si>
    <t>33010301</t>
  </si>
  <si>
    <t>ภัทรพงศ์  เจตินัย</t>
  </si>
  <si>
    <t>000945461</t>
  </si>
  <si>
    <t>น.ส. จิราภรณ์ ศรีพรม</t>
  </si>
  <si>
    <t>41/5  ถนนศรีวิเศษ</t>
  </si>
  <si>
    <t>ภานุวัฒน์  วรรณทวี</t>
  </si>
  <si>
    <t>000880957</t>
  </si>
  <si>
    <t>นาง ทองม้วน หนองหว้า</t>
  </si>
  <si>
    <t>2  บ้านสำโรง</t>
  </si>
  <si>
    <t>33012104</t>
  </si>
  <si>
    <t>อมรกานต์  พรหมพิทักษ์</t>
  </si>
  <si>
    <t>000942925</t>
  </si>
  <si>
    <t>น.ส. รัชนี พรมพ่อ</t>
  </si>
  <si>
    <t>71  บ้านเปือย</t>
  </si>
  <si>
    <t>33010306</t>
  </si>
  <si>
    <t>วรพล  บุตรเพชร</t>
  </si>
  <si>
    <t>000968624</t>
  </si>
  <si>
    <t>น.ส. ปาณิสรา สมพงษ์</t>
  </si>
  <si>
    <t>326  วัคซีนนอกเขต 18</t>
  </si>
  <si>
    <t>อัฐภิญญา  จีนะ</t>
  </si>
  <si>
    <t>0099247</t>
  </si>
  <si>
    <t>นาง อลิษา  พันธพัฒน์</t>
  </si>
  <si>
    <t>110 บ้านขุมคำ</t>
  </si>
  <si>
    <t>33160106</t>
  </si>
  <si>
    <t>ขุมคำ</t>
  </si>
  <si>
    <t>ปริยาภัทร  แก้วคำปอด</t>
  </si>
  <si>
    <t>0203166</t>
  </si>
  <si>
    <t>นางสาว กนกวรรณ แก้วคำปอด</t>
  </si>
  <si>
    <t>33160610</t>
  </si>
  <si>
    <t>ท่าสำราญ</t>
  </si>
  <si>
    <t>ปัญญพร  ตรีเลิศ</t>
  </si>
  <si>
    <t>0076376</t>
  </si>
  <si>
    <t>นาง อำพร ยอดงาม</t>
  </si>
  <si>
    <t>143 บ้านหนองสะมอน</t>
  </si>
  <si>
    <t>33120211</t>
  </si>
  <si>
    <t>หนองสะมอน</t>
  </si>
  <si>
    <t>อัครินทร์  สุขเสมอ</t>
  </si>
  <si>
    <t>0256354</t>
  </si>
  <si>
    <t>น.ส. พิกุลแก้ว บุญชู</t>
  </si>
  <si>
    <t>10 บ. โนนกลาง</t>
  </si>
  <si>
    <t>33101504</t>
  </si>
  <si>
    <t>วราวิช  แดงบุญเรือง</t>
  </si>
  <si>
    <t>000999381</t>
  </si>
  <si>
    <t>33 บ้านน้ำท่วม</t>
  </si>
  <si>
    <t>อารีย์รัตน์  อาสา</t>
  </si>
  <si>
    <t>0265564</t>
  </si>
  <si>
    <t>นาง วนิดา อาสา</t>
  </si>
  <si>
    <t>89 บ้านแข้</t>
  </si>
  <si>
    <t>33101501</t>
  </si>
  <si>
    <t xml:space="preserve"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t>
  </si>
  <si>
    <t xml:space="preserve">จำนวนป่วย อ้ตราป่วย  อัตราตาย  ด้วยโรคสุกใส  รายงานทั้งหมด  จำแนกตามพื้นที่  </t>
  </si>
  <si>
    <t xml:space="preserve">                                            จำนวนป่วยด้วยโรคสุกใส ตามวันรักษา  จังหวัดศรีสะเกษ  ปี 2562</t>
  </si>
  <si>
    <t xml:space="preserve">จำนวนผู้ป่วยด้วยโรค  Chickenpox  จำแนกรายเดือน   จ.ศรีสะเกษ_x000D_   เปรียบเทียบข้อมูลปี  2562  กับค่ามัธยฐาน 5 ปี ย้อนหลัง </t>
  </si>
  <si>
    <r>
      <t xml:space="preserve">สรุปรายงานสถานการณ์โรค </t>
    </r>
    <r>
      <rPr>
        <sz val="11"/>
        <rFont val="Calibri"/>
        <family val="2"/>
      </rPr>
      <t>Chickenpox</t>
    </r>
  </si>
  <si>
    <t>ข้อมูลเฝ้าระวังโรค ตัÊงแต่วันทีÉ1มค 2562 - 17 มิย 62 พบผู้ป่วย 27189 ราย จาก 77 จังหวัด คิดเป็นอัตราปวย่ 41.56 ต่อ แสนประชากร เสียชีวิต 0 ราย อัตราส่วน เพศชายต่อเพศหญิง 1: 1.06 กลุ่มอายุทีÉพบมากทีÉสุด เรียงตามลําดับ คือ 15-24 ปี(15.81 %) 10-14 ปี(15.10 %) 7-9 ปี(14.54 %) สัญชาติเป็นไทยร้อยละ 97.7 พม่าร้อยละ 1.2 อืÉนๆร้อยละ 0.8 กัมพูชาร้อยละ 0.2 ลาวร้อย ละ 0.1 จีน/ฮ่องกง/ไต้หวันร้อยละ 0.0 มาเลเซียร้อยละ 0.0 อาชีพส่วนใหญ่ นักเรียนร้อยละ 43.6 ไม่ทราบอาชีพ/ในปกครองร้อยละ 34.0 รับจ้างร้อยละ 14.2 จังหวัดทีÉมีอัตราป่วยต่อแสนประชากรสูงสุด 5 อันดับ แรกคือ นราธิวาส (149.05 ต่อแสนประชากร) เชียงราย (138.31 ต่อแสนประชากร) เชียงใหม่ (99.81 ต่อแสนประชากร) น่าน (85.61 ต่อแสนประชากร) ลําปาง (78.25 ต่อแสน ประชากร)</t>
  </si>
  <si>
    <t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t>
  </si>
  <si>
    <t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t>
  </si>
  <si>
    <t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t>
  </si>
  <si>
    <t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t>
  </si>
  <si>
    <r>
      <t xml:space="preserve">       นับตั้งแต่วันที่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2562 </t>
    </r>
    <r>
      <rPr>
        <sz val="14"/>
        <rFont val="Cordia New"/>
        <family val="2"/>
      </rPr>
      <t xml:space="preserve">ถึงวันที่  </t>
    </r>
    <r>
      <rPr>
        <sz val="11"/>
        <rFont val="Calibri"/>
        <family val="2"/>
      </rPr>
      <t xml:space="preserve">26 </t>
    </r>
    <r>
      <rPr>
        <sz val="14"/>
        <rFont val="Cordia New"/>
        <family val="2"/>
      </rPr>
      <t xml:space="preserve">มิถุนายน </t>
    </r>
    <r>
      <rPr>
        <sz val="11"/>
        <rFont val="Calibri"/>
        <family val="2"/>
      </rPr>
      <t xml:space="preserve">2562    </t>
    </r>
    <r>
      <rPr>
        <sz val="14"/>
        <rFont val="Cordia New"/>
        <family val="2"/>
      </rPr>
      <t xml:space="preserve">สำนักงานสาธารณสุขจังหวัดศรีสะเกษ  ได้รับรายงานผู้ป่วยโรค  </t>
    </r>
    <r>
      <rPr>
        <sz val="11"/>
        <rFont val="Calibri"/>
        <family val="2"/>
      </rPr>
      <t xml:space="preserve">Chickenpox  </t>
    </r>
    <r>
      <rPr>
        <sz val="14"/>
        <rFont val="Cordia New"/>
        <family val="2"/>
      </rPr>
      <t xml:space="preserve">จำนวนทั้งสิ้น </t>
    </r>
    <r>
      <rPr>
        <sz val="11"/>
        <rFont val="Calibri"/>
        <family val="2"/>
      </rPr>
      <t xml:space="preserve">670 </t>
    </r>
    <r>
      <rPr>
        <sz val="14"/>
        <rFont val="Cordia New"/>
        <family val="2"/>
      </rPr>
      <t xml:space="preserve">ราย  คิดเป็นอัตราป่วย   </t>
    </r>
    <r>
      <rPr>
        <sz val="11"/>
        <rFont val="Calibri"/>
        <family val="2"/>
      </rPr>
      <t xml:space="preserve">45.36  </t>
    </r>
    <r>
      <rPr>
        <sz val="14"/>
        <rFont val="Cordia New"/>
        <family val="2"/>
      </rPr>
      <t>ต่อประชากรแสนคน ไม่มีรายงานผู้ป่วยเสียชีวิต</t>
    </r>
  </si>
  <si>
    <t xml:space="preserve">       พบผู้ป่วยเพศหญิงมากกว่าเพศชาย  โดยพบเพศหญิง344  ราย  เพศชาย 326  ราย  อัตราส่วนเพศหญิงต่อเพศชาย  เท่ากับ  1.06 : 1</t>
  </si>
  <si>
    <r>
      <t xml:space="preserve">      กลุ่มอายุที่พบสูงสุดคือกลุ่มอายุ 5 - 9  ปี  คิดเป็นอัตราป่วย 227.81 ต่อประชากรแสนคน รองลงมาคือ กลุ่มอายุ  0 - 4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10 - 14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15 -  24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25 - 34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35 - 44 ปี</t>
    </r>
    <r>
      <rPr>
        <sz val="11"/>
        <rFont val="Calibri"/>
        <family val="2"/>
      </rPr>
      <t>,</t>
    </r>
    <r>
      <rPr>
        <sz val="14"/>
        <rFont val="Cordia New"/>
        <family val="2"/>
      </rPr>
      <t>45 - 54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65  ปี ขึ้นไป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55 -  64 ปี  อัตราป่วยเท่ากับ  171.59</t>
    </r>
    <r>
      <rPr>
        <sz val="11"/>
        <rFont val="Calibri"/>
        <family val="2"/>
      </rPr>
      <t>,</t>
    </r>
    <r>
      <rPr>
        <sz val="14"/>
        <rFont val="Cordia New"/>
        <family val="2"/>
      </rPr>
      <t>129.46</t>
    </r>
    <r>
      <rPr>
        <sz val="11"/>
        <rFont val="Calibri"/>
        <family val="2"/>
      </rPr>
      <t>,</t>
    </r>
    <r>
      <rPr>
        <sz val="14"/>
        <rFont val="Cordia New"/>
        <family val="2"/>
      </rPr>
      <t>50.57</t>
    </r>
    <r>
      <rPr>
        <sz val="11"/>
        <rFont val="Calibri"/>
        <family val="2"/>
      </rPr>
      <t>,</t>
    </r>
    <r>
      <rPr>
        <sz val="14"/>
        <rFont val="Cordia New"/>
        <family val="2"/>
      </rPr>
      <t>27.45</t>
    </r>
    <r>
      <rPr>
        <sz val="11"/>
        <rFont val="Calibri"/>
        <family val="2"/>
      </rPr>
      <t>,</t>
    </r>
    <r>
      <rPr>
        <sz val="14"/>
        <rFont val="Cordia New"/>
        <family val="2"/>
      </rPr>
      <t>10.24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5.63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2.63  และ 1.96  ต่อประชากรแสนคน ตามลำดับ </t>
    </r>
  </si>
  <si>
    <r>
      <t xml:space="preserve">       อาชีพที่มีจำนวนผู้ป่วยสูงสุดคือนักเรียน  จำนวนผู้ป่วยเท่ากับ  320  ราย  รองลงมาคือ   อาชีพนปค.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อาชีพอื่นๆ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อาชีพเกษตร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อาชีพบุคคลากรสาธารณสุข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อาชีพราชการ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อาชีพครู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อาชีพงานบ้าน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อาชีพรับจ้าง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อาชีพอาชีพพิเศษ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อาชีพนักบวช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อาชีพเลี้ยงสัตว์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อาชีพประมง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อาชีพทหาร/ตำรวจ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อาชีพค้าขาย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จำนวนผู้ป่วยเท่ากับ  254</t>
    </r>
    <r>
      <rPr>
        <sz val="11"/>
        <rFont val="Calibri"/>
        <family val="2"/>
      </rPr>
      <t>,</t>
    </r>
    <r>
      <rPr>
        <sz val="14"/>
        <rFont val="Cordia New"/>
        <family val="2"/>
      </rPr>
      <t>55</t>
    </r>
    <r>
      <rPr>
        <sz val="11"/>
        <rFont val="Calibri"/>
        <family val="2"/>
      </rPr>
      <t>,</t>
    </r>
    <r>
      <rPr>
        <sz val="14"/>
        <rFont val="Cordia New"/>
        <family val="2"/>
      </rPr>
      <t>34</t>
    </r>
    <r>
      <rPr>
        <sz val="11"/>
        <rFont val="Calibri"/>
        <family val="2"/>
      </rPr>
      <t>,</t>
    </r>
    <r>
      <rPr>
        <sz val="14"/>
        <rFont val="Cordia New"/>
        <family val="2"/>
      </rPr>
      <t>2</t>
    </r>
    <r>
      <rPr>
        <sz val="11"/>
        <rFont val="Calibri"/>
        <family val="2"/>
      </rPr>
      <t>,</t>
    </r>
    <r>
      <rPr>
        <sz val="14"/>
        <rFont val="Cordia New"/>
        <family val="2"/>
      </rPr>
      <t>2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ราย ตามลำดับ  </t>
    </r>
  </si>
  <si>
    <t xml:space="preserve">          พบผู้ป่วยสูงสุดในเดือน มีนาคมจำนวนผู้ป่วย เท่ากับ 195 ราย  จำนวนผู้ป่วยเดือนนี้( มิถุนายน ) น้อยกว่าเดือนที่แล้ว (พฤษภาคม) จำนวนผู้ป่วยเดือนนี้ ( มิถุนายน ) เท่ากับ 38 ราย  ส่วนเดือนที่แล้ว (พฤษภาคม ) เท่ากับ 62 ราย   โดยมีรายงานผู้ป่วยเดือน  มกราคม  121 ราย กุมภาพันธ์  174 ราย มีนาคม  195 ราย เมษายน  80 ราย พฤษภาคม  62 ราย มิถุนายน  38 ราย </t>
  </si>
  <si>
    <t xml:space="preserve">           พบผู้ป่วยในเขตเทศบาลเท่ากับ 84  ราย   ในเขตองค์การบริหารตำบลเท่ากับ  586 ราย  และไม่ทราบเขต เท่ากับ 0 ราย   พบผู้ป่วยในเขตองค์การบริหารส่วนตำบลมากกว่าในเขตเทศบาล โดยจำนวนผู้ป่วยในเขตองค์การบริหารส่วนตำบล  เท่ากับร้อยละ 87.46  ส่วนผู้ป่วยในเขตเทศบาล เท่ากับร้อยละ  12.54</t>
  </si>
  <si>
    <t xml:space="preserve">              ผู้ป่วยเข้ารับการรักษาที่ โรงพยาบาลทั่วไป  เท่ากับ 60 ราย  โรงพยาบาลชุมชน  เท่ากับ 419 ราย   สถานีอนามัย  เท่ากับ 171 ราย  คลินิก โรงพยาบาลเอกชน  เท่ากับ 20 ราย </t>
  </si>
  <si>
    <r>
      <t xml:space="preserve">       อำเภอที่มีอัตราป่วยต่อประชากรแสนคนสูงสุดคืออำเภอ   ไพรบึง อัตราป่วยเท่ากับ 105.48  ต่อประชากรแสนคน รองลงมาคือ   อำเภอ อุทุมพรพิสัย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โนนคูณ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ศรีรัตนะ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เบญจลักษ์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ขุนหาญ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น้ำเกลี้ยง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วังหิน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กันทรารมย์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ยางชุมน้อย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โพธิ์ศรีสุวรรณ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เมืองจันทร์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ราษีไศล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บึงบูรพ์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พยุห์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ภูสิงห์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ปรางค์กู่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ห้วยทับทัน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ขุขันธ์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ศิลาลาด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อัตราป่วยเท่ากับ  85.8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78.5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70.05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61.97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55.56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52.48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49.56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41.98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40.86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39.33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37.96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33.48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33.28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27.71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27.68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26.2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25.85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19.11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18.87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17.84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14.26 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 xml:space="preserve">ราย ตามลำดับ  </t>
    </r>
  </si>
  <si>
    <t xml:space="preserve">                                                          จำนวนป่วย จำนวนตาย  ด้วยโรคสุกใส  รายงานทั้งหมด  จำแนกตามพื้นที่  </t>
  </si>
  <si>
    <r>
      <t xml:space="preserve"> จังหวัด ศรีสะเกษ  ระหว่างวันที่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2563  </t>
    </r>
    <r>
      <rPr>
        <sz val="14"/>
        <rFont val="Cordia New"/>
        <family val="2"/>
      </rPr>
      <t>ถึงวันที่ 18 กันยายน 2563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</si>
</sst>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8"/>
      <name val="Arial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sz val="8"/>
      <name val="Arial"/>
      <family val="2"/>
    </font>
    <font>
      <sz val="10"/>
      <color indexed="8"/>
      <name val="Tahoma"/>
      <family val="2"/>
    </font>
    <font>
      <sz val="16"/>
      <name val="TH SarabunIT๙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0"/>
      <name val="MS Sans Serif"/>
      <family val="2"/>
      <charset val="222"/>
    </font>
    <font>
      <sz val="11"/>
      <name val="Calibri"/>
      <family val="2"/>
    </font>
    <font>
      <sz val="14"/>
      <name val="Cordia New"/>
      <family val="2"/>
    </font>
    <font>
      <sz val="8"/>
      <color theme="1"/>
      <name val="Tahoma"/>
      <family val="2"/>
      <charset val="222"/>
      <scheme val="minor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Arial"/>
      <family val="2"/>
    </font>
    <font>
      <b/>
      <sz val="12"/>
      <color rgb="FF000000"/>
      <name val="TH SarabunPSK"/>
      <family val="2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b/>
      <sz val="12"/>
      <color rgb="FF120000"/>
      <name val="AngsanaUPC"/>
      <family val="1"/>
    </font>
    <font>
      <b/>
      <sz val="12"/>
      <color rgb="FF000000"/>
      <name val="AngsanaUPC"/>
      <family val="1"/>
    </font>
    <font>
      <sz val="14"/>
      <color indexed="8"/>
      <name val="AngsanaUPC"/>
      <family val="1"/>
    </font>
    <font>
      <sz val="10"/>
      <name val="MS Sans Serif"/>
      <family val="2"/>
      <charset val="222"/>
    </font>
    <font>
      <sz val="14"/>
      <color rgb="FF000000"/>
      <name val="AngsanaUPC"/>
      <family val="1"/>
    </font>
    <font>
      <sz val="11"/>
      <color rgb="FF000000"/>
      <name val="CordiaUPC"/>
      <family val="2"/>
    </font>
    <font>
      <sz val="16"/>
      <name val="TH SarabunPSK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1"/>
      <color indexed="8"/>
      <name val="Calibri"/>
      <charset val="177"/>
    </font>
    <font>
      <sz val="11"/>
      <color indexed="8"/>
      <name val="Calibri"/>
      <charset val="222"/>
    </font>
    <font>
      <sz val="14"/>
      <color indexed="8"/>
      <name val="AngsanaUPC"/>
      <charset val="222"/>
    </font>
    <font>
      <sz val="10"/>
      <color indexed="8"/>
      <name val="Tahoma"/>
      <charset val="222"/>
    </font>
    <font>
      <sz val="12"/>
      <color theme="1"/>
      <name val="Tahoma"/>
      <family val="2"/>
      <charset val="222"/>
    </font>
    <font>
      <sz val="10"/>
      <name val="TH SarabunPSK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30">
    <xf numFmtId="0" fontId="0" fillId="0" borderId="0"/>
    <xf numFmtId="0" fontId="7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6" fillId="0" borderId="0"/>
    <xf numFmtId="0" fontId="1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5" fillId="0" borderId="0"/>
    <xf numFmtId="0" fontId="16" fillId="0" borderId="0"/>
    <xf numFmtId="0" fontId="5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22" fillId="0" borderId="0"/>
    <xf numFmtId="0" fontId="4" fillId="0" borderId="0"/>
    <xf numFmtId="0" fontId="4" fillId="0" borderId="0"/>
    <xf numFmtId="0" fontId="1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7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49" fillId="0" borderId="0"/>
    <xf numFmtId="0" fontId="50" fillId="0" borderId="0"/>
    <xf numFmtId="0" fontId="49" fillId="0" borderId="0"/>
  </cellStyleXfs>
  <cellXfs count="123">
    <xf numFmtId="0" fontId="0" fillId="0" borderId="0" xfId="0"/>
    <xf numFmtId="0" fontId="7" fillId="0" borderId="0" xfId="1"/>
    <xf numFmtId="0" fontId="9" fillId="0" borderId="0" xfId="3" applyFont="1"/>
    <xf numFmtId="0" fontId="12" fillId="0" borderId="0" xfId="3"/>
    <xf numFmtId="0" fontId="10" fillId="0" borderId="2" xfId="3" applyFont="1" applyBorder="1" applyAlignment="1">
      <alignment horizontal="center"/>
    </xf>
    <xf numFmtId="0" fontId="9" fillId="0" borderId="3" xfId="3" applyFont="1" applyBorder="1"/>
    <xf numFmtId="0" fontId="9" fillId="0" borderId="3" xfId="3" applyFont="1" applyBorder="1" applyAlignment="1">
      <alignment horizontal="center"/>
    </xf>
    <xf numFmtId="0" fontId="12" fillId="0" borderId="4" xfId="3" applyBorder="1"/>
    <xf numFmtId="0" fontId="9" fillId="0" borderId="4" xfId="3" applyFont="1" applyBorder="1" applyAlignment="1">
      <alignment horizontal="right"/>
    </xf>
    <xf numFmtId="0" fontId="12" fillId="0" borderId="3" xfId="3" applyBorder="1"/>
    <xf numFmtId="2" fontId="12" fillId="0" borderId="3" xfId="3" applyNumberFormat="1" applyBorder="1"/>
    <xf numFmtId="0" fontId="9" fillId="0" borderId="0" xfId="3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10" fillId="0" borderId="7" xfId="3" applyFont="1" applyBorder="1" applyAlignment="1">
      <alignment horizontal="center"/>
    </xf>
    <xf numFmtId="0" fontId="9" fillId="0" borderId="8" xfId="3" applyFont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10" xfId="3" applyFont="1" applyBorder="1" applyAlignment="1">
      <alignment horizontal="center"/>
    </xf>
    <xf numFmtId="0" fontId="10" fillId="0" borderId="5" xfId="3" applyFont="1" applyBorder="1" applyAlignment="1">
      <alignment horizontal="center"/>
    </xf>
    <xf numFmtId="59" fontId="13" fillId="0" borderId="0" xfId="0" applyNumberFormat="1" applyFont="1" applyAlignment="1">
      <alignment horizontal="center"/>
    </xf>
    <xf numFmtId="0" fontId="0" fillId="0" borderId="0" xfId="0"/>
    <xf numFmtId="0" fontId="18" fillId="0" borderId="0" xfId="0" applyFont="1"/>
    <xf numFmtId="0" fontId="5" fillId="0" borderId="0" xfId="16"/>
    <xf numFmtId="0" fontId="5" fillId="0" borderId="4" xfId="16" applyBorder="1"/>
    <xf numFmtId="0" fontId="20" fillId="0" borderId="4" xfId="16" applyFont="1" applyBorder="1"/>
    <xf numFmtId="0" fontId="21" fillId="0" borderId="0" xfId="0" applyFont="1"/>
    <xf numFmtId="0" fontId="0" fillId="0" borderId="0" xfId="0"/>
    <xf numFmtId="0" fontId="19" fillId="0" borderId="0" xfId="0" applyFont="1"/>
    <xf numFmtId="0" fontId="24" fillId="0" borderId="0" xfId="0" applyFont="1" applyAlignment="1">
      <alignment horizontal="center" readingOrder="1"/>
    </xf>
    <xf numFmtId="0" fontId="14" fillId="0" borderId="0" xfId="0" applyFont="1"/>
    <xf numFmtId="0" fontId="23" fillId="3" borderId="11" xfId="28" applyFont="1" applyFill="1" applyBorder="1" applyAlignment="1">
      <alignment horizontal="center"/>
    </xf>
    <xf numFmtId="0" fontId="23" fillId="0" borderId="1" xfId="28" applyFont="1" applyFill="1" applyBorder="1" applyAlignment="1">
      <alignment wrapText="1"/>
    </xf>
    <xf numFmtId="0" fontId="25" fillId="0" borderId="0" xfId="0" applyFont="1" applyFill="1"/>
    <xf numFmtId="0" fontId="0" fillId="0" borderId="0" xfId="0" applyFill="1"/>
    <xf numFmtId="2" fontId="0" fillId="0" borderId="0" xfId="0" applyNumberFormat="1"/>
    <xf numFmtId="0" fontId="21" fillId="0" borderId="0" xfId="0" applyFont="1" applyFill="1"/>
    <xf numFmtId="0" fontId="14" fillId="0" borderId="0" xfId="0" applyFont="1" applyFill="1"/>
    <xf numFmtId="0" fontId="0" fillId="0" borderId="0" xfId="0" quotePrefix="1" applyNumberFormat="1"/>
    <xf numFmtId="0" fontId="28" fillId="2" borderId="1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 wrapText="1"/>
    </xf>
    <xf numFmtId="0" fontId="14" fillId="0" borderId="0" xfId="66"/>
    <xf numFmtId="2" fontId="9" fillId="0" borderId="3" xfId="3" applyNumberFormat="1" applyFont="1" applyBorder="1"/>
    <xf numFmtId="1" fontId="9" fillId="0" borderId="3" xfId="3" applyNumberFormat="1" applyFont="1" applyBorder="1"/>
    <xf numFmtId="0" fontId="14" fillId="0" borderId="0" xfId="17"/>
    <xf numFmtId="1" fontId="0" fillId="0" borderId="0" xfId="0" applyNumberFormat="1"/>
    <xf numFmtId="0" fontId="0" fillId="4" borderId="0" xfId="0" applyFill="1"/>
    <xf numFmtId="0" fontId="31" fillId="0" borderId="0" xfId="0" applyFont="1"/>
    <xf numFmtId="0" fontId="2" fillId="0" borderId="4" xfId="16" applyFont="1" applyBorder="1"/>
    <xf numFmtId="0" fontId="12" fillId="0" borderId="0" xfId="3" applyBorder="1"/>
    <xf numFmtId="0" fontId="7" fillId="0" borderId="4" xfId="3" applyFont="1" applyBorder="1" applyAlignment="1">
      <alignment horizontal="right"/>
    </xf>
    <xf numFmtId="0" fontId="32" fillId="2" borderId="1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right" vertical="center" wrapText="1"/>
    </xf>
    <xf numFmtId="2" fontId="0" fillId="0" borderId="0" xfId="0" applyNumberFormat="1" applyFill="1"/>
    <xf numFmtId="0" fontId="14" fillId="4" borderId="0" xfId="17" applyFill="1"/>
    <xf numFmtId="0" fontId="0" fillId="4" borderId="0" xfId="0" quotePrefix="1" applyNumberFormat="1" applyFill="1"/>
    <xf numFmtId="0" fontId="0" fillId="4" borderId="0" xfId="0" applyNumberFormat="1" applyFill="1" applyAlignment="1">
      <alignment horizontal="right"/>
    </xf>
    <xf numFmtId="0" fontId="9" fillId="0" borderId="0" xfId="1" applyFont="1"/>
    <xf numFmtId="0" fontId="0" fillId="0" borderId="0" xfId="0"/>
    <xf numFmtId="0" fontId="34" fillId="0" borderId="0" xfId="0" applyFont="1"/>
    <xf numFmtId="0" fontId="35" fillId="0" borderId="0" xfId="0" applyFont="1"/>
    <xf numFmtId="14" fontId="35" fillId="0" borderId="0" xfId="0" applyNumberFormat="1" applyFont="1"/>
    <xf numFmtId="0" fontId="36" fillId="0" borderId="0" xfId="0" applyFont="1"/>
    <xf numFmtId="0" fontId="0" fillId="0" borderId="0" xfId="0" applyNumberFormat="1"/>
    <xf numFmtId="0" fontId="14" fillId="0" borderId="0" xfId="105"/>
    <xf numFmtId="0" fontId="23" fillId="0" borderId="1" xfId="106" applyFont="1" applyFill="1" applyBorder="1" applyAlignment="1">
      <alignment horizontal="right" wrapText="1"/>
    </xf>
    <xf numFmtId="0" fontId="38" fillId="3" borderId="11" xfId="108" applyFont="1" applyFill="1" applyBorder="1" applyAlignment="1">
      <alignment horizontal="center"/>
    </xf>
    <xf numFmtId="0" fontId="38" fillId="0" borderId="1" xfId="108" applyFont="1" applyFill="1" applyBorder="1" applyAlignment="1">
      <alignment wrapText="1"/>
    </xf>
    <xf numFmtId="0" fontId="38" fillId="0" borderId="1" xfId="108" applyFont="1" applyFill="1" applyBorder="1" applyAlignment="1">
      <alignment horizontal="right" wrapText="1"/>
    </xf>
    <xf numFmtId="0" fontId="23" fillId="0" borderId="13" xfId="106" applyFont="1" applyFill="1" applyBorder="1" applyAlignment="1">
      <alignment horizontal="right" wrapText="1"/>
    </xf>
    <xf numFmtId="0" fontId="23" fillId="0" borderId="0" xfId="106" applyFont="1" applyFill="1" applyBorder="1" applyAlignment="1">
      <alignment horizontal="center"/>
    </xf>
    <xf numFmtId="0" fontId="40" fillId="0" borderId="0" xfId="0" applyFont="1"/>
    <xf numFmtId="0" fontId="41" fillId="0" borderId="0" xfId="0" applyFont="1"/>
    <xf numFmtId="0" fontId="41" fillId="0" borderId="0" xfId="0" applyFont="1" applyFill="1" applyBorder="1"/>
    <xf numFmtId="0" fontId="41" fillId="5" borderId="2" xfId="0" applyFont="1" applyFill="1" applyBorder="1" applyAlignment="1">
      <alignment horizontal="center"/>
    </xf>
    <xf numFmtId="0" fontId="41" fillId="3" borderId="12" xfId="109" applyFont="1" applyFill="1" applyBorder="1" applyAlignment="1">
      <alignment horizontal="center"/>
    </xf>
    <xf numFmtId="0" fontId="41" fillId="0" borderId="0" xfId="53" applyFont="1" applyFill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1" fillId="0" borderId="4" xfId="109" applyFont="1" applyFill="1" applyBorder="1" applyAlignment="1">
      <alignment wrapText="1"/>
    </xf>
    <xf numFmtId="0" fontId="41" fillId="0" borderId="4" xfId="109" applyFont="1" applyFill="1" applyBorder="1" applyAlignment="1">
      <alignment horizontal="center" wrapText="1"/>
    </xf>
    <xf numFmtId="0" fontId="41" fillId="0" borderId="0" xfId="53" applyFont="1" applyFill="1" applyBorder="1" applyAlignment="1">
      <alignment wrapText="1"/>
    </xf>
    <xf numFmtId="0" fontId="41" fillId="0" borderId="0" xfId="0" applyFont="1" applyBorder="1" applyAlignment="1">
      <alignment horizontal="center"/>
    </xf>
    <xf numFmtId="0" fontId="41" fillId="0" borderId="0" xfId="104" applyFont="1" applyFill="1" applyBorder="1" applyAlignment="1">
      <alignment wrapText="1"/>
    </xf>
    <xf numFmtId="0" fontId="41" fillId="0" borderId="0" xfId="104" applyFont="1" applyFill="1" applyBorder="1" applyAlignment="1">
      <alignment horizontal="center" wrapText="1"/>
    </xf>
    <xf numFmtId="0" fontId="41" fillId="0" borderId="0" xfId="53" applyFont="1" applyFill="1" applyBorder="1" applyAlignment="1">
      <alignment horizontal="center" wrapText="1"/>
    </xf>
    <xf numFmtId="0" fontId="42" fillId="3" borderId="11" xfId="115" applyFont="1" applyFill="1" applyBorder="1" applyAlignment="1">
      <alignment horizontal="center"/>
    </xf>
    <xf numFmtId="0" fontId="42" fillId="0" borderId="1" xfId="115" applyFont="1" applyFill="1" applyBorder="1" applyAlignment="1">
      <alignment wrapText="1"/>
    </xf>
    <xf numFmtId="0" fontId="42" fillId="0" borderId="1" xfId="115" applyFont="1" applyFill="1" applyBorder="1" applyAlignment="1">
      <alignment horizontal="right" wrapText="1"/>
    </xf>
    <xf numFmtId="0" fontId="42" fillId="3" borderId="11" xfId="116" applyFont="1" applyFill="1" applyBorder="1" applyAlignment="1">
      <alignment horizontal="center"/>
    </xf>
    <xf numFmtId="0" fontId="42" fillId="0" borderId="1" xfId="116" applyFont="1" applyFill="1" applyBorder="1" applyAlignment="1">
      <alignment wrapText="1"/>
    </xf>
    <xf numFmtId="0" fontId="42" fillId="0" borderId="1" xfId="116" applyFont="1" applyFill="1" applyBorder="1" applyAlignment="1">
      <alignment horizontal="right" wrapText="1"/>
    </xf>
    <xf numFmtId="0" fontId="0" fillId="0" borderId="0" xfId="0" applyNumberFormat="1" applyAlignment="1">
      <alignment horizontal="right"/>
    </xf>
    <xf numFmtId="0" fontId="14" fillId="0" borderId="0" xfId="120"/>
    <xf numFmtId="0" fontId="44" fillId="3" borderId="11" xfId="121" applyFont="1" applyFill="1" applyBorder="1" applyAlignment="1">
      <alignment horizontal="center"/>
    </xf>
    <xf numFmtId="0" fontId="44" fillId="0" borderId="1" xfId="121" applyFont="1" applyFill="1" applyBorder="1" applyAlignment="1">
      <alignment horizontal="right" wrapText="1"/>
    </xf>
    <xf numFmtId="0" fontId="44" fillId="0" borderId="1" xfId="121" applyFont="1" applyFill="1" applyBorder="1" applyAlignment="1">
      <alignment wrapText="1"/>
    </xf>
    <xf numFmtId="15" fontId="44" fillId="0" borderId="1" xfId="121" applyNumberFormat="1" applyFont="1" applyFill="1" applyBorder="1" applyAlignment="1">
      <alignment horizontal="right" wrapText="1"/>
    </xf>
    <xf numFmtId="0" fontId="45" fillId="0" borderId="0" xfId="121"/>
    <xf numFmtId="0" fontId="1" fillId="0" borderId="0" xfId="16" applyFont="1"/>
    <xf numFmtId="0" fontId="14" fillId="0" borderId="0" xfId="124"/>
    <xf numFmtId="0" fontId="23" fillId="3" borderId="11" xfId="125" applyFont="1" applyFill="1" applyBorder="1" applyAlignment="1">
      <alignment horizontal="center"/>
    </xf>
    <xf numFmtId="0" fontId="23" fillId="0" borderId="1" xfId="125" applyFont="1" applyFill="1" applyBorder="1" applyAlignment="1">
      <alignment horizontal="right" wrapText="1"/>
    </xf>
    <xf numFmtId="0" fontId="23" fillId="0" borderId="1" xfId="125" applyFont="1" applyFill="1" applyBorder="1" applyAlignment="1">
      <alignment wrapText="1"/>
    </xf>
    <xf numFmtId="0" fontId="14" fillId="0" borderId="0" xfId="126"/>
    <xf numFmtId="0" fontId="46" fillId="2" borderId="1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vertical="center" wrapText="1"/>
    </xf>
    <xf numFmtId="0" fontId="47" fillId="0" borderId="1" xfId="0" applyFont="1" applyFill="1" applyBorder="1" applyAlignment="1">
      <alignment horizontal="right" vertical="center" wrapText="1"/>
    </xf>
    <xf numFmtId="2" fontId="47" fillId="0" borderId="1" xfId="0" applyNumberFormat="1" applyFont="1" applyFill="1" applyBorder="1" applyAlignment="1">
      <alignment horizontal="right" vertical="center" wrapText="1"/>
    </xf>
    <xf numFmtId="0" fontId="48" fillId="0" borderId="1" xfId="0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 vertical="center" wrapText="1"/>
    </xf>
    <xf numFmtId="0" fontId="30" fillId="0" borderId="0" xfId="0" applyFont="1"/>
    <xf numFmtId="0" fontId="51" fillId="0" borderId="0" xfId="0" applyNumberFormat="1" applyFont="1" applyFill="1"/>
    <xf numFmtId="0" fontId="51" fillId="0" borderId="0" xfId="0" applyFont="1" applyFill="1" applyAlignment="1">
      <alignment textRotation="90"/>
    </xf>
    <xf numFmtId="0" fontId="51" fillId="0" borderId="0" xfId="0" applyFont="1" applyFill="1"/>
    <xf numFmtId="14" fontId="51" fillId="0" borderId="0" xfId="0" applyNumberFormat="1" applyFont="1" applyFill="1"/>
    <xf numFmtId="0" fontId="51" fillId="0" borderId="0" xfId="0" applyFont="1" applyFill="1" applyAlignment="1">
      <alignment horizontal="left"/>
    </xf>
    <xf numFmtId="0" fontId="51" fillId="0" borderId="0" xfId="0" applyFont="1" applyFill="1" applyAlignment="1">
      <alignment horizontal="left" indent="1"/>
    </xf>
    <xf numFmtId="0" fontId="9" fillId="0" borderId="10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9" fillId="0" borderId="4" xfId="3" applyFont="1" applyBorder="1" applyAlignment="1">
      <alignment horizontal="center"/>
    </xf>
    <xf numFmtId="0" fontId="10" fillId="0" borderId="4" xfId="3" applyFont="1" applyBorder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30">
    <cellStyle name="Normal" xfId="0" builtinId="0"/>
    <cellStyle name="Normal 10" xfId="7"/>
    <cellStyle name="Normal 10 2" xfId="25"/>
    <cellStyle name="Normal 10 2 2" xfId="69"/>
    <cellStyle name="Normal 10 3" xfId="67"/>
    <cellStyle name="Normal 11" xfId="16"/>
    <cellStyle name="Normal 11 2" xfId="17"/>
    <cellStyle name="Normal 11 3" xfId="26"/>
    <cellStyle name="Normal 11 3 2" xfId="70"/>
    <cellStyle name="Normal 11 4" xfId="68"/>
    <cellStyle name="Normal 12" xfId="18"/>
    <cellStyle name="Normal 12 2" xfId="19"/>
    <cellStyle name="Normal 13" xfId="24"/>
    <cellStyle name="Normal 13 2" xfId="27"/>
    <cellStyle name="Normal 14" xfId="29"/>
    <cellStyle name="Normal 15" xfId="30"/>
    <cellStyle name="Normal 16" xfId="31"/>
    <cellStyle name="Normal 17" xfId="32"/>
    <cellStyle name="Normal 18" xfId="33"/>
    <cellStyle name="Normal 19" xfId="34"/>
    <cellStyle name="Normal 2" xfId="1"/>
    <cellStyle name="Normal 2 2" xfId="12"/>
    <cellStyle name="Normal 2 3" xfId="8"/>
    <cellStyle name="Normal 2 3 2" xfId="20"/>
    <cellStyle name="Normal 20" xfId="35"/>
    <cellStyle name="Normal 21" xfId="36"/>
    <cellStyle name="Normal 22" xfId="37"/>
    <cellStyle name="Normal 23" xfId="38"/>
    <cellStyle name="Normal 24" xfId="39"/>
    <cellStyle name="Normal 25" xfId="40"/>
    <cellStyle name="Normal 26" xfId="41"/>
    <cellStyle name="Normal 27" xfId="42"/>
    <cellStyle name="Normal 28" xfId="43"/>
    <cellStyle name="Normal 29" xfId="44"/>
    <cellStyle name="Normal 3" xfId="2"/>
    <cellStyle name="Normal 3 2" xfId="13"/>
    <cellStyle name="Normal 3 3" xfId="9"/>
    <cellStyle name="Normal 30" xfId="45"/>
    <cellStyle name="Normal 31" xfId="46"/>
    <cellStyle name="Normal 32" xfId="47"/>
    <cellStyle name="Normal 33" xfId="48"/>
    <cellStyle name="Normal 34" xfId="49"/>
    <cellStyle name="Normal 35" xfId="50"/>
    <cellStyle name="Normal 36" xfId="51"/>
    <cellStyle name="Normal 37" xfId="52"/>
    <cellStyle name="Normal 38" xfId="54"/>
    <cellStyle name="Normal 38 2" xfId="71"/>
    <cellStyle name="Normal 39" xfId="55"/>
    <cellStyle name="Normal 4" xfId="4"/>
    <cellStyle name="Normal 40" xfId="56"/>
    <cellStyle name="Normal 41" xfId="57"/>
    <cellStyle name="Normal 42" xfId="58"/>
    <cellStyle name="Normal 43" xfId="59"/>
    <cellStyle name="Normal 44" xfId="60"/>
    <cellStyle name="Normal 45" xfId="61"/>
    <cellStyle name="Normal 46" xfId="62"/>
    <cellStyle name="Normal 47" xfId="63"/>
    <cellStyle name="Normal 48" xfId="64"/>
    <cellStyle name="Normal 49" xfId="65"/>
    <cellStyle name="Normal 49 2" xfId="72"/>
    <cellStyle name="Normal 5" xfId="5"/>
    <cellStyle name="Normal 50" xfId="73"/>
    <cellStyle name="Normal 51" xfId="74"/>
    <cellStyle name="Normal 52" xfId="75"/>
    <cellStyle name="Normal 53" xfId="77"/>
    <cellStyle name="Normal 54" xfId="78"/>
    <cellStyle name="Normal 55" xfId="76"/>
    <cellStyle name="Normal 56" xfId="79"/>
    <cellStyle name="Normal 57" xfId="80"/>
    <cellStyle name="Normal 58" xfId="81"/>
    <cellStyle name="Normal 59" xfId="82"/>
    <cellStyle name="Normal 6" xfId="10"/>
    <cellStyle name="Normal 6 2" xfId="21"/>
    <cellStyle name="Normal 60" xfId="83"/>
    <cellStyle name="Normal 61" xfId="84"/>
    <cellStyle name="Normal 62" xfId="85"/>
    <cellStyle name="Normal 63" xfId="86"/>
    <cellStyle name="Normal 64" xfId="87"/>
    <cellStyle name="Normal 65" xfId="88"/>
    <cellStyle name="Normal 66" xfId="89"/>
    <cellStyle name="Normal 67" xfId="90"/>
    <cellStyle name="Normal 68" xfId="91"/>
    <cellStyle name="Normal 69" xfId="92"/>
    <cellStyle name="Normal 7" xfId="11"/>
    <cellStyle name="Normal 70" xfId="93"/>
    <cellStyle name="Normal 71" xfId="94"/>
    <cellStyle name="Normal 72" xfId="95"/>
    <cellStyle name="Normal 73" xfId="96"/>
    <cellStyle name="Normal 74" xfId="97"/>
    <cellStyle name="Normal 75" xfId="98"/>
    <cellStyle name="Normal 76" xfId="99"/>
    <cellStyle name="Normal 77" xfId="100"/>
    <cellStyle name="Normal 78" xfId="101"/>
    <cellStyle name="Normal 79" xfId="102"/>
    <cellStyle name="Normal 8" xfId="14"/>
    <cellStyle name="Normal 8 2" xfId="22"/>
    <cellStyle name="Normal 80" xfId="103"/>
    <cellStyle name="Normal 81" xfId="105"/>
    <cellStyle name="Normal 82" xfId="107"/>
    <cellStyle name="Normal 83" xfId="110"/>
    <cellStyle name="Normal 84" xfId="111"/>
    <cellStyle name="Normal 85" xfId="117"/>
    <cellStyle name="Normal 86" xfId="118"/>
    <cellStyle name="Normal 87" xfId="119"/>
    <cellStyle name="Normal 88" xfId="112"/>
    <cellStyle name="Normal 89" xfId="113"/>
    <cellStyle name="Normal 9" xfId="15"/>
    <cellStyle name="Normal 9 2" xfId="23"/>
    <cellStyle name="Normal 90" xfId="114"/>
    <cellStyle name="Normal 91" xfId="120"/>
    <cellStyle name="Normal 92" xfId="122"/>
    <cellStyle name="Normal 93" xfId="123"/>
    <cellStyle name="Normal 94" xfId="124"/>
    <cellStyle name="Normal 95" xfId="126"/>
    <cellStyle name="Normal 96" xfId="127"/>
    <cellStyle name="Normal 97" xfId="128"/>
    <cellStyle name="Normal 98" xfId="129"/>
    <cellStyle name="Normal_Sheet1" xfId="66"/>
    <cellStyle name="Normal_เฝ้าระวังพิเศษ &gt;=2รายใน 28 day" xfId="53"/>
    <cellStyle name="Normal_เฝ้าระวังพิเศษ &gt;=2รายใน 28 day_1" xfId="104"/>
    <cellStyle name="Normal_เฝ้าระวังพิเศษ &gt;=2รายใน 28 day_2" xfId="109"/>
    <cellStyle name="Normal_รอวางผู้ป่วยทั้งหมด" xfId="121"/>
    <cellStyle name="Normal_รอวางลำดับป่วยเขต" xfId="116"/>
    <cellStyle name="Normal_รอวางลำดับป่วยภาค" xfId="28"/>
    <cellStyle name="Normal_รอวางลำดับป่วยภาค_1" xfId="115"/>
    <cellStyle name="Normal_รอวางลำดับอัตราป่วยระดับประเทศ" xfId="108"/>
    <cellStyle name="ปกติ_Sheet1" xfId="6"/>
    <cellStyle name="ปกติ_Sheet1 3" xfId="106"/>
    <cellStyle name="ปกติ_Sheet1 4" xfId="125"/>
    <cellStyle name="ปกติ_อัตราป่วย" xfId="3"/>
  </cellStyles>
  <dxfs count="203"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ont>
        <sz val="1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TH SarabunPSK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pivotCacheDefinition" Target="pivotCache/pivotCacheDefinition1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5.9959225280326191E-2"/>
          <c:y val="2.16216216216216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68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19838720"/>
        <c:axId val="225079680"/>
      </c:barChart>
      <c:catAx>
        <c:axId val="21983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0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079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31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1983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4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45632"/>
        <c:axId val="225847552"/>
      </c:barChart>
      <c:catAx>
        <c:axId val="22584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28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84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47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84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930304"/>
        <c:axId val="231079936"/>
      </c:barChart>
      <c:catAx>
        <c:axId val="23093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48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07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07993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5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93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84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087488"/>
        <c:axId val="231110144"/>
      </c:barChart>
      <c:catAx>
        <c:axId val="2310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9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1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11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08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0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42912"/>
        <c:axId val="231144832"/>
      </c:barChart>
      <c:catAx>
        <c:axId val="23114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9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1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144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14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5972"/>
          <c:y val="3.28283637852260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1792"/>
        <c:axId val="231208448"/>
      </c:lineChart>
      <c:catAx>
        <c:axId val="2312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7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2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20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41E-2"/>
              <c:y val="0.39141510666999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20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0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21120"/>
        <c:axId val="231235584"/>
      </c:barChart>
      <c:catAx>
        <c:axId val="23122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41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2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23558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76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2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84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262464"/>
        <c:axId val="231346560"/>
      </c:barChart>
      <c:catAx>
        <c:axId val="23126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34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34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23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26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91616"/>
        <c:axId val="231393536"/>
      </c:barChart>
      <c:catAx>
        <c:axId val="2313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95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39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393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39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405440"/>
        <c:axId val="231682432"/>
      </c:lineChart>
      <c:catAx>
        <c:axId val="23140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68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68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31E-2"/>
              <c:y val="0.39141520188766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40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07392"/>
        <c:axId val="231709312"/>
      </c:barChart>
      <c:catAx>
        <c:axId val="2317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15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7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0931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7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82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729408"/>
        <c:axId val="231489920"/>
      </c:barChart>
      <c:catAx>
        <c:axId val="23172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48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8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12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72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867648"/>
        <c:axId val="225898880"/>
      </c:lineChart>
      <c:catAx>
        <c:axId val="22586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89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9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02E-2"/>
              <c:y val="0.391415201887673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8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22688"/>
        <c:axId val="231524608"/>
      </c:barChart>
      <c:catAx>
        <c:axId val="2315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84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52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24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52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651200"/>
        <c:axId val="231653760"/>
      </c:lineChart>
      <c:catAx>
        <c:axId val="23165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6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653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13E-2"/>
              <c:y val="0.391415201887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6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06400"/>
        <c:axId val="232008320"/>
      </c:barChart>
      <c:catAx>
        <c:axId val="2320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93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00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0832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3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0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803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2044800"/>
        <c:axId val="232051072"/>
      </c:barChart>
      <c:catAx>
        <c:axId val="23204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9011"/>
              <c:y val="0.875676831288069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05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5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04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475"/>
          <c:y val="0.28535423905618457"/>
          <c:w val="0.83689024390243905"/>
          <c:h val="0.378788812906454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56160"/>
        <c:axId val="231758080"/>
      </c:barChart>
      <c:catAx>
        <c:axId val="2317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7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58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75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786368"/>
        <c:axId val="231870848"/>
      </c:lineChart>
      <c:catAx>
        <c:axId val="23178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87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87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1E-2"/>
              <c:y val="0.426768729207931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78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8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908096"/>
        <c:axId val="231910016"/>
      </c:barChart>
      <c:catAx>
        <c:axId val="23190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910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191001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58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90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759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1926016"/>
        <c:axId val="232345984"/>
      </c:barChart>
      <c:catAx>
        <c:axId val="23192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78"/>
              <c:y val="0.875676831288068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34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4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92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456"/>
          <c:y val="0.28535423905618457"/>
          <c:w val="0.83689024390243905"/>
          <c:h val="0.3787888129064540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78752"/>
        <c:axId val="232380672"/>
      </c:barChart>
      <c:catAx>
        <c:axId val="23237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3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806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37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081280"/>
        <c:axId val="232087936"/>
      </c:lineChart>
      <c:catAx>
        <c:axId val="2320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08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8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82E-2"/>
              <c:y val="0.426768729207931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08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321152"/>
        <c:axId val="226323072"/>
      </c:barChart>
      <c:catAx>
        <c:axId val="22632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14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32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32307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32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5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12896"/>
        <c:axId val="232114816"/>
      </c:barChart>
      <c:catAx>
        <c:axId val="23211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11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211481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44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11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7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2237312"/>
        <c:axId val="232239488"/>
      </c:barChart>
      <c:catAx>
        <c:axId val="23223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44"/>
              <c:y val="0.875676831288068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23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23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437"/>
          <c:y val="0.28535423905618457"/>
          <c:w val="0.83689024390243905"/>
          <c:h val="0.378788812906453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72256"/>
        <c:axId val="232274176"/>
      </c:barChart>
      <c:catAx>
        <c:axId val="2322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27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274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27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302464"/>
        <c:axId val="232399232"/>
      </c:lineChart>
      <c:catAx>
        <c:axId val="23230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3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9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51E-2"/>
              <c:y val="0.42676872920793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30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3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428288"/>
        <c:axId val="232430208"/>
      </c:barChart>
      <c:catAx>
        <c:axId val="2324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8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4302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243020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2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42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69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2450304"/>
        <c:axId val="232804736"/>
      </c:barChart>
      <c:catAx>
        <c:axId val="23245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22"/>
              <c:y val="0.875676831288067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8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0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45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425"/>
          <c:y val="0.28535423905618457"/>
          <c:w val="0.83689024390243905"/>
          <c:h val="0.378788812906453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33408"/>
        <c:axId val="232835328"/>
      </c:barChart>
      <c:catAx>
        <c:axId val="2328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35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83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859520"/>
        <c:axId val="232862080"/>
      </c:lineChart>
      <c:catAx>
        <c:axId val="23285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86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6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23E-2"/>
              <c:y val="0.42676872920793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85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1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99328"/>
        <c:axId val="232901248"/>
      </c:barChart>
      <c:catAx>
        <c:axId val="23289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2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901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290124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1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8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659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2487168"/>
        <c:axId val="232489344"/>
      </c:barChart>
      <c:catAx>
        <c:axId val="23248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"/>
              <c:y val="0.875676831288067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4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4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48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58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6343168"/>
        <c:axId val="226697600"/>
      </c:barChart>
      <c:catAx>
        <c:axId val="22634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69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69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03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3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412"/>
          <c:y val="0.28535423905618457"/>
          <c:w val="0.83689024390243905"/>
          <c:h val="0.3787888129064532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22112"/>
        <c:axId val="232524032"/>
      </c:barChart>
      <c:catAx>
        <c:axId val="23252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52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524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5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44128"/>
        <c:axId val="232571264"/>
      </c:lineChart>
      <c:catAx>
        <c:axId val="2325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57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57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06E-2"/>
              <c:y val="0.42676872920793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54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6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9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74048"/>
        <c:axId val="232675968"/>
      </c:barChart>
      <c:catAx>
        <c:axId val="23267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8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675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267596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99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6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6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2696064"/>
        <c:axId val="232710528"/>
      </c:barChart>
      <c:catAx>
        <c:axId val="23269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67"/>
              <c:y val="0.87567683128806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7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1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6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95"/>
          <c:y val="0.28535423905618457"/>
          <c:w val="0.83689024390243905"/>
          <c:h val="0.3787888129064529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267584"/>
        <c:axId val="233269504"/>
      </c:barChart>
      <c:catAx>
        <c:axId val="23326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2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269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26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920960"/>
        <c:axId val="232931712"/>
      </c:lineChart>
      <c:catAx>
        <c:axId val="2329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93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8E-2"/>
              <c:y val="0.426768729207930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92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2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7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64864"/>
        <c:axId val="232966784"/>
      </c:barChart>
      <c:catAx>
        <c:axId val="232964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04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2966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296678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82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296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603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3056512"/>
        <c:axId val="233062784"/>
      </c:barChart>
      <c:catAx>
        <c:axId val="23305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55"/>
              <c:y val="0.875676831288066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0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0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05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87"/>
          <c:y val="0.28535423905618457"/>
          <c:w val="0.83689024390243905"/>
          <c:h val="0.3787888129064528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03744"/>
        <c:axId val="233105664"/>
      </c:barChart>
      <c:catAx>
        <c:axId val="23310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1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10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1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125760"/>
        <c:axId val="233156992"/>
      </c:lineChart>
      <c:catAx>
        <c:axId val="23312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15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15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1E-2"/>
              <c:y val="0.426768729207930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12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3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726272"/>
        <c:axId val="226728192"/>
      </c:barChart>
      <c:catAx>
        <c:axId val="22672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22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72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72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72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6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75168"/>
        <c:axId val="233577088"/>
      </c:barChart>
      <c:catAx>
        <c:axId val="23357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8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5770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357708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75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57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576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3601280"/>
        <c:axId val="233623936"/>
      </c:barChart>
      <c:catAx>
        <c:axId val="23360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33"/>
              <c:y val="0.87567683128806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623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60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76"/>
          <c:y val="0.28535423905618457"/>
          <c:w val="0.83689024390243905"/>
          <c:h val="0.378788812906452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329024"/>
        <c:axId val="233330944"/>
      </c:barChart>
      <c:catAx>
        <c:axId val="2333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33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330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32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45248"/>
        <c:axId val="233451904"/>
      </c:lineChart>
      <c:catAx>
        <c:axId val="23344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4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45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54E-2"/>
              <c:y val="0.426768729207930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44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64576"/>
        <c:axId val="233466496"/>
      </c:barChart>
      <c:catAx>
        <c:axId val="2334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2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4664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346649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58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46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537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3507072"/>
        <c:axId val="233509248"/>
      </c:barChart>
      <c:catAx>
        <c:axId val="23350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"/>
              <c:y val="0.875676831288066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50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50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50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56"/>
          <c:y val="0.28535423905618457"/>
          <c:w val="0.83689024390243905"/>
          <c:h val="0.3787888129064522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50208"/>
        <c:axId val="233552128"/>
      </c:barChart>
      <c:catAx>
        <c:axId val="23355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5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552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55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7760"/>
        <c:axId val="233664896"/>
      </c:lineChart>
      <c:catAx>
        <c:axId val="2336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6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66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26E-2"/>
              <c:y val="0.42676872920793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63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2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33920"/>
        <c:axId val="234035840"/>
      </c:barChart>
      <c:catAx>
        <c:axId val="2340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0358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03584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3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03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5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047744"/>
        <c:axId val="234066304"/>
      </c:barChart>
      <c:catAx>
        <c:axId val="23404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89"/>
              <c:y val="0.875676831288065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0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04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0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518912"/>
        <c:axId val="226525568"/>
      </c:lineChart>
      <c:catAx>
        <c:axId val="22651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52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52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98E-2"/>
              <c:y val="0.391415201887673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5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51"/>
          <c:y val="0.28535423905618457"/>
          <c:w val="0.83689024390243905"/>
          <c:h val="0.3787888129064521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767296"/>
        <c:axId val="233769216"/>
      </c:barChart>
      <c:catAx>
        <c:axId val="23376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76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76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76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822080"/>
        <c:axId val="233824640"/>
      </c:lineChart>
      <c:catAx>
        <c:axId val="23382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8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82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19E-2"/>
              <c:y val="0.426768729207929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82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5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1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845504"/>
        <c:axId val="233847424"/>
      </c:barChart>
      <c:catAx>
        <c:axId val="2338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8474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384742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2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84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49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3892096"/>
        <c:axId val="233894272"/>
      </c:barChart>
      <c:catAx>
        <c:axId val="23389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56"/>
              <c:y val="0.87567683128806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89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89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89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37"/>
          <c:y val="0.28535423905618457"/>
          <c:w val="0.83689024390243905"/>
          <c:h val="0.3787888129064519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996672"/>
        <c:axId val="233998592"/>
      </c:barChart>
      <c:catAx>
        <c:axId val="23399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39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998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399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018688"/>
        <c:axId val="234369408"/>
      </c:lineChart>
      <c:catAx>
        <c:axId val="23401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3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36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8E-2"/>
              <c:y val="0.42676872920792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01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10752"/>
        <c:axId val="234412672"/>
      </c:barChart>
      <c:catAx>
        <c:axId val="23441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8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412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41267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9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41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459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100992"/>
        <c:axId val="234123648"/>
      </c:barChart>
      <c:catAx>
        <c:axId val="23410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33"/>
              <c:y val="0.875676831288065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12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10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 paperSize="9"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26"/>
          <c:y val="0.28535423905618457"/>
          <c:w val="0.83689024390243905"/>
          <c:h val="0.378788812906451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64608"/>
        <c:axId val="234166528"/>
      </c:barChart>
      <c:catAx>
        <c:axId val="2341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16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66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16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98912"/>
        <c:axId val="234205568"/>
      </c:lineChart>
      <c:catAx>
        <c:axId val="23419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20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20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77E-2"/>
              <c:y val="0.42676872920792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19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546432"/>
        <c:axId val="226548352"/>
      </c:barChart>
      <c:catAx>
        <c:axId val="2265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03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54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54835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54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2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8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308352"/>
        <c:axId val="234310272"/>
      </c:barChart>
      <c:catAx>
        <c:axId val="23430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310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31027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99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30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4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350848"/>
        <c:axId val="234422656"/>
      </c:barChart>
      <c:catAx>
        <c:axId val="23435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"/>
              <c:y val="0.875676831288064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42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2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35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306"/>
          <c:y val="0.28535423905618457"/>
          <c:w val="0.83689024390243905"/>
          <c:h val="0.378788812906451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55424"/>
        <c:axId val="234457344"/>
      </c:barChart>
      <c:catAx>
        <c:axId val="23445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4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5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45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469248"/>
        <c:axId val="234758528"/>
      </c:lineChart>
      <c:catAx>
        <c:axId val="23446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7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75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43E-2"/>
              <c:y val="0.42676872920792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46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9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5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95776"/>
        <c:axId val="234797696"/>
      </c:barChart>
      <c:catAx>
        <c:axId val="23479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797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79769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85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79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392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809600"/>
        <c:axId val="234570112"/>
      </c:barChart>
      <c:catAx>
        <c:axId val="23480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78"/>
              <c:y val="0.87567683128806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5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57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80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295"/>
          <c:y val="0.28535423905618457"/>
          <c:w val="0.83689024390243905"/>
          <c:h val="0.3787888129064511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02880"/>
        <c:axId val="234604800"/>
      </c:barChart>
      <c:catAx>
        <c:axId val="23460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60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60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6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657664"/>
        <c:axId val="234660224"/>
      </c:lineChart>
      <c:catAx>
        <c:axId val="23465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66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66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18E-2"/>
              <c:y val="0.42676872920792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65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6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4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89280"/>
        <c:axId val="234691200"/>
      </c:barChart>
      <c:catAx>
        <c:axId val="23468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0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691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69120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71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68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359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723584"/>
        <c:axId val="234725760"/>
      </c:barChart>
      <c:catAx>
        <c:axId val="23472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45"/>
              <c:y val="0.875676831288064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72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72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72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54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6584832"/>
        <c:axId val="226587008"/>
      </c:barChart>
      <c:catAx>
        <c:axId val="22658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58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587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5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58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281"/>
          <c:y val="0.28535423905618457"/>
          <c:w val="0.83689024390243905"/>
          <c:h val="0.3787888129064509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86208"/>
        <c:axId val="235088128"/>
      </c:barChart>
      <c:catAx>
        <c:axId val="23508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088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08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17184"/>
        <c:axId val="234889600"/>
      </c:lineChart>
      <c:catAx>
        <c:axId val="2351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8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88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97E-2"/>
              <c:y val="0.42676872920792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11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2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10464"/>
        <c:axId val="234912384"/>
      </c:barChart>
      <c:catAx>
        <c:axId val="23491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912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491238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57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91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326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4928384"/>
        <c:axId val="234951040"/>
      </c:barChart>
      <c:catAx>
        <c:axId val="2349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22"/>
              <c:y val="0.875676831288063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95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95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92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 horizontalDpi="300" vertic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27"/>
          <c:y val="0.28535423905618457"/>
          <c:w val="0.83689024390243905"/>
          <c:h val="0.378788812906450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87904"/>
        <c:axId val="234989824"/>
      </c:barChart>
      <c:catAx>
        <c:axId val="23498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498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989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498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34496"/>
        <c:axId val="235037056"/>
      </c:lineChart>
      <c:catAx>
        <c:axId val="2350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0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037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77E-2"/>
              <c:y val="0.42676872920792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03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3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0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66112"/>
        <c:axId val="235068032"/>
      </c:barChart>
      <c:catAx>
        <c:axId val="2350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0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068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506803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7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06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4097984903575493E-2"/>
          <c:y val="0.30000039590425209"/>
          <c:w val="0.78593389528068769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5165952"/>
        <c:axId val="235172224"/>
      </c:barChart>
      <c:catAx>
        <c:axId val="23516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34"/>
              <c:y val="0.875676831288062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7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16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226"/>
          <c:y val="0.28535423905618457"/>
          <c:w val="0.83689024390243905"/>
          <c:h val="0.3787888129064499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78720"/>
        <c:axId val="235280640"/>
      </c:barChart>
      <c:catAx>
        <c:axId val="23527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28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80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2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04832"/>
        <c:axId val="235327872"/>
      </c:lineChart>
      <c:catAx>
        <c:axId val="2353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2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32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327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07E-2"/>
              <c:y val="0.4267687292079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30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0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632064"/>
        <c:axId val="226633984"/>
      </c:barChart>
      <c:catAx>
        <c:axId val="226632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06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633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63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4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61024"/>
        <c:axId val="235362944"/>
      </c:barChart>
      <c:catAx>
        <c:axId val="235361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3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362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536294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09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36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7.9510822090653313E-2"/>
          <c:y val="0.30000039590425176"/>
          <c:w val="0.79052105809360973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5391232"/>
        <c:axId val="235475328"/>
      </c:barChart>
      <c:catAx>
        <c:axId val="2353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11"/>
              <c:y val="0.875676831288062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47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7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39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 paperSize="9"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042682926829483"/>
          <c:y val="0.28535423905618457"/>
          <c:w val="0.85823170731707465"/>
          <c:h val="0.378788812906449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04000"/>
        <c:axId val="235505920"/>
      </c:barChart>
      <c:catAx>
        <c:axId val="23550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50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505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50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5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812736"/>
        <c:axId val="235819392"/>
      </c:lineChart>
      <c:catAx>
        <c:axId val="23581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81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81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83E-2"/>
              <c:y val="0.42676872920792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81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3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40256"/>
        <c:axId val="235842176"/>
      </c:barChart>
      <c:catAx>
        <c:axId val="2358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842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584217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98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84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7.9510822090653313E-2"/>
          <c:y val="0.30000039590425159"/>
          <c:w val="0.79052105809360973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5628800"/>
        <c:axId val="235630976"/>
      </c:barChart>
      <c:catAx>
        <c:axId val="23562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"/>
              <c:y val="0.875676831288062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63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630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62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04268292682948"/>
          <c:y val="0.28535423905618457"/>
          <c:w val="0.85823170731707465"/>
          <c:h val="0.378788812906449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63744"/>
        <c:axId val="235665664"/>
      </c:barChart>
      <c:catAx>
        <c:axId val="23566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6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66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66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75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89856"/>
        <c:axId val="235704704"/>
      </c:lineChart>
      <c:catAx>
        <c:axId val="23568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70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70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69E-2"/>
              <c:y val="0.42676872920792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68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2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143360"/>
        <c:axId val="236145280"/>
      </c:barChart>
      <c:catAx>
        <c:axId val="23614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1452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614528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88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14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07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6165376"/>
        <c:axId val="236179840"/>
      </c:barChart>
      <c:catAx>
        <c:axId val="23616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1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1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179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16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4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54080"/>
        <c:axId val="226681216"/>
      </c:lineChart>
      <c:catAx>
        <c:axId val="22665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68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68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85E-2"/>
              <c:y val="0.391415201887673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65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5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90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93120"/>
        <c:axId val="235895040"/>
      </c:barChart>
      <c:catAx>
        <c:axId val="23589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7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8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895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89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5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31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39712"/>
        <c:axId val="235950464"/>
      </c:lineChart>
      <c:catAx>
        <c:axId val="235939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95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95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17E-2"/>
              <c:y val="0.42676872920792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9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59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8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79520"/>
        <c:axId val="235981440"/>
      </c:barChart>
      <c:catAx>
        <c:axId val="23597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5981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3598144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46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597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043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6083456"/>
        <c:axId val="236085632"/>
      </c:barChart>
      <c:catAx>
        <c:axId val="23608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08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08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08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 paperSize="9"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8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118400"/>
        <c:axId val="236120320"/>
      </c:barChart>
      <c:catAx>
        <c:axId val="2361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6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12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120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11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73"/>
          <c:y val="3.28283637852255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806"/>
          <c:w val="0.8613383696172425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271488"/>
        <c:axId val="236298624"/>
      </c:lineChart>
      <c:catAx>
        <c:axId val="23627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29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29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96E-2"/>
              <c:y val="0.391415106669993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27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806"/>
          <c:w val="0.86790016351305577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43072"/>
        <c:axId val="44644992"/>
      </c:barChart>
      <c:catAx>
        <c:axId val="4464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8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4464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4992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29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4464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00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4656896"/>
        <c:axId val="44671360"/>
      </c:barChart>
      <c:catAx>
        <c:axId val="4465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446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7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4465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 paperSize="9" orientation="landscape" horizontalDpi="300" vertic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55232"/>
        <c:axId val="226257152"/>
      </c:barChart>
      <c:catAx>
        <c:axId val="22625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5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25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57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25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61"/>
          <c:y val="3.2828363785225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8"/>
          <c:w val="0.8613383696172428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619648"/>
        <c:axId val="236626304"/>
      </c:lineChart>
      <c:catAx>
        <c:axId val="23661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6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6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79E-2"/>
              <c:y val="0.391415106669993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6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0873983739837398"/>
          <c:y val="2.9461279461280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509760"/>
        <c:axId val="225511680"/>
      </c:barChart>
      <c:catAx>
        <c:axId val="22550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67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51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11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50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849536"/>
        <c:axId val="226851456"/>
      </c:barChart>
      <c:catAx>
        <c:axId val="22684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59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85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85145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3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8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5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8"/>
          <c:w val="0.86790016351305554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651264"/>
        <c:axId val="236653184"/>
      </c:barChart>
      <c:catAx>
        <c:axId val="2366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65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653184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15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65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95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6693760"/>
        <c:axId val="236700032"/>
      </c:barChart>
      <c:catAx>
        <c:axId val="2366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70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70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69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2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990848"/>
        <c:axId val="236992768"/>
      </c:barChart>
      <c:catAx>
        <c:axId val="2369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34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99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9927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99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45"/>
          <c:y val="3.28283637852255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92"/>
          <c:w val="0.8613383696172431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012864"/>
        <c:axId val="237040000"/>
      </c:lineChart>
      <c:catAx>
        <c:axId val="23701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0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04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55E-2"/>
              <c:y val="0.39141510666999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0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2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92"/>
          <c:w val="0.86790016351305521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49568"/>
        <c:axId val="236751488"/>
      </c:barChart>
      <c:catAx>
        <c:axId val="2367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61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7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75148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7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74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943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6767488"/>
        <c:axId val="236851584"/>
      </c:barChart>
      <c:catAx>
        <c:axId val="2367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851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851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7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 paperSize="9" orientation="landscape" horizontalDpi="300" vertic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1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888448"/>
        <c:axId val="236890368"/>
      </c:barChart>
      <c:catAx>
        <c:axId val="2368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2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89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890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88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39"/>
          <c:y val="3.282836378522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89"/>
          <c:w val="0.861338369617243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26848"/>
        <c:axId val="236937600"/>
      </c:lineChart>
      <c:catAx>
        <c:axId val="23692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9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937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44E-2"/>
              <c:y val="0.39141510666999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92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89"/>
          <c:w val="0.8679001635130551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958464"/>
        <c:axId val="236960384"/>
      </c:barChart>
      <c:catAx>
        <c:axId val="2369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960384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95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87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7070592"/>
        <c:axId val="237076864"/>
      </c:barChart>
      <c:catAx>
        <c:axId val="23707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07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076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07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49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6867456"/>
        <c:axId val="226877824"/>
      </c:barChart>
      <c:catAx>
        <c:axId val="22686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87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87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81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86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101440"/>
        <c:axId val="237103360"/>
      </c:barChart>
      <c:catAx>
        <c:axId val="23710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0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1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103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1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11"/>
          <c:y val="3.2828363785225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78"/>
          <c:w val="0.8613383696172438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127552"/>
        <c:axId val="237162880"/>
      </c:lineChart>
      <c:catAx>
        <c:axId val="2371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16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162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1E-2"/>
              <c:y val="0.39141510666999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1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78"/>
          <c:w val="0.86790016351305466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253376"/>
        <c:axId val="237255296"/>
      </c:barChart>
      <c:catAx>
        <c:axId val="23725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25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255296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6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25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81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7283968"/>
        <c:axId val="237314816"/>
      </c:barChart>
      <c:catAx>
        <c:axId val="23728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3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31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28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 paperSize="9"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47584"/>
        <c:axId val="237349504"/>
      </c:barChart>
      <c:catAx>
        <c:axId val="2373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7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3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349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34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89"/>
          <c:y val="3.28283637852254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64"/>
          <c:w val="0.861338369617244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443328"/>
        <c:axId val="237454080"/>
      </c:lineChart>
      <c:catAx>
        <c:axId val="23744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45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45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64E-2"/>
              <c:y val="0.391415106669992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44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64"/>
          <c:w val="0.86790016351305421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83136"/>
        <c:axId val="237485056"/>
      </c:barChart>
      <c:catAx>
        <c:axId val="2374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72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48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485056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45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48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77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7521152"/>
        <c:axId val="237523328"/>
      </c:barChart>
      <c:catAx>
        <c:axId val="23752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52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52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52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 paperSize="9"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568384"/>
        <c:axId val="237570304"/>
      </c:barChart>
      <c:catAx>
        <c:axId val="23756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6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57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570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5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73"/>
          <c:y val="3.28283637852254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59"/>
          <c:w val="0.8613383696172445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586304"/>
        <c:axId val="237621632"/>
      </c:lineChart>
      <c:catAx>
        <c:axId val="2375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62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621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44E-2"/>
              <c:y val="0.391415106669992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58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6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926976"/>
        <c:axId val="226928896"/>
      </c:barChart>
      <c:catAx>
        <c:axId val="22692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84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9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928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92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2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59"/>
          <c:w val="0.86790016351305399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658880"/>
        <c:axId val="237660800"/>
      </c:barChart>
      <c:catAx>
        <c:axId val="23765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8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6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660800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35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658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72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7676800"/>
        <c:axId val="237687168"/>
      </c:barChart>
      <c:catAx>
        <c:axId val="2376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687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68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67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043520"/>
        <c:axId val="238045440"/>
      </c:barChart>
      <c:catAx>
        <c:axId val="2380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4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04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45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04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56"/>
          <c:y val="3.28283637852253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5"/>
          <c:w val="0.8613383696172449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86016"/>
        <c:axId val="237769088"/>
      </c:lineChart>
      <c:catAx>
        <c:axId val="238086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76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76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12E-2"/>
              <c:y val="0.39141510666999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08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5"/>
          <c:w val="0.86790016351305366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02240"/>
        <c:axId val="237804160"/>
      </c:barChart>
      <c:catAx>
        <c:axId val="2378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0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80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04160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8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8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693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7832448"/>
        <c:axId val="237838720"/>
      </c:barChart>
      <c:catAx>
        <c:axId val="23783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8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38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83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 paperSize="9" orientation="landscape" horizontalDpi="300" vertic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67392"/>
        <c:axId val="237869312"/>
      </c:barChart>
      <c:catAx>
        <c:axId val="23786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34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86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6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86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45"/>
          <c:y val="3.28283637852253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45"/>
          <c:w val="0.8613383696172451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889408"/>
        <c:axId val="237994368"/>
      </c:lineChart>
      <c:catAx>
        <c:axId val="2378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799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99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95E-2"/>
              <c:y val="0.39141510666999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788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45"/>
          <c:w val="0.86790016351305344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01248"/>
        <c:axId val="238103168"/>
      </c:barChart>
      <c:catAx>
        <c:axId val="23810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61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10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0316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1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10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67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8119168"/>
        <c:axId val="238137728"/>
      </c:barChart>
      <c:catAx>
        <c:axId val="23811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1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37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11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5712"/>
        <c:axId val="227246464"/>
      </c:lineChart>
      <c:catAx>
        <c:axId val="22723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24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4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53E-2"/>
              <c:y val="0.391415201887672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23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432640"/>
        <c:axId val="238434560"/>
      </c:barChart>
      <c:catAx>
        <c:axId val="23843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2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43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34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43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9"/>
          <c:y val="3.2828363785225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42"/>
          <c:w val="0.861338369617245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71040"/>
        <c:axId val="238481792"/>
      </c:lineChart>
      <c:catAx>
        <c:axId val="23847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48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85E-2"/>
              <c:y val="0.391415106669991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47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42"/>
          <c:w val="0.86790016351305332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83168"/>
        <c:axId val="238185088"/>
      </c:barChart>
      <c:catAx>
        <c:axId val="2381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28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0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18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6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8209280"/>
        <c:axId val="238219648"/>
      </c:barChart>
      <c:catAx>
        <c:axId val="23820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2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1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20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 paperSize="9" orientation="landscape" horizontalDpi="300" vertic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1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317952"/>
        <c:axId val="238319872"/>
      </c:barChart>
      <c:catAx>
        <c:axId val="23831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7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31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19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31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4"/>
          <c:y val="3.2828363785225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39"/>
          <c:w val="0.8613383696172454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35872"/>
        <c:axId val="238375296"/>
      </c:lineChart>
      <c:catAx>
        <c:axId val="23833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37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7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74E-2"/>
              <c:y val="0.391415106669991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3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39"/>
          <c:w val="0.86790016351305321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408448"/>
        <c:axId val="238410368"/>
      </c:barChart>
      <c:catAx>
        <c:axId val="23840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0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410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36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40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643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8500096"/>
        <c:axId val="238510464"/>
      </c:barChart>
      <c:catAx>
        <c:axId val="23850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51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51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50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887296"/>
        <c:axId val="238889216"/>
      </c:barChart>
      <c:catAx>
        <c:axId val="23888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88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9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88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23"/>
          <c:y val="3.28283637852253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36"/>
          <c:w val="0.8613383696172455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29792"/>
        <c:axId val="238616960"/>
      </c:lineChart>
      <c:catAx>
        <c:axId val="23892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61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1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64E-2"/>
              <c:y val="0.391415106669991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9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3232"/>
        <c:axId val="227265152"/>
      </c:barChart>
      <c:catAx>
        <c:axId val="22726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03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26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6515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11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36"/>
          <c:w val="0.8679001635130531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25536"/>
        <c:axId val="238627456"/>
      </c:barChart>
      <c:catAx>
        <c:axId val="23862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8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62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27456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9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62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593"/>
          <c:w val="0.80122443799042864"/>
          <c:h val="0.5297304288038864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8672128"/>
        <c:axId val="238678400"/>
      </c:barChart>
      <c:catAx>
        <c:axId val="238672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67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7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67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6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07072"/>
        <c:axId val="238708992"/>
      </c:barChart>
      <c:catAx>
        <c:axId val="23870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9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7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08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70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06"/>
          <c:y val="3.28283637852253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28"/>
          <c:w val="0.8613383696172459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37280"/>
        <c:axId val="238756224"/>
      </c:lineChart>
      <c:catAx>
        <c:axId val="23873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75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5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36E-2"/>
              <c:y val="0.3914151066699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73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28"/>
          <c:w val="0.86790016351305277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89376"/>
        <c:axId val="238791296"/>
      </c:barChart>
      <c:catAx>
        <c:axId val="23878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0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79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1296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69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78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51"/>
          <c:w val="0.80122443799042864"/>
          <c:h val="0.529730428803885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8799104"/>
        <c:axId val="239219072"/>
      </c:barChart>
      <c:catAx>
        <c:axId val="238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21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1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79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 paperSize="9"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51840"/>
        <c:axId val="239253760"/>
      </c:barChart>
      <c:catAx>
        <c:axId val="2392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6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25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5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25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73"/>
          <c:y val="3.28283637852252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11"/>
          <c:w val="0.8613383696172465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70752"/>
        <c:axId val="238977408"/>
      </c:lineChart>
      <c:catAx>
        <c:axId val="23897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89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7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91E-2"/>
              <c:y val="0.391415106669990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897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11"/>
          <c:w val="0.86790016351305221"/>
          <c:h val="0.4949507155310836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02368"/>
        <c:axId val="239004288"/>
      </c:barChart>
      <c:catAx>
        <c:axId val="23900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27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00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0428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3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0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477"/>
          <c:w val="0.80122443799042864"/>
          <c:h val="0.5297304288038856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9048960"/>
        <c:axId val="239051136"/>
      </c:barChart>
      <c:catAx>
        <c:axId val="239048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05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5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04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44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6986240"/>
        <c:axId val="226988416"/>
      </c:barChart>
      <c:catAx>
        <c:axId val="22698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98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98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67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98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7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096192"/>
        <c:axId val="239098112"/>
      </c:barChart>
      <c:catAx>
        <c:axId val="23909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5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09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8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09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62"/>
          <c:y val="3.2828363785225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06"/>
          <c:w val="0.8613383696172468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18208"/>
        <c:axId val="239546752"/>
      </c:lineChart>
      <c:catAx>
        <c:axId val="2391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54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4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63E-2"/>
              <c:y val="0.391415106669990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11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06"/>
          <c:w val="0.86790016351305199"/>
          <c:h val="0.4949507155310835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575808"/>
        <c:axId val="239577728"/>
      </c:barChart>
      <c:catAx>
        <c:axId val="23957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20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57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7772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17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5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46"/>
          <c:w val="0.80122443799042864"/>
          <c:h val="0.5297304288038855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9593728"/>
        <c:axId val="239350144"/>
      </c:barChart>
      <c:catAx>
        <c:axId val="23959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35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50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59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6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378816"/>
        <c:axId val="239380736"/>
      </c:barChart>
      <c:catAx>
        <c:axId val="23937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4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38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80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3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56"/>
          <c:y val="3.2828363785225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703"/>
          <c:w val="0.8613383696172469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429504"/>
        <c:axId val="239440256"/>
      </c:lineChart>
      <c:catAx>
        <c:axId val="23942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4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440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53E-2"/>
              <c:y val="0.39141510666999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42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1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703"/>
          <c:w val="0.86790016351305188"/>
          <c:h val="0.494950715531083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600384"/>
        <c:axId val="239602304"/>
      </c:barChart>
      <c:catAx>
        <c:axId val="23960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8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6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2304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07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60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427"/>
          <c:w val="0.80122443799042864"/>
          <c:h val="0.5297304288038853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9638784"/>
        <c:axId val="239640960"/>
      </c:barChart>
      <c:catAx>
        <c:axId val="23963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6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63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005504"/>
        <c:axId val="240007424"/>
      </c:barChart>
      <c:catAx>
        <c:axId val="24000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34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00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07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00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45"/>
          <c:y val="3.28283637852251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97"/>
          <c:w val="0.8613383696172471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8288"/>
        <c:axId val="239731072"/>
      </c:lineChart>
      <c:catAx>
        <c:axId val="2400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73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3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32E-2"/>
              <c:y val="0.39141510666999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02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2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082624"/>
        <c:axId val="227084544"/>
      </c:barChart>
      <c:catAx>
        <c:axId val="2270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61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0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08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97"/>
          <c:w val="0.86790016351305166"/>
          <c:h val="0.494950715531083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[3]!Area</c:f>
            </c:multiLvl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759744"/>
        <c:axId val="239761664"/>
      </c:barChart>
      <c:catAx>
        <c:axId val="2397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17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76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1664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9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75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377"/>
          <c:w val="0.80122443799042864"/>
          <c:h val="0.5297304288038849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9790336"/>
        <c:axId val="236331392"/>
      </c:barChart>
      <c:catAx>
        <c:axId val="23979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331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79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 horizontalDpi="300" vertic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0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60064"/>
        <c:axId val="236361984"/>
      </c:barChart>
      <c:catAx>
        <c:axId val="23636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1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636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361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636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23"/>
          <c:y val="3.282836378522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89"/>
          <c:w val="0.8613383696172475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71872"/>
        <c:axId val="239882624"/>
      </c:lineChart>
      <c:catAx>
        <c:axId val="2398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88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82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01E-2"/>
              <c:y val="0.391415106669990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871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89"/>
          <c:w val="0.86790016351305133"/>
          <c:h val="0.4949507155310832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23968"/>
        <c:axId val="239925888"/>
      </c:barChart>
      <c:catAx>
        <c:axId val="23992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39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99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2588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2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992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36"/>
          <c:w val="0.80122443799042864"/>
          <c:h val="0.529730428803884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0077056"/>
        <c:axId val="240083328"/>
      </c:barChart>
      <c:catAx>
        <c:axId val="24007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0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8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0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 paperSize="9"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8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116096"/>
        <c:axId val="240118016"/>
      </c:barChart>
      <c:catAx>
        <c:axId val="24011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06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11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118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4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11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17"/>
          <c:y val="3.2828363785225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86"/>
          <c:w val="0.86133836961724775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42208"/>
        <c:axId val="240169344"/>
      </c:lineChart>
      <c:catAx>
        <c:axId val="24014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16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16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94E-2"/>
              <c:y val="0.391415106669990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14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4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86"/>
          <c:w val="0.86790016351305121"/>
          <c:h val="0.494950715531083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530176"/>
        <c:axId val="240532096"/>
      </c:barChart>
      <c:catAx>
        <c:axId val="2405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0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53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532096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75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5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31"/>
          <c:w val="0.80122443799042864"/>
          <c:h val="0.5297304288038845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0548096"/>
        <c:axId val="240578944"/>
      </c:barChart>
      <c:catAx>
        <c:axId val="24054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57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54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4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96448"/>
        <c:axId val="227135872"/>
      </c:lineChart>
      <c:catAx>
        <c:axId val="22709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13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3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36E-2"/>
              <c:y val="0.391415201887671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09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5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279936"/>
        <c:axId val="240281856"/>
      </c:barChart>
      <c:catAx>
        <c:axId val="2402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28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281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27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"/>
          <c:y val="3.28283637852251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78"/>
          <c:w val="0.8613383696172480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322432"/>
        <c:axId val="240329088"/>
      </c:lineChart>
      <c:catAx>
        <c:axId val="2403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32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32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66E-2"/>
              <c:y val="0.39141510666999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32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1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78"/>
          <c:w val="0.86790016351305088"/>
          <c:h val="0.49495071553108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[3]!Area</c:f>
            </c: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354048"/>
        <c:axId val="240355968"/>
      </c:barChart>
      <c:catAx>
        <c:axId val="24035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7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35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355968"/>
        <c:scaling>
          <c:orientation val="minMax"/>
        </c:scaling>
        <c:delete val="0"/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58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26"/>
          <c:w val="0.80122443799042864"/>
          <c:h val="0.5297304288038842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0381312"/>
        <c:axId val="240469504"/>
      </c:barChart>
      <c:catAx>
        <c:axId val="24038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4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46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38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1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514944"/>
        <c:axId val="240582656"/>
      </c:barChart>
      <c:catAx>
        <c:axId val="24051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6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5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5826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51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84"/>
          <c:y val="3.2828363785225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67"/>
          <c:w val="0.8613383696172484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598400"/>
        <c:axId val="240617344"/>
      </c:lineChart>
      <c:catAx>
        <c:axId val="24059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61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617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42E-2"/>
              <c:y val="0.39141510666998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59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67"/>
          <c:w val="0.86790016351305055"/>
          <c:h val="0.4949507155310828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916352"/>
        <c:axId val="240918528"/>
      </c:barChart>
      <c:catAx>
        <c:axId val="24091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0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91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18528"/>
        <c:scaling>
          <c:orientation val="minMax"/>
        </c:scaling>
        <c:delete val="0"/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4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91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227"/>
          <c:w val="0.80122443799042864"/>
          <c:h val="0.5297304288038839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0947200"/>
        <c:axId val="240949120"/>
      </c:barChart>
      <c:catAx>
        <c:axId val="24094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9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4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94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 paperSize="9"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719744"/>
        <c:axId val="240730112"/>
      </c:barChart>
      <c:catAx>
        <c:axId val="2407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7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7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730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71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67"/>
          <c:y val="3.28283637852250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61"/>
          <c:w val="0.86133836961724874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49952"/>
        <c:axId val="240785280"/>
      </c:lineChart>
      <c:catAx>
        <c:axId val="24074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78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7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7E-2"/>
              <c:y val="0.391415106669989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74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64928"/>
        <c:axId val="227166848"/>
      </c:barChart>
      <c:catAx>
        <c:axId val="2271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48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16684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8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16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61"/>
          <c:w val="0.86790016351305033"/>
          <c:h val="0.4949507155310827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13952"/>
        <c:axId val="240820224"/>
      </c:barChart>
      <c:catAx>
        <c:axId val="2408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84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82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0224"/>
        <c:scaling>
          <c:orientation val="minMax"/>
        </c:scaling>
        <c:delete val="0"/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7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813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21"/>
          <c:w val="0.80122443799042864"/>
          <c:h val="0.5297304288038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0865280"/>
        <c:axId val="240867200"/>
      </c:barChart>
      <c:catAx>
        <c:axId val="24086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8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6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86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 horizontalDpi="300" verticalDpi="300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7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887680"/>
        <c:axId val="240893952"/>
      </c:barChart>
      <c:catAx>
        <c:axId val="24088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089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93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88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62"/>
          <c:y val="3.2828363785225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59"/>
          <c:w val="0.8613383696172488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905600"/>
        <c:axId val="241002368"/>
      </c:lineChart>
      <c:catAx>
        <c:axId val="24090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0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002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1E-2"/>
              <c:y val="0.39141510666998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090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59"/>
          <c:w val="0.86790016351305022"/>
          <c:h val="0.4949507155310826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035136"/>
        <c:axId val="241106944"/>
      </c:barChart>
      <c:catAx>
        <c:axId val="24103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7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1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106944"/>
        <c:scaling>
          <c:orientation val="minMax"/>
        </c:scaling>
        <c:delete val="0"/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03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193"/>
          <c:w val="0.80122443799042864"/>
          <c:h val="0.5297304288038837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1131520"/>
        <c:axId val="241133440"/>
      </c:barChart>
      <c:catAx>
        <c:axId val="2411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13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13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 paperSize="9"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6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174400"/>
        <c:axId val="241176576"/>
      </c:barChart>
      <c:catAx>
        <c:axId val="2411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4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17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176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174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56"/>
          <c:y val="3.2828363785225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56"/>
          <c:w val="0.8613383696172489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184128"/>
        <c:axId val="241223552"/>
      </c:lineChart>
      <c:catAx>
        <c:axId val="2411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2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22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97E-2"/>
              <c:y val="0.39141510666998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18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56"/>
          <c:w val="0.8679001635130501"/>
          <c:h val="0.494950715531082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235840"/>
        <c:axId val="241537024"/>
      </c:barChart>
      <c:catAx>
        <c:axId val="2412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5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537024"/>
        <c:scaling>
          <c:orientation val="minMax"/>
        </c:scaling>
        <c:delete val="0"/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1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23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143"/>
          <c:w val="0.80122443799042864"/>
          <c:h val="0.5297304288038834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71.180000000000007</c:v>
                </c:pt>
                <c:pt idx="1">
                  <c:v>6.7</c:v>
                </c:pt>
                <c:pt idx="2">
                  <c:v>1.1000000000000001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1238016"/>
        <c:axId val="241239936"/>
      </c:barChart>
      <c:catAx>
        <c:axId val="2412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2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239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23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41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187328"/>
        <c:axId val="227201792"/>
      </c:barChart>
      <c:catAx>
        <c:axId val="22718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0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20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20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9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18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19207317073170732"/>
          <c:y val="3.28283637852250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2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268608"/>
        <c:axId val="241270784"/>
      </c:barChart>
      <c:catAx>
        <c:axId val="24126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2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2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2707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26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0456802209295339"/>
          <c:y val="3.28283637852250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48"/>
          <c:w val="0.861338369617249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286528"/>
        <c:axId val="241387392"/>
      </c:lineChart>
      <c:catAx>
        <c:axId val="24128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3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387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62E-2"/>
              <c:y val="0.39141510666998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28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c:v>
            </c:pt>
          </c:strCache>
        </c:strRef>
      </c:tx>
      <c:layout>
        <c:manualLayout>
          <c:xMode val="edge"/>
          <c:yMode val="edge"/>
          <c:x val="0.45442565639039306"/>
          <c:y val="3.282836378522501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48"/>
          <c:w val="0.86790016351304977"/>
          <c:h val="0.4949507155310824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28352"/>
        <c:axId val="241430528"/>
      </c:barChart>
      <c:catAx>
        <c:axId val="2414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9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43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430528"/>
        <c:scaling>
          <c:orientation val="minMax"/>
        </c:scaling>
        <c:delete val="0"/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96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42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127"/>
          <c:w val="0.80122443799042864"/>
          <c:h val="0.5297304288038833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1451392"/>
        <c:axId val="241453312"/>
      </c:barChart>
      <c:catAx>
        <c:axId val="241451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45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45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4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55" r="0.75000000000000255" t="1" header="0.5" footer="0.5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1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473792"/>
        <c:axId val="241496448"/>
      </c:barChart>
      <c:catAx>
        <c:axId val="24147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1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4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496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47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34"/>
          <c:y val="3.2828363785225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45"/>
          <c:w val="0.8613383696172494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734656"/>
        <c:axId val="225736960"/>
      </c:lineChart>
      <c:catAx>
        <c:axId val="22573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7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73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52E-2"/>
              <c:y val="0.39141510666998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73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55" r="0.75000000000000255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0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645"/>
          <c:w val="0.86790016351304966"/>
          <c:h val="0.494950715531082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65632"/>
        <c:axId val="241906048"/>
      </c:barChart>
      <c:catAx>
        <c:axId val="2257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84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90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906048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89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76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55" r="0.75000000000000255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11"/>
          <c:w val="0.80122443799042864"/>
          <c:h val="0.5297304288038832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1938432"/>
        <c:axId val="241940352"/>
      </c:barChart>
      <c:catAx>
        <c:axId val="2419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94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94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93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 paperSize="9"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0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710976"/>
        <c:axId val="241721344"/>
      </c:barChart>
      <c:catAx>
        <c:axId val="24171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12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72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72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71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23"/>
          <c:y val="3.2828363785225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42"/>
          <c:w val="0.8613383696172496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741184"/>
        <c:axId val="241760128"/>
      </c:lineChart>
      <c:catAx>
        <c:axId val="24174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7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760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41E-2"/>
              <c:y val="0.39141510666998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74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0188139059304244"/>
          <c:y val="2.94612794612800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0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48160"/>
        <c:axId val="225550720"/>
      </c:lineChart>
      <c:catAx>
        <c:axId val="22554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55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5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57E-2"/>
              <c:y val="0.391415201887674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54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0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365632"/>
        <c:axId val="227367552"/>
      </c:barChart>
      <c:catAx>
        <c:axId val="22736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5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3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67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36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6"/>
          <c:y val="0.21464699398031642"/>
          <c:w val="0.86790016351304955"/>
          <c:h val="0.4949507155310823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001792"/>
        <c:axId val="242003968"/>
      </c:barChart>
      <c:catAx>
        <c:axId val="2420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73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00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003968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8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001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094"/>
          <c:w val="0.80122443799042864"/>
          <c:h val="0.529730428803883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1827840"/>
        <c:axId val="241829760"/>
      </c:barChart>
      <c:catAx>
        <c:axId val="24182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82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82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82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866624"/>
        <c:axId val="241868800"/>
      </c:barChart>
      <c:catAx>
        <c:axId val="2418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7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186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868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86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17"/>
          <c:y val="3.2828363785224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39"/>
          <c:w val="0.86133836961724985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880448"/>
        <c:axId val="242313088"/>
      </c:lineChart>
      <c:catAx>
        <c:axId val="24188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31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31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31E-2"/>
              <c:y val="0.3914151066699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188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7"/>
          <c:y val="0.21464699398031639"/>
          <c:w val="0.86790016351304944"/>
          <c:h val="0.4949507155310822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33568"/>
        <c:axId val="242348032"/>
      </c:barChart>
      <c:catAx>
        <c:axId val="24233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34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348032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1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33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082"/>
          <c:w val="0.80122443799042864"/>
          <c:h val="0.5297304288038829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2376704"/>
        <c:axId val="242378624"/>
      </c:barChart>
      <c:catAx>
        <c:axId val="24237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37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37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3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73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427776"/>
        <c:axId val="242434048"/>
      </c:barChart>
      <c:catAx>
        <c:axId val="24242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1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4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4340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42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12"/>
          <c:y val="3.28283637852249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36"/>
          <c:w val="0.8613383696172499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449792"/>
        <c:axId val="242468736"/>
      </c:lineChart>
      <c:catAx>
        <c:axId val="2424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46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468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17E-2"/>
              <c:y val="0.391415106669989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9"/>
          <c:y val="0.21464699398031636"/>
          <c:w val="0.86790016351304933"/>
          <c:h val="0.4949507155310822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108288"/>
        <c:axId val="242114560"/>
      </c:barChart>
      <c:catAx>
        <c:axId val="24210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28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1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114560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61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10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22" r="0.75000000000000222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066"/>
          <c:w val="0.80122443799042864"/>
          <c:h val="0.529730428803882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2147328"/>
        <c:axId val="242149248"/>
      </c:barChart>
      <c:catAx>
        <c:axId val="24214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14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14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14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7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08128"/>
        <c:axId val="227410688"/>
      </c:lineChart>
      <c:catAx>
        <c:axId val="227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41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41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22E-2"/>
              <c:y val="0.39141520188767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40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62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190208"/>
        <c:axId val="242200576"/>
      </c:barChart>
      <c:catAx>
        <c:axId val="24219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20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200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19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06"/>
          <c:y val="3.28283637852249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34"/>
          <c:w val="0.8613383696172500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16320"/>
        <c:axId val="242767744"/>
      </c:lineChart>
      <c:catAx>
        <c:axId val="24221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767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767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06E-2"/>
              <c:y val="0.391415106669988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21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8"/>
          <c:y val="0.21464699398031634"/>
          <c:w val="0.86790016351304922"/>
          <c:h val="0.494950715531082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788224"/>
        <c:axId val="242794496"/>
      </c:barChart>
      <c:catAx>
        <c:axId val="24278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06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7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794496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5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78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11" r="0.75000000000000211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049"/>
          <c:w val="0.80122443799042864"/>
          <c:h val="0.5297304288038827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2819456"/>
        <c:axId val="242821376"/>
      </c:barChart>
      <c:catAx>
        <c:axId val="24281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82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2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81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5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58240"/>
        <c:axId val="242872704"/>
      </c:barChart>
      <c:catAx>
        <c:axId val="24285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87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7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8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301"/>
          <c:y val="3.28283637852249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31"/>
          <c:w val="0.8613383696172501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74720"/>
        <c:axId val="242977024"/>
      </c:lineChart>
      <c:catAx>
        <c:axId val="2429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1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97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97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99E-2"/>
              <c:y val="0.391415106669988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97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5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802"/>
          <c:y val="0.21464699398031631"/>
          <c:w val="0.86790016351304911"/>
          <c:h val="0.4949507155310821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[5]!Area</c:f>
            </c: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26560"/>
        <c:axId val="243028736"/>
      </c:barChart>
      <c:catAx>
        <c:axId val="24302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9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02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28736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44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302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4038"/>
          <c:w val="0.80122443799042864"/>
          <c:h val="0.5297304288038826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3064832"/>
        <c:axId val="243066752"/>
      </c:barChart>
      <c:catAx>
        <c:axId val="24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0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6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064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 horizontalDpi="300" verticalDpi="300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99520"/>
        <c:axId val="243101696"/>
      </c:barChart>
      <c:catAx>
        <c:axId val="24309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84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10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101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309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5295"/>
          <c:y val="3.282836378522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628"/>
          <c:w val="0.861338369617250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121</c:v>
                </c:pt>
                <c:pt idx="1">
                  <c:v>174</c:v>
                </c:pt>
                <c:pt idx="2">
                  <c:v>195</c:v>
                </c:pt>
                <c:pt idx="3">
                  <c:v>80</c:v>
                </c:pt>
                <c:pt idx="4">
                  <c:v>62</c:v>
                </c:pt>
                <c:pt idx="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61408"/>
        <c:axId val="242562944"/>
      </c:lineChart>
      <c:catAx>
        <c:axId val="2425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562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56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89E-2"/>
              <c:y val="0.39141510666998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56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443840"/>
        <c:axId val="227445760"/>
      </c:barChart>
      <c:catAx>
        <c:axId val="22744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14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4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44576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7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44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803"/>
          <c:y val="0.21464699398031628"/>
          <c:w val="0.86790016351304899"/>
          <c:h val="0.4949507155310820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[5]!Area</c:f>
            </c: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575616"/>
        <c:axId val="242590080"/>
      </c:barChart>
      <c:catAx>
        <c:axId val="24257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84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25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590080"/>
        <c:scaling>
          <c:orientation val="minMax"/>
        </c:scaling>
        <c:delete val="0"/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3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257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4176829268293287"/>
          <c:y val="0.28535423905618457"/>
          <c:w val="0.83689024390243905"/>
          <c:h val="0.3787888129064510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03680"/>
        <c:axId val="226105600"/>
      </c:barChart>
      <c:catAx>
        <c:axId val="22610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10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10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10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9792"/>
        <c:axId val="226140544"/>
      </c:lineChart>
      <c:catAx>
        <c:axId val="22612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14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14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08E-2"/>
              <c:y val="0.42676872920792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3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69600"/>
        <c:axId val="226171520"/>
      </c:barChart>
      <c:catAx>
        <c:axId val="226169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8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1715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617152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64E-2"/>
              <c:y val="0.340909931615795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616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64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3890816"/>
        <c:axId val="243892992"/>
      </c:barChart>
      <c:catAx>
        <c:axId val="24389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85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89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9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89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TblAgeBar!$A$30</c:f>
          <c:strCache>
            <c:ptCount val="1"/>
            <c:pt idx="0">
              <c: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66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21664"/>
        <c:axId val="243923584"/>
      </c:barChart>
      <c:catAx>
        <c:axId val="24392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5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92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923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79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392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TblAgeBar!$A$58</c:f>
          <c:strCache>
            <c:ptCount val="1"/>
            <c:pt idx="0">
              <c: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0456802209296305"/>
          <c:y val="3.28283637852266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4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90144"/>
        <c:axId val="244425472"/>
      </c:lineChart>
      <c:catAx>
        <c:axId val="24439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4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442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6203E-2"/>
              <c:y val="0.39141510667000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439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66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274880"/>
        <c:axId val="243276800"/>
      </c:barChart>
      <c:catAx>
        <c:axId val="2432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52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327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276800"/>
        <c:scaling>
          <c:orientation val="minMax"/>
        </c:scaling>
        <c:delete val="0"/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812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327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 sz="2000"/>
              <a:t>เปรียบเทียบอัตราป่วยด้วยโรคไข้เลือดออกระดับประเทศสูงสุด 10 อันดับแรก</a:t>
            </a:r>
          </a:p>
        </c:rich>
      </c:tx>
      <c:layout>
        <c:manualLayout>
          <c:xMode val="edge"/>
          <c:yMode val="edge"/>
          <c:x val="0.1518718984381747"/>
          <c:y val="2.8673827033040659E-2"/>
        </c:manualLayout>
      </c:layout>
      <c:overlay val="0"/>
      <c:spPr>
        <a:ln>
          <a:solidFill>
            <a:schemeClr val="accent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035"/>
          <c:h val="0.48094457998736673"/>
        </c:manualLayout>
      </c:layout>
      <c:barChart>
        <c:barDir val="col"/>
        <c:grouping val="clustered"/>
        <c:varyColors val="0"/>
        <c:ser>
          <c:idx val="0"/>
          <c:order val="0"/>
          <c:tx>
            <c:v>อัตราป่วยต่อแสนประชากร</c:v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รอวางลำดับอัตราป่วยระดับประเทศ!$G$2:$G$11</c:f>
              <c:strCache>
                <c:ptCount val="10"/>
                <c:pt idx="0">
                  <c:v>นครปฐม</c:v>
                </c:pt>
                <c:pt idx="1">
                  <c:v>พิจิตร</c:v>
                </c:pt>
                <c:pt idx="2">
                  <c:v>แม่ฮ่องสอน</c:v>
                </c:pt>
                <c:pt idx="3">
                  <c:v>ภูเก็ต</c:v>
                </c:pt>
                <c:pt idx="4">
                  <c:v>กระบี่</c:v>
                </c:pt>
                <c:pt idx="5">
                  <c:v>นครสวรรค์</c:v>
                </c:pt>
                <c:pt idx="6">
                  <c:v>อุทัยธานี</c:v>
                </c:pt>
                <c:pt idx="7">
                  <c:v>นครศรีธรรมราช</c:v>
                </c:pt>
                <c:pt idx="8">
                  <c:v>ระยอง</c:v>
                </c:pt>
                <c:pt idx="9">
                  <c:v>ตาก</c:v>
                </c:pt>
              </c:strCache>
            </c:strRef>
          </c:cat>
          <c:val>
            <c:numRef>
              <c:f>รอวางลำดับอัตราป่วยระดับประเทศ!$C$2:$C$11</c:f>
              <c:numCache>
                <c:formatCode>General</c:formatCode>
                <c:ptCount val="10"/>
                <c:pt idx="0">
                  <c:v>170.92</c:v>
                </c:pt>
                <c:pt idx="1">
                  <c:v>168.34</c:v>
                </c:pt>
                <c:pt idx="2">
                  <c:v>152.1</c:v>
                </c:pt>
                <c:pt idx="3">
                  <c:v>149.6</c:v>
                </c:pt>
                <c:pt idx="4">
                  <c:v>143.53</c:v>
                </c:pt>
                <c:pt idx="5">
                  <c:v>140.57</c:v>
                </c:pt>
                <c:pt idx="6">
                  <c:v>136.72</c:v>
                </c:pt>
                <c:pt idx="7">
                  <c:v>134.72999999999999</c:v>
                </c:pt>
                <c:pt idx="8">
                  <c:v>128.99</c:v>
                </c:pt>
                <c:pt idx="9">
                  <c:v>128.28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3305856"/>
        <c:axId val="246514816"/>
      </c:barChart>
      <c:catAx>
        <c:axId val="2433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246514816"/>
        <c:crosses val="autoZero"/>
        <c:auto val="1"/>
        <c:lblAlgn val="ctr"/>
        <c:lblOffset val="100"/>
        <c:noMultiLvlLbl val="0"/>
      </c:catAx>
      <c:valAx>
        <c:axId val="246514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43305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6937448218331326"/>
          <c:y val="0.13111446078106392"/>
          <c:w val="0.38604811898512686"/>
          <c:h val="9.4181840551181228E-2"/>
        </c:manualLayout>
      </c:layout>
      <c:overlay val="0"/>
      <c:txPr>
        <a:bodyPr/>
        <a:lstStyle/>
        <a:p>
          <a:pPr>
            <a:defRPr sz="1400"/>
          </a:pPr>
          <a:endParaRPr lang="th-TH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เปรียบเทียบอัตราป่วยด้วยโรคไข้เลือดออกภาคตะวันออกเฉียงเหนือ  สูงสุด 10 อันดับแรก</a:t>
            </a:r>
          </a:p>
        </c:rich>
      </c:tx>
      <c:overlay val="0"/>
      <c:spPr>
        <a:ln>
          <a:solidFill>
            <a:schemeClr val="accent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91"/>
          <c:h val="0.48094457998736651"/>
        </c:manualLayout>
      </c:layout>
      <c:barChart>
        <c:barDir val="col"/>
        <c:grouping val="clustered"/>
        <c:varyColors val="0"/>
        <c:ser>
          <c:idx val="0"/>
          <c:order val="0"/>
          <c:tx>
            <c:v>อัตราป่วยต่อแสนประชากร</c:v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รอวางลำดับป่วยภาค!$A$2:$A$11</c:f>
              <c:strCache>
                <c:ptCount val="10"/>
                <c:pt idx="0">
                  <c:v>สุรินทร์</c:v>
                </c:pt>
                <c:pt idx="1">
                  <c:v>ศรีสะเกษ</c:v>
                </c:pt>
                <c:pt idx="2">
                  <c:v>อุบลราชธานี</c:v>
                </c:pt>
                <c:pt idx="3">
                  <c:v>นครราชสีมา</c:v>
                </c:pt>
                <c:pt idx="4">
                  <c:v>ร้อยเอ็ด</c:v>
                </c:pt>
                <c:pt idx="5">
                  <c:v>บุรีรัมย์</c:v>
                </c:pt>
                <c:pt idx="6">
                  <c:v>ยโสธร</c:v>
                </c:pt>
                <c:pt idx="7">
                  <c:v>เลย</c:v>
                </c:pt>
                <c:pt idx="8">
                  <c:v>มหาสารคาม</c:v>
                </c:pt>
                <c:pt idx="9">
                  <c:v>กาฬสินธุ์</c:v>
                </c:pt>
              </c:strCache>
            </c:strRef>
          </c:cat>
          <c:val>
            <c:numRef>
              <c:f>รอวางลำดับป่วยภาค!$Q$2:$Q$11</c:f>
              <c:numCache>
                <c:formatCode>General</c:formatCode>
                <c:ptCount val="10"/>
                <c:pt idx="0">
                  <c:v>127.83</c:v>
                </c:pt>
                <c:pt idx="1">
                  <c:v>118.54</c:v>
                </c:pt>
                <c:pt idx="2">
                  <c:v>99.66</c:v>
                </c:pt>
                <c:pt idx="3">
                  <c:v>98.39</c:v>
                </c:pt>
                <c:pt idx="4">
                  <c:v>94.27</c:v>
                </c:pt>
                <c:pt idx="5">
                  <c:v>70.319999999999993</c:v>
                </c:pt>
                <c:pt idx="6">
                  <c:v>69.12</c:v>
                </c:pt>
                <c:pt idx="7">
                  <c:v>66.02</c:v>
                </c:pt>
                <c:pt idx="8">
                  <c:v>59.07</c:v>
                </c:pt>
                <c:pt idx="9">
                  <c:v>57.43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7109504"/>
        <c:axId val="247111040"/>
      </c:barChart>
      <c:catAx>
        <c:axId val="2471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247111040"/>
        <c:crosses val="autoZero"/>
        <c:auto val="1"/>
        <c:lblAlgn val="ctr"/>
        <c:lblOffset val="100"/>
        <c:noMultiLvlLbl val="0"/>
      </c:catAx>
      <c:valAx>
        <c:axId val="247111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47109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696"/>
          <c:y val="0.24222546854717197"/>
          <c:w val="0.34762487626971039"/>
          <c:h val="7.6651110832314767E-2"/>
        </c:manualLayout>
      </c:layout>
      <c:overlay val="0"/>
      <c:txPr>
        <a:bodyPr/>
        <a:lstStyle/>
        <a:p>
          <a:pPr>
            <a:defRPr sz="1800"/>
          </a:pPr>
          <a:endParaRPr lang="th-TH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39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752192"/>
        <c:axId val="227762560"/>
      </c:barChart>
      <c:catAx>
        <c:axId val="22775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76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76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3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7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th-TH" sz="2800"/>
              <a:t>เปรียบเทียบอัตราป่วยด้วยโรคไข้เลือดออกระดับประเทศ</a:t>
            </a:r>
            <a:r>
              <a:rPr lang="th-TH" sz="2800" baseline="0"/>
              <a:t>        จังหวัดในเขตตรวจราชการกระทรวงสาธารณสุขที่ </a:t>
            </a:r>
            <a:r>
              <a:rPr lang="en-US" sz="2800" baseline="0"/>
              <a:t>10</a:t>
            </a:r>
            <a:endParaRPr lang="th-TH" sz="2800"/>
          </a:p>
        </c:rich>
      </c:tx>
      <c:overlay val="0"/>
      <c:spPr>
        <a:ln>
          <a:solidFill>
            <a:schemeClr val="accent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125228508578679"/>
          <c:y val="0.26137463342798978"/>
          <c:w val="0.8765254960441009"/>
          <c:h val="0.44868640852131925"/>
        </c:manualLayout>
      </c:layout>
      <c:barChart>
        <c:barDir val="col"/>
        <c:grouping val="clustered"/>
        <c:varyColors val="0"/>
        <c:ser>
          <c:idx val="0"/>
          <c:order val="0"/>
          <c:tx>
            <c:v>อัตราป่วยต่อแสนประชากร</c:v>
          </c:tx>
          <c:invertIfNegative val="0"/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รอวางลำดับป่วยเขต!$A$2:$A$6</c:f>
              <c:strCache>
                <c:ptCount val="5"/>
                <c:pt idx="0">
                  <c:v>ศรีสะเกษ</c:v>
                </c:pt>
                <c:pt idx="1">
                  <c:v>อุบลราชธานี</c:v>
                </c:pt>
                <c:pt idx="2">
                  <c:v>ยโสธร</c:v>
                </c:pt>
                <c:pt idx="3">
                  <c:v>มุกดาหาร</c:v>
                </c:pt>
                <c:pt idx="4">
                  <c:v>อำนาจเจริญ</c:v>
                </c:pt>
              </c:strCache>
            </c:strRef>
          </c:cat>
          <c:val>
            <c:numRef>
              <c:f>รอวางลำดับป่วยเขต!$D$2:$D$6</c:f>
              <c:numCache>
                <c:formatCode>General</c:formatCode>
                <c:ptCount val="5"/>
                <c:pt idx="0">
                  <c:v>118.54</c:v>
                </c:pt>
                <c:pt idx="1">
                  <c:v>99.66</c:v>
                </c:pt>
                <c:pt idx="2">
                  <c:v>69.12</c:v>
                </c:pt>
                <c:pt idx="3">
                  <c:v>42.9</c:v>
                </c:pt>
                <c:pt idx="4">
                  <c:v>36.270000000000003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7226752"/>
        <c:axId val="247228288"/>
      </c:barChart>
      <c:catAx>
        <c:axId val="24722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247228288"/>
        <c:crosses val="autoZero"/>
        <c:auto val="1"/>
        <c:lblAlgn val="ctr"/>
        <c:lblOffset val="100"/>
        <c:noMultiLvlLbl val="0"/>
      </c:catAx>
      <c:valAx>
        <c:axId val="247228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24722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4715228105072455"/>
          <c:y val="0.29150673414283623"/>
          <c:w val="0.38604811898512686"/>
          <c:h val="9.4181840551181228E-2"/>
        </c:manualLayout>
      </c:layout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th-TH"/>
              <a:t>อัตราป่วยโรคมือเท้าปาก ปี </a:t>
            </a:r>
            <a:r>
              <a:rPr lang="en-US"/>
              <a:t>2561  </a:t>
            </a:r>
            <a:r>
              <a:rPr lang="th-TH"/>
              <a:t>ในพื้นที่</a:t>
            </a:r>
            <a:r>
              <a:rPr lang="th-TH" baseline="0"/>
              <a:t>จังหวัดศรีสะเกษ  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th-TH" baseline="0"/>
              <a:t>จำแนกรายอำเภอ</a:t>
            </a:r>
            <a:endParaRPr lang="th-TH"/>
          </a:p>
        </c:rich>
      </c:tx>
      <c:layout>
        <c:manualLayout>
          <c:xMode val="edge"/>
          <c:yMode val="edge"/>
          <c:x val="0.14667415770857617"/>
          <c:y val="6.4400703468284956E-2"/>
        </c:manualLayout>
      </c:layout>
      <c:overlay val="0"/>
      <c:spPr>
        <a:ln>
          <a:solidFill>
            <a:schemeClr val="accent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35"/>
          <c:h val="0.48094457998736723"/>
        </c:manualLayout>
      </c:layout>
      <c:barChart>
        <c:barDir val="col"/>
        <c:grouping val="clustered"/>
        <c:varyColors val="0"/>
        <c:ser>
          <c:idx val="0"/>
          <c:order val="0"/>
          <c:tx>
            <c:v>อัตราป่วยต่อแสนประชากร</c:v>
          </c:tx>
          <c:invertIfNegative val="0"/>
          <c:dLbls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ไพรบึง</c:v>
                </c:pt>
                <c:pt idx="1">
                  <c:v>อุทุมพรพิสัย</c:v>
                </c:pt>
                <c:pt idx="2">
                  <c:v>เบญจลักษ์</c:v>
                </c:pt>
                <c:pt idx="3">
                  <c:v>บึงบูรพ์</c:v>
                </c:pt>
                <c:pt idx="4">
                  <c:v>โนนคูณ</c:v>
                </c:pt>
                <c:pt idx="5">
                  <c:v>ศรีรัตนะ</c:v>
                </c:pt>
                <c:pt idx="6">
                  <c:v>วังหิน</c:v>
                </c:pt>
                <c:pt idx="7">
                  <c:v>กันทรลักษ์</c:v>
                </c:pt>
                <c:pt idx="8">
                  <c:v>ภูสิงห์</c:v>
                </c:pt>
                <c:pt idx="9">
                  <c:v>เมือง</c:v>
                </c:pt>
                <c:pt idx="10">
                  <c:v>ขุนหาญ</c:v>
                </c:pt>
                <c:pt idx="11">
                  <c:v>เมืองจันทร์</c:v>
                </c:pt>
                <c:pt idx="12">
                  <c:v>ราษีไศล</c:v>
                </c:pt>
                <c:pt idx="13">
                  <c:v>กันทรารมย์</c:v>
                </c:pt>
                <c:pt idx="14">
                  <c:v>ปรางค์กู่</c:v>
                </c:pt>
                <c:pt idx="15">
                  <c:v>พยุห์</c:v>
                </c:pt>
                <c:pt idx="16">
                  <c:v>ห้วยทับทัน</c:v>
                </c:pt>
                <c:pt idx="17">
                  <c:v>น้ำเกลี้ยง</c:v>
                </c:pt>
                <c:pt idx="18">
                  <c:v>โพธิ์ศรีสุวรรณ</c:v>
                </c:pt>
                <c:pt idx="19">
                  <c:v>ขุขันธ์</c:v>
                </c:pt>
                <c:pt idx="20">
                  <c:v>ยางชุมน้อย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39.307362889711818</c:v>
                </c:pt>
                <c:pt idx="1">
                  <c:v>129.83010003455908</c:v>
                </c:pt>
                <c:pt idx="2">
                  <c:v>59.055646525112074</c:v>
                </c:pt>
                <c:pt idx="3">
                  <c:v>28.216704288939052</c:v>
                </c:pt>
                <c:pt idx="4">
                  <c:v>80.885698397452103</c:v>
                </c:pt>
                <c:pt idx="5">
                  <c:v>33.704078193461406</c:v>
                </c:pt>
                <c:pt idx="6">
                  <c:v>87.652894537630985</c:v>
                </c:pt>
                <c:pt idx="7">
                  <c:v>24.697334169749716</c:v>
                </c:pt>
                <c:pt idx="8">
                  <c:v>55.170384537580226</c:v>
                </c:pt>
                <c:pt idx="9">
                  <c:v>35.787394248249996</c:v>
                </c:pt>
                <c:pt idx="10">
                  <c:v>55.53138911769878</c:v>
                </c:pt>
                <c:pt idx="11">
                  <c:v>88.74098724348309</c:v>
                </c:pt>
                <c:pt idx="12">
                  <c:v>21.0928582063626</c:v>
                </c:pt>
                <c:pt idx="13">
                  <c:v>88.895991689723019</c:v>
                </c:pt>
                <c:pt idx="14">
                  <c:v>63.397517176304071</c:v>
                </c:pt>
                <c:pt idx="15">
                  <c:v>52.627205495388196</c:v>
                </c:pt>
                <c:pt idx="16">
                  <c:v>98.914297826240556</c:v>
                </c:pt>
                <c:pt idx="17">
                  <c:v>233.47177012010326</c:v>
                </c:pt>
                <c:pt idx="18">
                  <c:v>67.153529757407867</c:v>
                </c:pt>
                <c:pt idx="19">
                  <c:v>15.828733107773887</c:v>
                </c:pt>
                <c:pt idx="20">
                  <c:v>38.111831001252249</c:v>
                </c:pt>
                <c:pt idx="21">
                  <c:v>29.835902536051716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7434624"/>
        <c:axId val="247469184"/>
      </c:barChart>
      <c:catAx>
        <c:axId val="247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247469184"/>
        <c:crosses val="autoZero"/>
        <c:auto val="1"/>
        <c:lblAlgn val="ctr"/>
        <c:lblOffset val="100"/>
        <c:noMultiLvlLbl val="0"/>
      </c:catAx>
      <c:valAx>
        <c:axId val="24746918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474346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734"/>
          <c:y val="0.24222546854717231"/>
          <c:w val="0.34762487626971111"/>
          <c:h val="7.6651110832314767E-2"/>
        </c:manualLayout>
      </c:layout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50"/>
              <a:t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</a:t>
            </a:r>
            <a:r>
              <a:rPr lang="en-US" sz="1050"/>
              <a:t>23</a:t>
            </a:r>
            <a:r>
              <a:rPr lang="th-TH" sz="1050"/>
              <a:t> สิงหาคม 2561</a:t>
            </a:r>
          </a:p>
        </c:rich>
      </c:tx>
      <c:layout>
        <c:manualLayout>
          <c:xMode val="edge"/>
          <c:yMode val="edge"/>
          <c:x val="5.9959225280326191E-2"/>
          <c:y val="2.1621621621621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70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txPr>
              <a:bodyPr/>
              <a:lstStyle/>
              <a:p>
                <a:pPr>
                  <a:defRPr sz="9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227.81</c:v>
                </c:pt>
                <c:pt idx="2">
                  <c:v>129.46</c:v>
                </c:pt>
                <c:pt idx="3">
                  <c:v>50.57</c:v>
                </c:pt>
                <c:pt idx="4">
                  <c:v>27.45</c:v>
                </c:pt>
                <c:pt idx="5">
                  <c:v>10.24</c:v>
                </c:pt>
                <c:pt idx="6">
                  <c:v>5.63</c:v>
                </c:pt>
                <c:pt idx="7">
                  <c:v>1.96</c:v>
                </c:pt>
                <c:pt idx="8">
                  <c:v>2.63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48129024"/>
        <c:axId val="248130944"/>
      </c:barChart>
      <c:catAx>
        <c:axId val="2481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813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30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37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812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จำนวนผู้ป่วยด้วยโรค ไข้เลือดออกรวม(26,27,66)  จำแนกตามอาชีพ   จังหวัด ศรีสะเกษ </a:t>
            </a:r>
            <a:endParaRPr lang="en-US" sz="1000"/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 ระหว่างวันที่  1 มกราคม 2561  ถึงวันที่</a:t>
            </a:r>
            <a:r>
              <a:rPr lang="en-US" sz="1000"/>
              <a:t> </a:t>
            </a:r>
            <a:r>
              <a:rPr lang="th-TH" sz="1000"/>
              <a:t> </a:t>
            </a:r>
            <a:r>
              <a:rPr lang="en-US" sz="1000"/>
              <a:t>23 </a:t>
            </a:r>
            <a:r>
              <a:rPr lang="th-TH" sz="1000"/>
              <a:t> สิงหาคม 2561</a:t>
            </a:r>
          </a:p>
        </c:rich>
      </c:tx>
      <c:layout>
        <c:manualLayout>
          <c:xMode val="edge"/>
          <c:yMode val="edge"/>
          <c:x val="0.25393048192025242"/>
          <c:y val="8.51877808467654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3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txPr>
              <a:bodyPr/>
              <a:lstStyle/>
              <a:p>
                <a:pPr>
                  <a:defRPr sz="8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34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320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55</c:v>
                </c:pt>
                <c:pt idx="10">
                  <c:v>254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181120"/>
        <c:axId val="248183040"/>
      </c:barChart>
      <c:catAx>
        <c:axId val="24818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46678346694866635"/>
              <c:y val="0.873011699808710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481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3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4818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chemeClr val="tx2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9"/>
          <c:h val="0.4809445799873675"/>
        </c:manualLayout>
      </c:layout>
      <c:barChart>
        <c:barDir val="col"/>
        <c:grouping val="clustered"/>
        <c:varyColors val="0"/>
        <c:ser>
          <c:idx val="0"/>
          <c:order val="0"/>
          <c:tx>
            <c:v>อัตราป่วยต่อแสนประชากร</c:v>
          </c:tx>
          <c:invertIfNegative val="0"/>
          <c:dLbls>
            <c:txPr>
              <a:bodyPr/>
              <a:lstStyle/>
              <a:p>
                <a:pPr>
                  <a:defRPr sz="7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ไพรบึง</c:v>
                </c:pt>
                <c:pt idx="1">
                  <c:v>อุทุมพรพิสัย</c:v>
                </c:pt>
                <c:pt idx="2">
                  <c:v>เบญจลักษ์</c:v>
                </c:pt>
                <c:pt idx="3">
                  <c:v>บึงบูรพ์</c:v>
                </c:pt>
                <c:pt idx="4">
                  <c:v>โนนคูณ</c:v>
                </c:pt>
                <c:pt idx="5">
                  <c:v>ศรีรัตนะ</c:v>
                </c:pt>
                <c:pt idx="6">
                  <c:v>วังหิน</c:v>
                </c:pt>
                <c:pt idx="7">
                  <c:v>กันทรลักษ์</c:v>
                </c:pt>
                <c:pt idx="8">
                  <c:v>ภูสิงห์</c:v>
                </c:pt>
                <c:pt idx="9">
                  <c:v>เมือง</c:v>
                </c:pt>
                <c:pt idx="10">
                  <c:v>ขุนหาญ</c:v>
                </c:pt>
                <c:pt idx="11">
                  <c:v>เมืองจันทร์</c:v>
                </c:pt>
                <c:pt idx="12">
                  <c:v>ราษีไศล</c:v>
                </c:pt>
                <c:pt idx="13">
                  <c:v>กันทรารมย์</c:v>
                </c:pt>
                <c:pt idx="14">
                  <c:v>ปรางค์กู่</c:v>
                </c:pt>
                <c:pt idx="15">
                  <c:v>พยุห์</c:v>
                </c:pt>
                <c:pt idx="16">
                  <c:v>ห้วยทับทัน</c:v>
                </c:pt>
                <c:pt idx="17">
                  <c:v>น้ำเกลี้ยง</c:v>
                </c:pt>
                <c:pt idx="18">
                  <c:v>โพธิ์ศรีสุวรรณ</c:v>
                </c:pt>
                <c:pt idx="19">
                  <c:v>ขุขันธ์</c:v>
                </c:pt>
                <c:pt idx="20">
                  <c:v>ยางชุมน้อย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39.307362889711818</c:v>
                </c:pt>
                <c:pt idx="1">
                  <c:v>129.83010003455908</c:v>
                </c:pt>
                <c:pt idx="2">
                  <c:v>59.055646525112074</c:v>
                </c:pt>
                <c:pt idx="3">
                  <c:v>28.216704288939052</c:v>
                </c:pt>
                <c:pt idx="4">
                  <c:v>80.885698397452103</c:v>
                </c:pt>
                <c:pt idx="5">
                  <c:v>33.704078193461406</c:v>
                </c:pt>
                <c:pt idx="6">
                  <c:v>87.652894537630985</c:v>
                </c:pt>
                <c:pt idx="7">
                  <c:v>24.697334169749716</c:v>
                </c:pt>
                <c:pt idx="8">
                  <c:v>55.170384537580226</c:v>
                </c:pt>
                <c:pt idx="9">
                  <c:v>35.787394248249996</c:v>
                </c:pt>
                <c:pt idx="10">
                  <c:v>55.53138911769878</c:v>
                </c:pt>
                <c:pt idx="11">
                  <c:v>88.74098724348309</c:v>
                </c:pt>
                <c:pt idx="12">
                  <c:v>21.0928582063626</c:v>
                </c:pt>
                <c:pt idx="13">
                  <c:v>88.895991689723019</c:v>
                </c:pt>
                <c:pt idx="14">
                  <c:v>63.397517176304071</c:v>
                </c:pt>
                <c:pt idx="15">
                  <c:v>52.627205495388196</c:v>
                </c:pt>
                <c:pt idx="16">
                  <c:v>98.914297826240556</c:v>
                </c:pt>
                <c:pt idx="17">
                  <c:v>233.47177012010326</c:v>
                </c:pt>
                <c:pt idx="18">
                  <c:v>67.153529757407867</c:v>
                </c:pt>
                <c:pt idx="19">
                  <c:v>15.828733107773887</c:v>
                </c:pt>
                <c:pt idx="20">
                  <c:v>38.111831001252249</c:v>
                </c:pt>
                <c:pt idx="21">
                  <c:v>29.835902536051716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247815168"/>
        <c:axId val="247833344"/>
      </c:barChart>
      <c:catAx>
        <c:axId val="24781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50"/>
            </a:pPr>
            <a:endParaRPr lang="th-TH"/>
          </a:p>
        </c:txPr>
        <c:crossAx val="247833344"/>
        <c:crosses val="autoZero"/>
        <c:auto val="1"/>
        <c:lblAlgn val="ctr"/>
        <c:lblOffset val="100"/>
        <c:noMultiLvlLbl val="0"/>
      </c:catAx>
      <c:valAx>
        <c:axId val="24783334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47815168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200"/>
            </a:pPr>
            <a:endParaRPr lang="th-TH"/>
          </a:p>
        </c:txPr>
      </c:legendEntry>
      <c:layout>
        <c:manualLayout>
          <c:xMode val="edge"/>
          <c:yMode val="edge"/>
          <c:x val="0.38293384274085746"/>
          <c:y val="0.24222546854717242"/>
          <c:w val="0.61706611628663111"/>
          <c:h val="0.20182111443736159"/>
        </c:manualLayout>
      </c:layout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91232"/>
        <c:axId val="227793152"/>
      </c:barChart>
      <c:catAx>
        <c:axId val="2277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39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79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7931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79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497856"/>
        <c:axId val="227516800"/>
      </c:lineChart>
      <c:catAx>
        <c:axId val="22749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5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1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5E-2"/>
              <c:y val="0.391415201887671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49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3312"/>
        <c:axId val="227695232"/>
      </c:barChart>
      <c:catAx>
        <c:axId val="22769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92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69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9523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6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69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35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703040"/>
        <c:axId val="227725696"/>
      </c:barChart>
      <c:catAx>
        <c:axId val="22770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72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72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5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70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5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077952"/>
        <c:axId val="228079872"/>
      </c:barChart>
      <c:catAx>
        <c:axId val="22807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22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07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79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07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3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128640"/>
        <c:axId val="227803520"/>
      </c:lineChart>
      <c:catAx>
        <c:axId val="22812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8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80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98E-2"/>
              <c:y val="0.391415201887670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1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c:v>
            </c:pt>
          </c:strCache>
        </c:strRef>
      </c:tx>
      <c:layout>
        <c:manualLayout>
          <c:xMode val="edge"/>
          <c:yMode val="edge"/>
          <c:x val="7.7897046942643391E-2"/>
          <c:y val="2.272727272727491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TblAgeBar!$R$2:$R$23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TblAgeBar!$S$2:$S$23</c:f>
              <c:numCache>
                <c:formatCode>General</c:formatCode>
                <c:ptCount val="22"/>
                <c:pt idx="0">
                  <c:v>40.86</c:v>
                </c:pt>
                <c:pt idx="1">
                  <c:v>37.96</c:v>
                </c:pt>
                <c:pt idx="2">
                  <c:v>39.33</c:v>
                </c:pt>
                <c:pt idx="3">
                  <c:v>52.48</c:v>
                </c:pt>
                <c:pt idx="4">
                  <c:v>17.84</c:v>
                </c:pt>
                <c:pt idx="5">
                  <c:v>105.48</c:v>
                </c:pt>
                <c:pt idx="6">
                  <c:v>19.11</c:v>
                </c:pt>
                <c:pt idx="7">
                  <c:v>55.56</c:v>
                </c:pt>
                <c:pt idx="8">
                  <c:v>27.71</c:v>
                </c:pt>
                <c:pt idx="9">
                  <c:v>85.8</c:v>
                </c:pt>
                <c:pt idx="10">
                  <c:v>27.68</c:v>
                </c:pt>
                <c:pt idx="11">
                  <c:v>18.87</c:v>
                </c:pt>
                <c:pt idx="12">
                  <c:v>78.5</c:v>
                </c:pt>
                <c:pt idx="13">
                  <c:v>70.05</c:v>
                </c:pt>
                <c:pt idx="14">
                  <c:v>49.56</c:v>
                </c:pt>
                <c:pt idx="15">
                  <c:v>41.98</c:v>
                </c:pt>
                <c:pt idx="16">
                  <c:v>25.85</c:v>
                </c:pt>
                <c:pt idx="17">
                  <c:v>33.28</c:v>
                </c:pt>
                <c:pt idx="18">
                  <c:v>61.97</c:v>
                </c:pt>
                <c:pt idx="19">
                  <c:v>26.2</c:v>
                </c:pt>
                <c:pt idx="20">
                  <c:v>33.479999999999997</c:v>
                </c:pt>
                <c:pt idx="21">
                  <c:v>14.26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564928"/>
        <c:axId val="225923456"/>
      </c:barChart>
      <c:catAx>
        <c:axId val="2255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314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92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923456"/>
        <c:scaling>
          <c:orientation val="minMax"/>
        </c:scaling>
        <c:delete val="0"/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556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828480"/>
        <c:axId val="227830400"/>
      </c:barChart>
      <c:catAx>
        <c:axId val="22782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48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8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83040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82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34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7862784"/>
        <c:axId val="227864960"/>
      </c:barChart>
      <c:catAx>
        <c:axId val="22786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86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86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2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862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4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983744"/>
        <c:axId val="227985664"/>
      </c:barChart>
      <c:catAx>
        <c:axId val="22798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17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798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9856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798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43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005760"/>
        <c:axId val="228028800"/>
      </c:lineChart>
      <c:catAx>
        <c:axId val="22800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02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28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87E-2"/>
              <c:y val="0.391415201887670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00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057856"/>
        <c:axId val="228059776"/>
      </c:barChart>
      <c:catAx>
        <c:axId val="22805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26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05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5977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44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05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30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8141696"/>
        <c:axId val="228168448"/>
      </c:barChart>
      <c:catAx>
        <c:axId val="22814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16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16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1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14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71552"/>
        <c:axId val="228473472"/>
      </c:barChart>
      <c:catAx>
        <c:axId val="22847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47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4734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47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87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505856"/>
        <c:axId val="228508416"/>
      </c:lineChart>
      <c:catAx>
        <c:axId val="22850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5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0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6E-2"/>
              <c:y val="0.391415201887669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50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283520"/>
        <c:axId val="228285440"/>
      </c:barChart>
      <c:catAx>
        <c:axId val="22828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92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2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285440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2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28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28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8313728"/>
        <c:axId val="228315904"/>
      </c:barChart>
      <c:catAx>
        <c:axId val="2283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3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31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26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31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</c:f>
          <c:strCache>
            <c:ptCount val="1"/>
            <c:pt idx="0">
              <c:v>จำนวนผู้ป่วยด้วยโรค  Chickenpox  จำแนกรายเดือน   จ.ศรีสะเกษ_x000d_   เปรียบเทียบข้อมูลปี  2562  กับค่ามัธยฐาน 5 ปี ย้อนหลัง </c:v>
            </c:pt>
          </c:strCache>
        </c:strRef>
      </c:tx>
      <c:layout>
        <c:manualLayout>
          <c:xMode val="edge"/>
          <c:yMode val="edge"/>
          <c:x val="0.23325635103926831"/>
          <c:y val="3.35195530726256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0392609699769056"/>
          <c:y val="0.2318438916341487"/>
          <c:w val="0.82563510392609762"/>
          <c:h val="0.53352028074846247"/>
        </c:manualLayout>
      </c:layout>
      <c:lineChart>
        <c:grouping val="standard"/>
        <c:varyColors val="0"/>
        <c:ser>
          <c:idx val="0"/>
          <c:order val="0"/>
          <c:tx>
            <c:strRef>
              <c:f>Sheet1!$B$9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Sheet1!$C$9:$N$9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309</c:v>
                </c:pt>
                <c:pt idx="3">
                  <c:v>156</c:v>
                </c:pt>
                <c:pt idx="4">
                  <c:v>81</c:v>
                </c:pt>
                <c:pt idx="5">
                  <c:v>65</c:v>
                </c:pt>
                <c:pt idx="6">
                  <c:v>69</c:v>
                </c:pt>
                <c:pt idx="7">
                  <c:v>60</c:v>
                </c:pt>
                <c:pt idx="8">
                  <c:v>43</c:v>
                </c:pt>
                <c:pt idx="9">
                  <c:v>56</c:v>
                </c:pt>
                <c:pt idx="10">
                  <c:v>47</c:v>
                </c:pt>
                <c:pt idx="11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27264"/>
        <c:axId val="221233536"/>
      </c:lineChart>
      <c:catAx>
        <c:axId val="22122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"/>
              <c:y val="0.818436927227671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23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33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5.1963048498845282E-2"/>
              <c:y val="0.11173213683485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227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226327944572724"/>
          <c:y val="0.90223580990923558"/>
          <c:w val="0.1535796766743652"/>
          <c:h val="6.14525139664806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9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369152"/>
        <c:axId val="228371072"/>
      </c:barChart>
      <c:catAx>
        <c:axId val="2283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89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371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371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36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0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87072"/>
        <c:axId val="228401920"/>
      </c:lineChart>
      <c:catAx>
        <c:axId val="22838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4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40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49E-2"/>
              <c:y val="0.391415201887669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38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39168"/>
        <c:axId val="228441088"/>
      </c:barChart>
      <c:catAx>
        <c:axId val="228439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7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4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44108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1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439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258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8530816"/>
        <c:axId val="228557568"/>
      </c:barChart>
      <c:catAx>
        <c:axId val="22853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5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5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5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7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578048"/>
        <c:axId val="228579968"/>
      </c:barChart>
      <c:catAx>
        <c:axId val="22857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73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57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79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5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57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133"/>
          <c:y val="3.2828363785226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3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693888"/>
        <c:axId val="228696448"/>
      </c:lineChart>
      <c:catAx>
        <c:axId val="2286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1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6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69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901E-2"/>
              <c:y val="0.391415106669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69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3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991744"/>
        <c:axId val="228993664"/>
      </c:barChart>
      <c:catAx>
        <c:axId val="22899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092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99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9366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53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99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22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021952"/>
        <c:axId val="229032320"/>
      </c:barChart>
      <c:catAx>
        <c:axId val="229021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03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03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06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02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4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749696"/>
        <c:axId val="228751616"/>
      </c:barChart>
      <c:catAx>
        <c:axId val="22874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56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75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751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749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7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63520"/>
        <c:axId val="228856192"/>
      </c:lineChart>
      <c:catAx>
        <c:axId val="22876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8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85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08E-2"/>
              <c:y val="0.391415201887668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76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Sheet1!$A$36</c:f>
          <c:strCache>
            <c:ptCount val="1"/>
            <c:pt idx="0">
              <c:v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c:v>
            </c:pt>
          </c:strCache>
        </c:strRef>
      </c:tx>
      <c:layout>
        <c:manualLayout>
          <c:xMode val="edge"/>
          <c:yMode val="edge"/>
          <c:x val="0.19675950228443664"/>
          <c:y val="3.3248081841432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0069455825756178"/>
          <c:y val="0.23273686353208894"/>
          <c:w val="0.82754723165693678"/>
          <c:h val="0.49616430247500232"/>
        </c:manualLayout>
      </c:layout>
      <c:lineChart>
        <c:grouping val="standard"/>
        <c:varyColors val="0"/>
        <c:ser>
          <c:idx val="0"/>
          <c:order val="0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297</c:v>
                </c:pt>
                <c:pt idx="3">
                  <c:v>180</c:v>
                </c:pt>
                <c:pt idx="4">
                  <c:v>80</c:v>
                </c:pt>
                <c:pt idx="5">
                  <c:v>53</c:v>
                </c:pt>
                <c:pt idx="6">
                  <c:v>72</c:v>
                </c:pt>
                <c:pt idx="7">
                  <c:v>60</c:v>
                </c:pt>
                <c:pt idx="8">
                  <c:v>90</c:v>
                </c:pt>
                <c:pt idx="9">
                  <c:v>61</c:v>
                </c:pt>
                <c:pt idx="10">
                  <c:v>65</c:v>
                </c:pt>
                <c:pt idx="11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280512"/>
        <c:axId val="221290880"/>
      </c:lineChart>
      <c:catAx>
        <c:axId val="22128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8611171867406588"/>
              <c:y val="0.805627672500056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29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9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3.7037037037037056E-2"/>
              <c:y val="0.135550140631400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2805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25"/>
          <c:y val="0.89258312020459996"/>
          <c:w val="0.15393518518520097"/>
          <c:h val="6.138107416879823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897536"/>
        <c:axId val="228899456"/>
      </c:barChart>
      <c:catAx>
        <c:axId val="2288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92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89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89945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8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89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192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8915456"/>
        <c:axId val="228934016"/>
      </c:barChart>
      <c:catAx>
        <c:axId val="228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3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01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91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2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962688"/>
        <c:axId val="228964608"/>
      </c:barChart>
      <c:catAx>
        <c:axId val="22896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45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89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646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896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70720"/>
        <c:axId val="229077376"/>
      </c:lineChart>
      <c:catAx>
        <c:axId val="22907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07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07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94E-2"/>
              <c:y val="0.391415201887668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07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110912"/>
        <c:axId val="229112832"/>
      </c:barChart>
      <c:catAx>
        <c:axId val="2291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7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11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11283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7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11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175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222656"/>
        <c:axId val="229224832"/>
      </c:barChart>
      <c:catAx>
        <c:axId val="2292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22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22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8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22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15648"/>
        <c:axId val="229517568"/>
      </c:barChart>
      <c:catAx>
        <c:axId val="2295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9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51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517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5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0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37664"/>
        <c:axId val="229564800"/>
      </c:lineChart>
      <c:catAx>
        <c:axId val="229537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56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56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7E-2"/>
              <c:y val="0.39141520188766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53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270272"/>
        <c:axId val="229272192"/>
      </c:barChart>
      <c:catAx>
        <c:axId val="22927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48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27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27219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27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15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292288"/>
        <c:axId val="229310848"/>
      </c:barChart>
      <c:catAx>
        <c:axId val="22929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3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31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5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29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Sheet1!$A$61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17970660146700201"/>
          <c:y val="3.209876543209878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9193154034228"/>
          <c:y val="0.18765477347312276"/>
          <c:w val="0.80929095354523262"/>
          <c:h val="0.5876557379816213"/>
        </c:manualLayout>
      </c:layout>
      <c:lineChart>
        <c:grouping val="standard"/>
        <c:varyColors val="0"/>
        <c:ser>
          <c:idx val="0"/>
          <c:order val="0"/>
          <c:tx>
            <c:strRef>
              <c:f>Sheet1!$B$5</c:f>
              <c:strCache>
                <c:ptCount val="1"/>
                <c:pt idx="0">
                  <c:v>2558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Sheet1!$C$5:$N$5</c:f>
              <c:numCache>
                <c:formatCode>General</c:formatCode>
                <c:ptCount val="12"/>
                <c:pt idx="0">
                  <c:v>173</c:v>
                </c:pt>
                <c:pt idx="1">
                  <c:v>329</c:v>
                </c:pt>
                <c:pt idx="2">
                  <c:v>309</c:v>
                </c:pt>
                <c:pt idx="3">
                  <c:v>144</c:v>
                </c:pt>
                <c:pt idx="4">
                  <c:v>74</c:v>
                </c:pt>
                <c:pt idx="5">
                  <c:v>56</c:v>
                </c:pt>
                <c:pt idx="6">
                  <c:v>54</c:v>
                </c:pt>
                <c:pt idx="7">
                  <c:v>41</c:v>
                </c:pt>
                <c:pt idx="8">
                  <c:v>41</c:v>
                </c:pt>
                <c:pt idx="9">
                  <c:v>56</c:v>
                </c:pt>
                <c:pt idx="10">
                  <c:v>40</c:v>
                </c:pt>
                <c:pt idx="11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Sheet1!$B$6</c:f>
              <c:strCache>
                <c:ptCount val="1"/>
                <c:pt idx="0">
                  <c:v>2559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Sheet1!$C$6:$N$6</c:f>
              <c:numCache>
                <c:formatCode>General</c:formatCode>
                <c:ptCount val="12"/>
                <c:pt idx="0">
                  <c:v>109</c:v>
                </c:pt>
                <c:pt idx="1">
                  <c:v>137</c:v>
                </c:pt>
                <c:pt idx="2">
                  <c:v>243</c:v>
                </c:pt>
                <c:pt idx="3">
                  <c:v>156</c:v>
                </c:pt>
                <c:pt idx="4">
                  <c:v>87</c:v>
                </c:pt>
                <c:pt idx="5">
                  <c:v>88</c:v>
                </c:pt>
                <c:pt idx="6">
                  <c:v>106</c:v>
                </c:pt>
                <c:pt idx="7">
                  <c:v>80</c:v>
                </c:pt>
                <c:pt idx="8">
                  <c:v>63</c:v>
                </c:pt>
                <c:pt idx="9">
                  <c:v>59</c:v>
                </c:pt>
                <c:pt idx="10">
                  <c:v>59</c:v>
                </c:pt>
                <c:pt idx="11">
                  <c:v>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Sheet1!$B$7</c:f>
              <c:strCache>
                <c:ptCount val="1"/>
                <c:pt idx="0">
                  <c:v>2560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Sheet1!$C$7:$N$7</c:f>
              <c:numCache>
                <c:formatCode>General</c:formatCode>
                <c:ptCount val="12"/>
                <c:pt idx="0">
                  <c:v>152</c:v>
                </c:pt>
                <c:pt idx="1">
                  <c:v>227</c:v>
                </c:pt>
                <c:pt idx="2">
                  <c:v>345</c:v>
                </c:pt>
                <c:pt idx="3">
                  <c:v>193</c:v>
                </c:pt>
                <c:pt idx="4">
                  <c:v>100</c:v>
                </c:pt>
                <c:pt idx="5">
                  <c:v>65</c:v>
                </c:pt>
                <c:pt idx="6">
                  <c:v>57</c:v>
                </c:pt>
                <c:pt idx="7">
                  <c:v>42</c:v>
                </c:pt>
                <c:pt idx="8">
                  <c:v>41</c:v>
                </c:pt>
                <c:pt idx="9">
                  <c:v>44</c:v>
                </c:pt>
                <c:pt idx="10">
                  <c:v>47</c:v>
                </c:pt>
                <c:pt idx="11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166</c:v>
                </c:pt>
                <c:pt idx="1">
                  <c:v>227</c:v>
                </c:pt>
                <c:pt idx="2">
                  <c:v>297</c:v>
                </c:pt>
                <c:pt idx="3">
                  <c:v>180</c:v>
                </c:pt>
                <c:pt idx="4">
                  <c:v>80</c:v>
                </c:pt>
                <c:pt idx="5">
                  <c:v>53</c:v>
                </c:pt>
                <c:pt idx="6">
                  <c:v>72</c:v>
                </c:pt>
                <c:pt idx="7">
                  <c:v>60</c:v>
                </c:pt>
                <c:pt idx="8">
                  <c:v>90</c:v>
                </c:pt>
                <c:pt idx="9">
                  <c:v>61</c:v>
                </c:pt>
                <c:pt idx="10">
                  <c:v>65</c:v>
                </c:pt>
                <c:pt idx="11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122</c:v>
                </c:pt>
                <c:pt idx="1">
                  <c:v>171</c:v>
                </c:pt>
                <c:pt idx="2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334912"/>
        <c:axId val="221341568"/>
      </c:lineChart>
      <c:catAx>
        <c:axId val="22133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0244498777503521"/>
              <c:y val="0.851853925666698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34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34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4.2787286063569713E-2"/>
              <c:y val="6.9136061695992013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13349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897310513449983"/>
          <c:y val="0.92345679012345649"/>
          <c:w val="0.39731051344746493"/>
          <c:h val="5.92592592592592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0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55904"/>
        <c:axId val="229357824"/>
      </c:barChart>
      <c:catAx>
        <c:axId val="2293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4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3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357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35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468032"/>
        <c:axId val="229470592"/>
      </c:lineChart>
      <c:catAx>
        <c:axId val="22946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470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47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E-2"/>
              <c:y val="0.39141520188766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46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503744"/>
        <c:axId val="229505664"/>
      </c:barChart>
      <c:catAx>
        <c:axId val="22950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26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50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50566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6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5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13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607680"/>
        <c:axId val="229609856"/>
      </c:barChart>
      <c:catAx>
        <c:axId val="22960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6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60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60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642624"/>
        <c:axId val="229644544"/>
      </c:barChart>
      <c:catAx>
        <c:axId val="22964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7"/>
              <c:y val="0.856062717168553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6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64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64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083"/>
          <c:y val="3.2828363785226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4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60544"/>
        <c:axId val="229695872"/>
      </c:lineChart>
      <c:catAx>
        <c:axId val="22966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0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6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69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25E-2"/>
              <c:y val="0.39141510666999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66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26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90464"/>
        <c:axId val="229792384"/>
      </c:barChart>
      <c:catAx>
        <c:axId val="22979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915"/>
              <c:y val="0.851012199663134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7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792384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11E-2"/>
              <c:y val="0.41161717669166442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79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12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804288"/>
        <c:axId val="229822848"/>
      </c:barChart>
      <c:catAx>
        <c:axId val="2298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82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82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4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8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77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72000"/>
        <c:axId val="229873920"/>
      </c:barChart>
      <c:catAx>
        <c:axId val="2298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1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87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873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298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65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6272"/>
        <c:axId val="230248832"/>
      </c:lineChart>
      <c:catAx>
        <c:axId val="23024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2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48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2E-2"/>
              <c:y val="0.39141520188766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2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Sheet1!$A$89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22805353529282121"/>
          <c:y val="3.073286052009594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9.3511493950300228E-2"/>
          <c:y val="0.19385387543835667"/>
          <c:w val="0.83492405312763385"/>
          <c:h val="0.61938677274205856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Sheet1!$S$3:$S$74</c:f>
              <c:strCache>
                <c:ptCount val="7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</c:strCache>
            </c:strRef>
          </c:cat>
          <c:val>
            <c:numRef>
              <c:f>Sheet1!$T$3:$T$74</c:f>
              <c:numCache>
                <c:formatCode>General</c:formatCode>
                <c:ptCount val="72"/>
                <c:pt idx="0">
                  <c:v>247</c:v>
                </c:pt>
                <c:pt idx="1">
                  <c:v>478</c:v>
                </c:pt>
                <c:pt idx="2">
                  <c:v>573</c:v>
                </c:pt>
                <c:pt idx="3">
                  <c:v>150</c:v>
                </c:pt>
                <c:pt idx="4">
                  <c:v>81</c:v>
                </c:pt>
                <c:pt idx="5">
                  <c:v>71</c:v>
                </c:pt>
                <c:pt idx="6">
                  <c:v>69</c:v>
                </c:pt>
                <c:pt idx="7">
                  <c:v>81</c:v>
                </c:pt>
                <c:pt idx="8">
                  <c:v>43</c:v>
                </c:pt>
                <c:pt idx="9">
                  <c:v>28</c:v>
                </c:pt>
                <c:pt idx="10">
                  <c:v>35</c:v>
                </c:pt>
                <c:pt idx="11">
                  <c:v>72</c:v>
                </c:pt>
                <c:pt idx="12">
                  <c:v>173</c:v>
                </c:pt>
                <c:pt idx="13">
                  <c:v>329</c:v>
                </c:pt>
                <c:pt idx="14">
                  <c:v>309</c:v>
                </c:pt>
                <c:pt idx="15">
                  <c:v>144</c:v>
                </c:pt>
                <c:pt idx="16">
                  <c:v>74</c:v>
                </c:pt>
                <c:pt idx="17">
                  <c:v>56</c:v>
                </c:pt>
                <c:pt idx="18">
                  <c:v>54</c:v>
                </c:pt>
                <c:pt idx="19">
                  <c:v>41</c:v>
                </c:pt>
                <c:pt idx="20">
                  <c:v>41</c:v>
                </c:pt>
                <c:pt idx="21">
                  <c:v>56</c:v>
                </c:pt>
                <c:pt idx="22">
                  <c:v>40</c:v>
                </c:pt>
                <c:pt idx="23">
                  <c:v>51</c:v>
                </c:pt>
                <c:pt idx="24">
                  <c:v>109</c:v>
                </c:pt>
                <c:pt idx="25">
                  <c:v>137</c:v>
                </c:pt>
                <c:pt idx="26">
                  <c:v>243</c:v>
                </c:pt>
                <c:pt idx="27">
                  <c:v>156</c:v>
                </c:pt>
                <c:pt idx="28">
                  <c:v>87</c:v>
                </c:pt>
                <c:pt idx="29">
                  <c:v>88</c:v>
                </c:pt>
                <c:pt idx="30">
                  <c:v>106</c:v>
                </c:pt>
                <c:pt idx="31">
                  <c:v>80</c:v>
                </c:pt>
                <c:pt idx="32">
                  <c:v>63</c:v>
                </c:pt>
                <c:pt idx="33">
                  <c:v>59</c:v>
                </c:pt>
                <c:pt idx="34">
                  <c:v>59</c:v>
                </c:pt>
                <c:pt idx="35">
                  <c:v>75</c:v>
                </c:pt>
                <c:pt idx="36">
                  <c:v>152</c:v>
                </c:pt>
                <c:pt idx="37">
                  <c:v>227</c:v>
                </c:pt>
                <c:pt idx="38">
                  <c:v>345</c:v>
                </c:pt>
                <c:pt idx="39">
                  <c:v>193</c:v>
                </c:pt>
                <c:pt idx="40">
                  <c:v>100</c:v>
                </c:pt>
                <c:pt idx="41">
                  <c:v>65</c:v>
                </c:pt>
                <c:pt idx="42">
                  <c:v>57</c:v>
                </c:pt>
                <c:pt idx="43">
                  <c:v>42</c:v>
                </c:pt>
                <c:pt idx="44">
                  <c:v>41</c:v>
                </c:pt>
                <c:pt idx="45">
                  <c:v>44</c:v>
                </c:pt>
                <c:pt idx="46">
                  <c:v>47</c:v>
                </c:pt>
                <c:pt idx="47">
                  <c:v>47</c:v>
                </c:pt>
                <c:pt idx="48">
                  <c:v>166</c:v>
                </c:pt>
                <c:pt idx="49">
                  <c:v>227</c:v>
                </c:pt>
                <c:pt idx="50">
                  <c:v>297</c:v>
                </c:pt>
                <c:pt idx="51">
                  <c:v>180</c:v>
                </c:pt>
                <c:pt idx="52">
                  <c:v>80</c:v>
                </c:pt>
                <c:pt idx="53">
                  <c:v>53</c:v>
                </c:pt>
                <c:pt idx="54">
                  <c:v>72</c:v>
                </c:pt>
                <c:pt idx="55">
                  <c:v>60</c:v>
                </c:pt>
                <c:pt idx="56">
                  <c:v>90</c:v>
                </c:pt>
                <c:pt idx="57">
                  <c:v>61</c:v>
                </c:pt>
                <c:pt idx="58">
                  <c:v>65</c:v>
                </c:pt>
                <c:pt idx="59">
                  <c:v>50</c:v>
                </c:pt>
                <c:pt idx="60">
                  <c:v>122</c:v>
                </c:pt>
                <c:pt idx="61">
                  <c:v>171</c:v>
                </c:pt>
                <c:pt idx="62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369856"/>
        <c:axId val="226234368"/>
      </c:lineChart>
      <c:catAx>
        <c:axId val="2213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6755745226503176"/>
              <c:y val="0.900711205425562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6234368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2623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6.0114503816793924E-2"/>
              <c:y val="9.4562895950071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136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77888"/>
        <c:axId val="230279808"/>
      </c:barChart>
      <c:catAx>
        <c:axId val="23027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92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27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7980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27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05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9988608"/>
        <c:axId val="229990784"/>
      </c:barChart>
      <c:catAx>
        <c:axId val="2299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99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9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73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99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3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027648"/>
        <c:axId val="230029568"/>
      </c:barChart>
      <c:catAx>
        <c:axId val="2300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89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0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029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02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09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119296"/>
        <c:axId val="230142336"/>
      </c:lineChart>
      <c:catAx>
        <c:axId val="23011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14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14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45E-2"/>
              <c:y val="0.391415201887666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11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175488"/>
        <c:axId val="230177408"/>
      </c:barChart>
      <c:catAx>
        <c:axId val="2301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26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17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177408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2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17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03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0193408"/>
        <c:axId val="230211968"/>
      </c:barChart>
      <c:catAx>
        <c:axId val="2301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21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1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62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1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16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42048"/>
        <c:axId val="230643968"/>
      </c:barChart>
      <c:catAx>
        <c:axId val="2306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73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6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643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64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31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668160"/>
        <c:axId val="230678912"/>
      </c:lineChart>
      <c:catAx>
        <c:axId val="2306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6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678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31E-2"/>
              <c:y val="0.39141520188766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66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392576"/>
        <c:axId val="230394496"/>
      </c:barChart>
      <c:catAx>
        <c:axId val="23039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04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3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39449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16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39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959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0407552"/>
        <c:axId val="230434304"/>
      </c:barChart>
      <c:catAx>
        <c:axId val="23040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43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43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48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40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6597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5808768"/>
        <c:axId val="225810688"/>
      </c:barChart>
      <c:catAx>
        <c:axId val="225808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4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81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81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06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258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61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79360"/>
        <c:axId val="230481280"/>
      </c:barChart>
      <c:catAx>
        <c:axId val="23047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45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48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481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47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98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97280"/>
        <c:axId val="230516224"/>
      </c:lineChart>
      <c:catAx>
        <c:axId val="23049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51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1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E-2"/>
              <c:y val="0.391415201887665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49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954880"/>
        <c:axId val="230957056"/>
      </c:barChart>
      <c:catAx>
        <c:axId val="23095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26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95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957056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89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9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936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0964608"/>
        <c:axId val="230995456"/>
      </c:barChart>
      <c:catAx>
        <c:axId val="2309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99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99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42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96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39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20032"/>
        <c:axId val="231021952"/>
      </c:barChart>
      <c:catAx>
        <c:axId val="2310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34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02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021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2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062528"/>
        <c:axId val="231073280"/>
      </c:lineChart>
      <c:catAx>
        <c:axId val="231062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107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07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83E-2"/>
              <c:y val="0.391415201887665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10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[2]!Area</c:f>
            </c:strRef>
          </c:cat>
          <c:val>
            <c:numRef>
              <c:f>[2]!Case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88640"/>
        <c:axId val="230715392"/>
      </c:barChart>
      <c:catAx>
        <c:axId val="2306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04"/>
              <c:y val="0.8510122219571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71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715392"/>
        <c:scaling>
          <c:orientation val="minMax"/>
        </c:scaling>
        <c:delete val="0"/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78"/>
            </c:manualLayout>
          </c:layout>
          <c:overlay val="0"/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68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8074421938345E-2"/>
          <c:y val="0.30000039590425875"/>
          <c:w val="0.80122443799042864"/>
          <c:h val="0.5297304288038866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30743424"/>
        <c:axId val="230749696"/>
      </c:barChart>
      <c:catAx>
        <c:axId val="23074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74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74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28"/>
            </c:manualLayout>
          </c:layout>
          <c:overlay val="0"/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74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94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90656"/>
        <c:axId val="230792576"/>
      </c:barChart>
      <c:catAx>
        <c:axId val="23079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06"/>
              <c:y val="0.85606272700759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7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7925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790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76"/>
          <c:h val="0.530304338069015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812672"/>
        <c:axId val="230905344"/>
      </c:lineChart>
      <c:catAx>
        <c:axId val="2308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2309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905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48E-2"/>
              <c:y val="0.391415201887664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23081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chart" Target="../charts/chart3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303" Type="http://schemas.openxmlformats.org/officeDocument/2006/relationships/chart" Target="../charts/chart311.xml"/><Relationship Id="rId21" Type="http://schemas.openxmlformats.org/officeDocument/2006/relationships/chart" Target="../charts/chart29.xml"/><Relationship Id="rId42" Type="http://schemas.openxmlformats.org/officeDocument/2006/relationships/chart" Target="../charts/chart50.xml"/><Relationship Id="rId63" Type="http://schemas.openxmlformats.org/officeDocument/2006/relationships/chart" Target="../charts/chart71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159" Type="http://schemas.openxmlformats.org/officeDocument/2006/relationships/chart" Target="../charts/chart167.xml"/><Relationship Id="rId170" Type="http://schemas.openxmlformats.org/officeDocument/2006/relationships/chart" Target="../charts/chart17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26" Type="http://schemas.openxmlformats.org/officeDocument/2006/relationships/chart" Target="../charts/chart234.xml"/><Relationship Id="rId247" Type="http://schemas.openxmlformats.org/officeDocument/2006/relationships/chart" Target="../charts/chart255.xml"/><Relationship Id="rId107" Type="http://schemas.openxmlformats.org/officeDocument/2006/relationships/chart" Target="../charts/chart115.xml"/><Relationship Id="rId268" Type="http://schemas.openxmlformats.org/officeDocument/2006/relationships/chart" Target="../charts/chart276.xml"/><Relationship Id="rId289" Type="http://schemas.openxmlformats.org/officeDocument/2006/relationships/chart" Target="../charts/chart297.xml"/><Relationship Id="rId11" Type="http://schemas.openxmlformats.org/officeDocument/2006/relationships/chart" Target="../charts/chart19.xml"/><Relationship Id="rId32" Type="http://schemas.openxmlformats.org/officeDocument/2006/relationships/chart" Target="../charts/chart40.xml"/><Relationship Id="rId53" Type="http://schemas.openxmlformats.org/officeDocument/2006/relationships/chart" Target="../charts/chart61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149" Type="http://schemas.openxmlformats.org/officeDocument/2006/relationships/chart" Target="../charts/chart157.xml"/><Relationship Id="rId5" Type="http://schemas.openxmlformats.org/officeDocument/2006/relationships/chart" Target="../charts/chart13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181" Type="http://schemas.openxmlformats.org/officeDocument/2006/relationships/chart" Target="../charts/chart189.xml"/><Relationship Id="rId216" Type="http://schemas.openxmlformats.org/officeDocument/2006/relationships/chart" Target="../charts/chart224.xml"/><Relationship Id="rId237" Type="http://schemas.openxmlformats.org/officeDocument/2006/relationships/chart" Target="../charts/chart245.xml"/><Relationship Id="rId258" Type="http://schemas.openxmlformats.org/officeDocument/2006/relationships/chart" Target="../charts/chart266.xml"/><Relationship Id="rId279" Type="http://schemas.openxmlformats.org/officeDocument/2006/relationships/chart" Target="../charts/chart287.xml"/><Relationship Id="rId22" Type="http://schemas.openxmlformats.org/officeDocument/2006/relationships/chart" Target="../charts/chart30.xml"/><Relationship Id="rId43" Type="http://schemas.openxmlformats.org/officeDocument/2006/relationships/chart" Target="../charts/chart51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71" Type="http://schemas.openxmlformats.org/officeDocument/2006/relationships/chart" Target="../charts/chart179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227" Type="http://schemas.openxmlformats.org/officeDocument/2006/relationships/chart" Target="../charts/chart235.xml"/><Relationship Id="rId248" Type="http://schemas.openxmlformats.org/officeDocument/2006/relationships/chart" Target="../charts/chart256.xml"/><Relationship Id="rId269" Type="http://schemas.openxmlformats.org/officeDocument/2006/relationships/chart" Target="../charts/chart277.xml"/><Relationship Id="rId12" Type="http://schemas.openxmlformats.org/officeDocument/2006/relationships/chart" Target="../charts/chart20.xml"/><Relationship Id="rId33" Type="http://schemas.openxmlformats.org/officeDocument/2006/relationships/chart" Target="../charts/chart41.xml"/><Relationship Id="rId108" Type="http://schemas.openxmlformats.org/officeDocument/2006/relationships/chart" Target="../charts/chart116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54" Type="http://schemas.openxmlformats.org/officeDocument/2006/relationships/chart" Target="../charts/chart62.xml"/><Relationship Id="rId75" Type="http://schemas.openxmlformats.org/officeDocument/2006/relationships/chart" Target="../charts/chart83.xml"/><Relationship Id="rId96" Type="http://schemas.openxmlformats.org/officeDocument/2006/relationships/chart" Target="../charts/chart104.xml"/><Relationship Id="rId140" Type="http://schemas.openxmlformats.org/officeDocument/2006/relationships/chart" Target="../charts/chart148.xml"/><Relationship Id="rId161" Type="http://schemas.openxmlformats.org/officeDocument/2006/relationships/chart" Target="../charts/chart169.xml"/><Relationship Id="rId182" Type="http://schemas.openxmlformats.org/officeDocument/2006/relationships/chart" Target="../charts/chart190.xml"/><Relationship Id="rId217" Type="http://schemas.openxmlformats.org/officeDocument/2006/relationships/chart" Target="../charts/chart225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259" Type="http://schemas.openxmlformats.org/officeDocument/2006/relationships/chart" Target="../charts/chart267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291" Type="http://schemas.openxmlformats.org/officeDocument/2006/relationships/chart" Target="../charts/chart299.xml"/><Relationship Id="rId305" Type="http://schemas.openxmlformats.org/officeDocument/2006/relationships/chart" Target="../charts/chart313.xml"/><Relationship Id="rId44" Type="http://schemas.openxmlformats.org/officeDocument/2006/relationships/chart" Target="../charts/chart52.xml"/><Relationship Id="rId65" Type="http://schemas.openxmlformats.org/officeDocument/2006/relationships/chart" Target="../charts/chart73.xml"/><Relationship Id="rId86" Type="http://schemas.openxmlformats.org/officeDocument/2006/relationships/chart" Target="../charts/chart94.xml"/><Relationship Id="rId130" Type="http://schemas.openxmlformats.org/officeDocument/2006/relationships/chart" Target="../charts/chart138.xml"/><Relationship Id="rId151" Type="http://schemas.openxmlformats.org/officeDocument/2006/relationships/chart" Target="../charts/chart159.xml"/><Relationship Id="rId172" Type="http://schemas.openxmlformats.org/officeDocument/2006/relationships/chart" Target="../charts/chart180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28" Type="http://schemas.openxmlformats.org/officeDocument/2006/relationships/chart" Target="../charts/chart236.xml"/><Relationship Id="rId249" Type="http://schemas.openxmlformats.org/officeDocument/2006/relationships/chart" Target="../charts/chart257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281" Type="http://schemas.openxmlformats.org/officeDocument/2006/relationships/chart" Target="../charts/chart289.xml"/><Relationship Id="rId34" Type="http://schemas.openxmlformats.org/officeDocument/2006/relationships/chart" Target="../charts/chart42.xml"/><Relationship Id="rId55" Type="http://schemas.openxmlformats.org/officeDocument/2006/relationships/chart" Target="../charts/chart63.xml"/><Relationship Id="rId76" Type="http://schemas.openxmlformats.org/officeDocument/2006/relationships/chart" Target="../charts/chart84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141" Type="http://schemas.openxmlformats.org/officeDocument/2006/relationships/chart" Target="../charts/chart149.xml"/><Relationship Id="rId7" Type="http://schemas.openxmlformats.org/officeDocument/2006/relationships/chart" Target="../charts/chart15.xml"/><Relationship Id="rId162" Type="http://schemas.openxmlformats.org/officeDocument/2006/relationships/chart" Target="../charts/chart170.xml"/><Relationship Id="rId183" Type="http://schemas.openxmlformats.org/officeDocument/2006/relationships/chart" Target="../charts/chart191.xml"/><Relationship Id="rId218" Type="http://schemas.openxmlformats.org/officeDocument/2006/relationships/chart" Target="../charts/chart226.xml"/><Relationship Id="rId239" Type="http://schemas.openxmlformats.org/officeDocument/2006/relationships/chart" Target="../charts/chart247.xml"/><Relationship Id="rId250" Type="http://schemas.openxmlformats.org/officeDocument/2006/relationships/chart" Target="../charts/chart258.xml"/><Relationship Id="rId271" Type="http://schemas.openxmlformats.org/officeDocument/2006/relationships/chart" Target="../charts/chart279.xml"/><Relationship Id="rId292" Type="http://schemas.openxmlformats.org/officeDocument/2006/relationships/chart" Target="../charts/chart300.xml"/><Relationship Id="rId306" Type="http://schemas.openxmlformats.org/officeDocument/2006/relationships/chart" Target="../charts/chart314.xml"/><Relationship Id="rId24" Type="http://schemas.openxmlformats.org/officeDocument/2006/relationships/chart" Target="../charts/chart32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66" Type="http://schemas.openxmlformats.org/officeDocument/2006/relationships/chart" Target="../charts/chart74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115" Type="http://schemas.openxmlformats.org/officeDocument/2006/relationships/chart" Target="../charts/chart123.xml"/><Relationship Id="rId131" Type="http://schemas.openxmlformats.org/officeDocument/2006/relationships/chart" Target="../charts/chart139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52" Type="http://schemas.openxmlformats.org/officeDocument/2006/relationships/chart" Target="../charts/chart160.xml"/><Relationship Id="rId173" Type="http://schemas.openxmlformats.org/officeDocument/2006/relationships/chart" Target="../charts/chart181.xml"/><Relationship Id="rId194" Type="http://schemas.openxmlformats.org/officeDocument/2006/relationships/chart" Target="../charts/chart202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208" Type="http://schemas.openxmlformats.org/officeDocument/2006/relationships/chart" Target="../charts/chart216.xml"/><Relationship Id="rId229" Type="http://schemas.openxmlformats.org/officeDocument/2006/relationships/chart" Target="../charts/chart237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0" Type="http://schemas.openxmlformats.org/officeDocument/2006/relationships/chart" Target="../charts/chart248.xml"/><Relationship Id="rId245" Type="http://schemas.openxmlformats.org/officeDocument/2006/relationships/chart" Target="../charts/chart253.xml"/><Relationship Id="rId261" Type="http://schemas.openxmlformats.org/officeDocument/2006/relationships/chart" Target="../charts/chart269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14" Type="http://schemas.openxmlformats.org/officeDocument/2006/relationships/chart" Target="../charts/chart22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56" Type="http://schemas.openxmlformats.org/officeDocument/2006/relationships/chart" Target="../charts/chart64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282" Type="http://schemas.openxmlformats.org/officeDocument/2006/relationships/chart" Target="../charts/chart290.xml"/><Relationship Id="rId312" Type="http://schemas.openxmlformats.org/officeDocument/2006/relationships/chart" Target="../charts/chart320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42" Type="http://schemas.openxmlformats.org/officeDocument/2006/relationships/chart" Target="../charts/chart150.xml"/><Relationship Id="rId163" Type="http://schemas.openxmlformats.org/officeDocument/2006/relationships/chart" Target="../charts/chart171.xml"/><Relationship Id="rId184" Type="http://schemas.openxmlformats.org/officeDocument/2006/relationships/chart" Target="../charts/chart192.xml"/><Relationship Id="rId189" Type="http://schemas.openxmlformats.org/officeDocument/2006/relationships/chart" Target="../charts/chart197.xml"/><Relationship Id="rId219" Type="http://schemas.openxmlformats.org/officeDocument/2006/relationships/chart" Target="../charts/chart227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0" Type="http://schemas.openxmlformats.org/officeDocument/2006/relationships/chart" Target="../charts/chart238.xml"/><Relationship Id="rId235" Type="http://schemas.openxmlformats.org/officeDocument/2006/relationships/chart" Target="../charts/chart243.xml"/><Relationship Id="rId251" Type="http://schemas.openxmlformats.org/officeDocument/2006/relationships/chart" Target="../charts/chart259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2" Type="http://schemas.openxmlformats.org/officeDocument/2006/relationships/chart" Target="../charts/chart310.xml"/><Relationship Id="rId307" Type="http://schemas.openxmlformats.org/officeDocument/2006/relationships/chart" Target="../charts/chart315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79" Type="http://schemas.openxmlformats.org/officeDocument/2006/relationships/chart" Target="../charts/chart187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0" Type="http://schemas.openxmlformats.org/officeDocument/2006/relationships/chart" Target="../charts/chart228.xml"/><Relationship Id="rId225" Type="http://schemas.openxmlformats.org/officeDocument/2006/relationships/chart" Target="../charts/chart233.xml"/><Relationship Id="rId241" Type="http://schemas.openxmlformats.org/officeDocument/2006/relationships/chart" Target="../charts/chart249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94" Type="http://schemas.openxmlformats.org/officeDocument/2006/relationships/chart" Target="../charts/chart102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48" Type="http://schemas.openxmlformats.org/officeDocument/2006/relationships/chart" Target="../charts/chart156.xml"/><Relationship Id="rId164" Type="http://schemas.openxmlformats.org/officeDocument/2006/relationships/chart" Target="../charts/chart172.xml"/><Relationship Id="rId169" Type="http://schemas.openxmlformats.org/officeDocument/2006/relationships/chart" Target="../charts/chart177.xml"/><Relationship Id="rId185" Type="http://schemas.openxmlformats.org/officeDocument/2006/relationships/chart" Target="../charts/chart19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80" Type="http://schemas.openxmlformats.org/officeDocument/2006/relationships/chart" Target="../charts/chart188.xml"/><Relationship Id="rId210" Type="http://schemas.openxmlformats.org/officeDocument/2006/relationships/chart" Target="../charts/chart21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308" Type="http://schemas.openxmlformats.org/officeDocument/2006/relationships/chart" Target="../charts/chart316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309" Type="http://schemas.openxmlformats.org/officeDocument/2006/relationships/chart" Target="../charts/chart317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310" Type="http://schemas.openxmlformats.org/officeDocument/2006/relationships/chart" Target="../charts/chart318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311" Type="http://schemas.openxmlformats.org/officeDocument/2006/relationships/chart" Target="../charts/chart319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5" Type="http://schemas.openxmlformats.org/officeDocument/2006/relationships/chart" Target="../charts/chart263.xml"/><Relationship Id="rId276" Type="http://schemas.openxmlformats.org/officeDocument/2006/relationships/chart" Target="../charts/chart284.xml"/><Relationship Id="rId297" Type="http://schemas.openxmlformats.org/officeDocument/2006/relationships/chart" Target="../charts/chart30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3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Relationship Id="rId4" Type="http://schemas.openxmlformats.org/officeDocument/2006/relationships/chart" Target="../charts/chart32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133350</xdr:colOff>
      <xdr:row>21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10</xdr:col>
      <xdr:colOff>152400</xdr:colOff>
      <xdr:row>46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10</xdr:col>
      <xdr:colOff>114300</xdr:colOff>
      <xdr:row>71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123825</xdr:colOff>
      <xdr:row>96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8</xdr:row>
      <xdr:rowOff>47626</xdr:rowOff>
    </xdr:from>
    <xdr:to>
      <xdr:col>11</xdr:col>
      <xdr:colOff>457199</xdr:colOff>
      <xdr:row>14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66674</xdr:colOff>
      <xdr:row>17</xdr:row>
      <xdr:rowOff>9525</xdr:rowOff>
    </xdr:from>
    <xdr:to>
      <xdr:col>11</xdr:col>
      <xdr:colOff>438149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600074</xdr:colOff>
      <xdr:row>25</xdr:row>
      <xdr:rowOff>257175</xdr:rowOff>
    </xdr:from>
    <xdr:to>
      <xdr:col>11</xdr:col>
      <xdr:colOff>419099</xdr:colOff>
      <xdr:row>33</xdr:row>
      <xdr:rowOff>47625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0.13645</cdr:x>
      <cdr:y>0.04701</cdr:y>
    </cdr:from>
    <cdr:to>
      <cdr:x>0.94255</cdr:x>
      <cdr:y>0.26496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23901" y="104775"/>
          <a:ext cx="4276726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rtl="0"/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อัตราป่วยโรคไข้เลือดออก ปี 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2561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ในพื้นที่จังหวัดศรีสะเกษ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จำแนกรายอำเภอ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123825</xdr:rowOff>
    </xdr:from>
    <xdr:to>
      <xdr:col>13</xdr:col>
      <xdr:colOff>571500</xdr:colOff>
      <xdr:row>31</xdr:row>
      <xdr:rowOff>133350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</xdr:row>
      <xdr:rowOff>142875</xdr:rowOff>
    </xdr:from>
    <xdr:to>
      <xdr:col>13</xdr:col>
      <xdr:colOff>600075</xdr:colOff>
      <xdr:row>59</xdr:row>
      <xdr:rowOff>142875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61</xdr:row>
      <xdr:rowOff>142875</xdr:rowOff>
    </xdr:from>
    <xdr:to>
      <xdr:col>13</xdr:col>
      <xdr:colOff>190500</xdr:colOff>
      <xdr:row>85</xdr:row>
      <xdr:rowOff>114300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90</xdr:row>
      <xdr:rowOff>47625</xdr:rowOff>
    </xdr:from>
    <xdr:to>
      <xdr:col>17</xdr:col>
      <xdr:colOff>9525</xdr:colOff>
      <xdr:row>115</xdr:row>
      <xdr:rowOff>28575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1114425</xdr:colOff>
      <xdr:row>58</xdr:row>
      <xdr:rowOff>66675</xdr:rowOff>
    </xdr:from>
    <xdr:to>
      <xdr:col>11</xdr:col>
      <xdr:colOff>38100</xdr:colOff>
      <xdr:row>81</xdr:row>
      <xdr:rowOff>114300</xdr:rowOff>
    </xdr:to>
    <xdr:graphicFrame macro="">
      <xdr:nvGraphicFramePr>
        <xdr:cNvPr id="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2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9</xdr:col>
      <xdr:colOff>245110</xdr:colOff>
      <xdr:row>66</xdr:row>
      <xdr:rowOff>156210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9</xdr:col>
      <xdr:colOff>245110</xdr:colOff>
      <xdr:row>84</xdr:row>
      <xdr:rowOff>116205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9</xdr:col>
      <xdr:colOff>245110</xdr:colOff>
      <xdr:row>88</xdr:row>
      <xdr:rowOff>101600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9</xdr:col>
      <xdr:colOff>245110</xdr:colOff>
      <xdr:row>99</xdr:row>
      <xdr:rowOff>168910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50</xdr:row>
          <xdr:rowOff>220980</xdr:rowOff>
        </xdr:from>
        <xdr:to>
          <xdr:col>10</xdr:col>
          <xdr:colOff>449580</xdr:colOff>
          <xdr:row>62</xdr:row>
          <xdr:rowOff>83820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327660</xdr:colOff>
          <xdr:row>64</xdr:row>
          <xdr:rowOff>15240</xdr:rowOff>
        </xdr:from>
        <xdr:to>
          <xdr:col>10</xdr:col>
          <xdr:colOff>449580</xdr:colOff>
          <xdr:row>76</xdr:row>
          <xdr:rowOff>106680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160020</xdr:colOff>
          <xdr:row>90</xdr:row>
          <xdr:rowOff>99060</xdr:rowOff>
        </xdr:from>
        <xdr:to>
          <xdr:col>10</xdr:col>
          <xdr:colOff>441960</xdr:colOff>
          <xdr:row>103</xdr:row>
          <xdr:rowOff>167640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89</xdr:row>
          <xdr:rowOff>129540</xdr:rowOff>
        </xdr:from>
        <xdr:to>
          <xdr:col>11</xdr:col>
          <xdr:colOff>403860</xdr:colOff>
          <xdr:row>102</xdr:row>
          <xdr:rowOff>167640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20</xdr:col>
      <xdr:colOff>504824</xdr:colOff>
      <xdr:row>36</xdr:row>
      <xdr:rowOff>142876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85724</xdr:rowOff>
    </xdr:from>
    <xdr:to>
      <xdr:col>12</xdr:col>
      <xdr:colOff>409574</xdr:colOff>
      <xdr:row>55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161924</xdr:rowOff>
    </xdr:from>
    <xdr:to>
      <xdr:col>20</xdr:col>
      <xdr:colOff>504824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17</xdr:col>
      <xdr:colOff>286072</xdr:colOff>
      <xdr:row>35</xdr:row>
      <xdr:rowOff>21257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dengue/&#3652;&#3586;&#3657;&#3648;&#3621;&#3639;&#3629;&#3604;&#3629;&#3629;&#3585;&#3592;&#3619;&#3636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TbTo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7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ารเปลี่ยนแปลงโรค507"/>
      <sheetName val="นับจำนวนผู้ป่วย 28 วัน รายตำบล"/>
      <sheetName val="รอวาง Sheet1"/>
      <sheetName val="อัตราป่วย"/>
      <sheetName val="จำนวนป่วยรายเดือน"/>
      <sheetName val="จำนวนป่วยรายสัปดาห์"/>
      <sheetName val="สรุปพื้นที่ป่วย"/>
      <sheetName val="ทะเบียนผู้ป่วยไข้เลือดออก"/>
      <sheetName val="รายวันแยกอำเภอ"/>
      <sheetName val="รายวันแยกพื้นที่"/>
      <sheetName val="ข้อแนะนำการใช้งาน"/>
      <sheetName val="รอวางนับพื้นที่ใหม่_สัปดาห์"/>
      <sheetName val="Sheet1"/>
      <sheetName val="รอวางสรุปพื้นที่ป่วย"/>
      <sheetName val="ptหมู่บ้านสงบแล้ว"/>
      <sheetName val="ptหมู่บ้านเฝ้าระวังพิเศษ"/>
      <sheetName val="จำนวนตำบลพบ Pt รายอำเภอ"/>
      <sheetName val="รอวางตำบลที่พบผู้ป่วยทั้งหมด"/>
      <sheetName val="จำนวนหมู่บ้านเฝ้าระวังพิเศษ"/>
      <sheetName val="รอวางพื้นที่เฝ้าระวังพิเศษ"/>
      <sheetName val="จำนวนหมู่บ้านสงบแล้ว"/>
      <sheetName val="รอวางพื้นที่สงบแล้ว"/>
      <sheetName val="จำนวนหมู่บ้านพบผู้ป่วยทั้งหมด"/>
      <sheetName val="รอวางพื้นที่พบผู้ป่วยทั้งหมด"/>
      <sheetName val="รอวางอัตราป่วย"/>
      <sheetName val="จำนวนหมู่บ้านป่วยทั้งหมด"/>
      <sheetName val="รอวางข้อมูลผู้ป่วยทั้งหมด"/>
      <sheetName val="รอวางผู้ป่วยรายพื้นที่ทั้งหมด"/>
      <sheetName val="รอวางป่วยรายเดือน"/>
      <sheetName val="รอวางป่วบรายสัปดาห์"/>
      <sheetName val="รอวางผู้ป่วยในรอบ 28 วัน"/>
      <sheetName val="ไข้เลือดออกจริ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>Addname</v>
          </cell>
          <cell r="D1" t="str">
            <v>W2</v>
          </cell>
          <cell r="E1" t="str">
            <v>W3</v>
          </cell>
          <cell r="F1" t="str">
            <v>W4</v>
          </cell>
          <cell r="G1" t="str">
            <v>W5</v>
          </cell>
          <cell r="H1" t="str">
            <v>W6</v>
          </cell>
          <cell r="I1" t="str">
            <v>W7</v>
          </cell>
          <cell r="J1" t="str">
            <v>W8</v>
          </cell>
          <cell r="K1" t="str">
            <v>W9</v>
          </cell>
          <cell r="L1" t="str">
            <v>W10</v>
          </cell>
          <cell r="M1" t="str">
            <v>W11</v>
          </cell>
          <cell r="N1" t="str">
            <v>W12</v>
          </cell>
          <cell r="O1" t="str">
            <v>W13</v>
          </cell>
          <cell r="P1" t="str">
            <v>W14</v>
          </cell>
          <cell r="Q1" t="str">
            <v>W15</v>
          </cell>
          <cell r="R1" t="str">
            <v>W16</v>
          </cell>
          <cell r="S1" t="str">
            <v>W17</v>
          </cell>
          <cell r="T1" t="str">
            <v>W18</v>
          </cell>
          <cell r="U1" t="str">
            <v>W19</v>
          </cell>
          <cell r="V1" t="str">
            <v>W20</v>
          </cell>
          <cell r="W1" t="str">
            <v>W21</v>
          </cell>
          <cell r="X1" t="str">
            <v>W22</v>
          </cell>
          <cell r="Y1" t="str">
            <v>W23</v>
          </cell>
          <cell r="Z1" t="str">
            <v>W24</v>
          </cell>
          <cell r="AA1" t="str">
            <v>W25</v>
          </cell>
          <cell r="AB1" t="str">
            <v>W26</v>
          </cell>
          <cell r="AC1" t="str">
            <v>W27</v>
          </cell>
          <cell r="AD1" t="str">
            <v>W28</v>
          </cell>
          <cell r="AE1" t="str">
            <v>W29</v>
          </cell>
          <cell r="AF1" t="str">
            <v>W30</v>
          </cell>
          <cell r="AG1" t="str">
            <v>W31</v>
          </cell>
          <cell r="AH1" t="str">
            <v>W32</v>
          </cell>
          <cell r="AI1" t="str">
            <v>W33</v>
          </cell>
          <cell r="AJ1" t="str">
            <v>W34</v>
          </cell>
          <cell r="AK1" t="str">
            <v>W35</v>
          </cell>
          <cell r="AL1" t="str">
            <v>W36</v>
          </cell>
          <cell r="AM1" t="str">
            <v>W37</v>
          </cell>
          <cell r="AN1" t="str">
            <v>W38</v>
          </cell>
          <cell r="AO1" t="str">
            <v>W39</v>
          </cell>
          <cell r="AP1" t="str">
            <v>W40</v>
          </cell>
          <cell r="AQ1" t="str">
            <v>W41</v>
          </cell>
          <cell r="AR1" t="str">
            <v>W42</v>
          </cell>
          <cell r="AS1" t="str">
            <v>W43</v>
          </cell>
          <cell r="AT1" t="str">
            <v>W44</v>
          </cell>
          <cell r="AU1" t="str">
            <v>W45</v>
          </cell>
          <cell r="AV1" t="str">
            <v>W46</v>
          </cell>
          <cell r="AW1" t="str">
            <v>W47</v>
          </cell>
          <cell r="AX1" t="str">
            <v>W48</v>
          </cell>
          <cell r="AY1" t="str">
            <v>W49</v>
          </cell>
          <cell r="AZ1" t="str">
            <v>W50</v>
          </cell>
          <cell r="BA1" t="str">
            <v>W51</v>
          </cell>
          <cell r="BB1" t="str">
            <v>W52</v>
          </cell>
          <cell r="BC1" t="str">
            <v>W53</v>
          </cell>
          <cell r="BD1" t="str">
            <v>totalds</v>
          </cell>
          <cell r="BE1" t="str">
            <v>totaldeath</v>
          </cell>
        </row>
      </sheetData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AgeBar"/>
      <sheetName val="TbTotal"/>
    </sheetNames>
    <definedNames>
      <definedName name="Area"/>
      <definedName name="Case"/>
    </definedNames>
    <sheetDataSet>
      <sheetData sheetId="0">
        <row r="1">
          <cell r="A1" t="str">
            <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0</v>
          </cell>
        </row>
        <row r="6">
          <cell r="B6" t="str">
            <v xml:space="preserve"> 10 - 14</v>
          </cell>
          <cell r="C6">
            <v>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5</v>
          </cell>
        </row>
        <row r="9">
          <cell r="B9" t="str">
            <v xml:space="preserve"> 35 - 44</v>
          </cell>
          <cell r="C9">
            <v>5</v>
          </cell>
        </row>
        <row r="10">
          <cell r="B10" t="str">
            <v xml:space="preserve"> 45 - 54</v>
          </cell>
          <cell r="C10">
            <v>8</v>
          </cell>
        </row>
        <row r="11">
          <cell r="B11" t="str">
            <v xml:space="preserve"> 55 - 64</v>
          </cell>
          <cell r="C11">
            <v>7</v>
          </cell>
        </row>
        <row r="12">
          <cell r="B12" t="str">
            <v xml:space="preserve"> 65 +</v>
          </cell>
          <cell r="C12">
            <v>7</v>
          </cell>
        </row>
        <row r="14">
          <cell r="A14" t="str">
            <v>จำนวนป่วย(ราย)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v>
          </cell>
        </row>
        <row r="33">
          <cell r="B33" t="str">
            <v>เกษตร</v>
          </cell>
          <cell r="C33">
            <v>22</v>
          </cell>
        </row>
        <row r="34">
          <cell r="B34" t="str">
            <v>ข้าราชการ</v>
          </cell>
          <cell r="C34">
            <v>1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6</v>
          </cell>
        </row>
        <row r="43">
          <cell r="B43" t="str">
            <v>ไม่ทราบอาชีพ/ในปกครอง</v>
          </cell>
          <cell r="C43">
            <v>2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v>
          </cell>
        </row>
        <row r="61">
          <cell r="B61" t="str">
            <v>ม.ค.</v>
          </cell>
          <cell r="C61">
            <v>25</v>
          </cell>
        </row>
        <row r="62">
          <cell r="B62" t="str">
            <v>ก.พ.</v>
          </cell>
          <cell r="C62">
            <v>8</v>
          </cell>
        </row>
        <row r="63">
          <cell r="B63" t="str">
            <v>มี.ค.</v>
          </cell>
          <cell r="C63">
            <v>18</v>
          </cell>
        </row>
        <row r="64">
          <cell r="B64" t="str">
            <v>เม.ย.</v>
          </cell>
          <cell r="C64">
            <v>12</v>
          </cell>
        </row>
        <row r="65">
          <cell r="B65" t="str">
            <v>พ.ค.</v>
          </cell>
          <cell r="C65">
            <v>21</v>
          </cell>
        </row>
        <row r="66">
          <cell r="B66" t="str">
            <v>มิ.ย.</v>
          </cell>
          <cell r="C66">
            <v>65</v>
          </cell>
        </row>
        <row r="67">
          <cell r="B67" t="str">
            <v>ก.ค.</v>
          </cell>
          <cell r="C67">
            <v>77</v>
          </cell>
        </row>
        <row r="68">
          <cell r="B68" t="str">
            <v>ส.ค.</v>
          </cell>
          <cell r="C68">
            <v>99</v>
          </cell>
        </row>
        <row r="69">
          <cell r="B69" t="str">
            <v>ก.ย.</v>
          </cell>
          <cell r="C69">
            <v>125</v>
          </cell>
        </row>
        <row r="70">
          <cell r="B70" t="str">
            <v>ต.ค.</v>
          </cell>
          <cell r="C70">
            <v>177</v>
          </cell>
        </row>
        <row r="71">
          <cell r="B71" t="str">
            <v>พ.ย.</v>
          </cell>
          <cell r="C71">
            <v>74</v>
          </cell>
        </row>
        <row r="72">
          <cell r="B72" t="str">
            <v>ธ.ค.</v>
          </cell>
          <cell r="C72">
            <v>32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AgeBar"/>
      <sheetName val="Ds26"/>
    </sheetNames>
    <definedNames>
      <definedName name="Area"/>
      <definedName name="Case"/>
    </definedNames>
    <sheetDataSet>
      <sheetData sheetId="0">
        <row r="1">
          <cell r="A1" t="str">
            <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531.54999999999995</v>
          </cell>
        </row>
        <row r="6">
          <cell r="B6" t="str">
            <v xml:space="preserve"> 10 - 14</v>
          </cell>
          <cell r="C6">
            <v>510.17</v>
          </cell>
        </row>
        <row r="7">
          <cell r="B7" t="str">
            <v xml:space="preserve"> 15 - 24</v>
          </cell>
          <cell r="C7">
            <v>165.18</v>
          </cell>
        </row>
        <row r="8">
          <cell r="B8" t="str">
            <v xml:space="preserve"> 25 - 34</v>
          </cell>
          <cell r="C8">
            <v>45.12</v>
          </cell>
        </row>
        <row r="9">
          <cell r="B9" t="str">
            <v xml:space="preserve"> 35 - 44</v>
          </cell>
          <cell r="C9">
            <v>28.25</v>
          </cell>
        </row>
        <row r="10">
          <cell r="B10" t="str">
            <v xml:space="preserve"> 45 - 54</v>
          </cell>
          <cell r="C10">
            <v>29.02</v>
          </cell>
        </row>
        <row r="11">
          <cell r="B11" t="str">
            <v xml:space="preserve"> 55 - 64</v>
          </cell>
          <cell r="C11">
            <v>24.17</v>
          </cell>
        </row>
        <row r="12">
          <cell r="B12" t="str">
            <v xml:space="preserve"> 65 +</v>
          </cell>
          <cell r="C12">
            <v>21.03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v>
          </cell>
        </row>
        <row r="33">
          <cell r="B33" t="str">
            <v>เกษตร</v>
          </cell>
          <cell r="C33">
            <v>253</v>
          </cell>
        </row>
        <row r="34">
          <cell r="B34" t="str">
            <v>ข้าราชการ</v>
          </cell>
          <cell r="C34">
            <v>12</v>
          </cell>
        </row>
        <row r="35">
          <cell r="B35" t="str">
            <v>รับจ้าง,กรรมกร</v>
          </cell>
          <cell r="C35">
            <v>16</v>
          </cell>
        </row>
        <row r="36">
          <cell r="B36" t="str">
            <v>ค้าขาย</v>
          </cell>
          <cell r="C36">
            <v>4</v>
          </cell>
        </row>
        <row r="37">
          <cell r="B37" t="str">
            <v>งานบ้าน</v>
          </cell>
          <cell r="C37">
            <v>2</v>
          </cell>
        </row>
        <row r="38">
          <cell r="B38" t="str">
            <v>นักเรียน</v>
          </cell>
          <cell r="C38">
            <v>1132</v>
          </cell>
        </row>
        <row r="39">
          <cell r="B39" t="str">
            <v>ทหาร,ตำรวจ</v>
          </cell>
          <cell r="C39">
            <v>10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4</v>
          </cell>
        </row>
        <row r="42">
          <cell r="B42" t="str">
            <v>อื่นๆ</v>
          </cell>
          <cell r="C42">
            <v>74</v>
          </cell>
        </row>
        <row r="43">
          <cell r="B43" t="str">
            <v>ไม่ทราบอาชีพ/ในปกครอง</v>
          </cell>
          <cell r="C43">
            <v>221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2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4</v>
          </cell>
        </row>
        <row r="58">
          <cell r="A58" t="str">
            <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v>
          </cell>
        </row>
        <row r="61">
          <cell r="B61" t="str">
            <v>ม.ค.</v>
          </cell>
          <cell r="C61">
            <v>15</v>
          </cell>
        </row>
        <row r="62">
          <cell r="B62" t="str">
            <v>ก.พ.</v>
          </cell>
          <cell r="C62">
            <v>10</v>
          </cell>
        </row>
        <row r="63">
          <cell r="B63" t="str">
            <v>มี.ค.</v>
          </cell>
          <cell r="C63">
            <v>34</v>
          </cell>
        </row>
        <row r="64">
          <cell r="B64" t="str">
            <v>เม.ย.</v>
          </cell>
          <cell r="C64">
            <v>35</v>
          </cell>
        </row>
        <row r="65">
          <cell r="B65" t="str">
            <v>พ.ค.</v>
          </cell>
          <cell r="C65">
            <v>115</v>
          </cell>
        </row>
        <row r="66">
          <cell r="B66" t="str">
            <v>มิ.ย.</v>
          </cell>
          <cell r="C66">
            <v>386</v>
          </cell>
        </row>
        <row r="67">
          <cell r="B67" t="str">
            <v>ก.ค.</v>
          </cell>
          <cell r="C67">
            <v>425</v>
          </cell>
        </row>
        <row r="68">
          <cell r="B68" t="str">
            <v>ส.ค.</v>
          </cell>
          <cell r="C68">
            <v>323</v>
          </cell>
        </row>
        <row r="69">
          <cell r="B69" t="str">
            <v>ก.ย.</v>
          </cell>
          <cell r="C69">
            <v>303</v>
          </cell>
        </row>
        <row r="70">
          <cell r="B70" t="str">
            <v>ต.ค.</v>
          </cell>
          <cell r="C70">
            <v>88</v>
          </cell>
        </row>
        <row r="71">
          <cell r="B71" t="str">
            <v>พ.ย.</v>
          </cell>
          <cell r="C71">
            <v>145</v>
          </cell>
        </row>
        <row r="72">
          <cell r="B72" t="str">
            <v>ธ.ค.</v>
          </cell>
          <cell r="C72">
            <v>37</v>
          </cell>
        </row>
        <row r="85">
          <cell r="A85" t="str">
            <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AgeBar"/>
      <sheetName val="Ds71"/>
    </sheetNames>
    <definedNames>
      <definedName name="Area"/>
      <definedName name="Case"/>
    </definedNames>
    <sheetDataSet>
      <sheetData sheetId="0">
        <row r="1">
          <cell r="A1" t="str">
            <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19 มีนาคม 2562</v>
          </cell>
        </row>
        <row r="4">
          <cell r="B4" t="str">
            <v xml:space="preserve">  0 - 4</v>
          </cell>
          <cell r="C4">
            <v>71.180000000000007</v>
          </cell>
        </row>
        <row r="5">
          <cell r="B5" t="str">
            <v xml:space="preserve">  5 - 9</v>
          </cell>
          <cell r="C5">
            <v>6.7</v>
          </cell>
        </row>
        <row r="6">
          <cell r="B6" t="str">
            <v xml:space="preserve"> 10 - 14</v>
          </cell>
          <cell r="C6">
            <v>1.1000000000000001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0</v>
          </cell>
        </row>
        <row r="9">
          <cell r="B9" t="str">
            <v xml:space="preserve"> 35 - 44</v>
          </cell>
          <cell r="C9">
            <v>0</v>
          </cell>
        </row>
        <row r="10">
          <cell r="B10" t="str">
            <v xml:space="preserve"> 45 - 54</v>
          </cell>
          <cell r="C10">
            <v>0</v>
          </cell>
        </row>
        <row r="11">
          <cell r="B11" t="str">
            <v xml:space="preserve"> 55 - 64</v>
          </cell>
          <cell r="C11">
            <v>0</v>
          </cell>
        </row>
        <row r="12">
          <cell r="B12" t="str">
            <v xml:space="preserve"> 65 +</v>
          </cell>
          <cell r="C12">
            <v>0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Hand,foot and mouth disease  จำแนกตามอาชีพ   จังหวัด ศรีสะเกษ  ระหว่างวันที่  1 มกราคม 2562  ถึงวันที่  19 มีนาคม 2562</v>
          </cell>
        </row>
        <row r="33">
          <cell r="B33" t="str">
            <v>เกษตร</v>
          </cell>
          <cell r="C33">
            <v>0</v>
          </cell>
        </row>
        <row r="34">
          <cell r="B34" t="str">
            <v>ข้าราชการ</v>
          </cell>
          <cell r="C34">
            <v>0</v>
          </cell>
        </row>
        <row r="35">
          <cell r="B35" t="str">
            <v>รับจ้าง,กรรมกร</v>
          </cell>
          <cell r="C35">
            <v>0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5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0</v>
          </cell>
        </row>
        <row r="43">
          <cell r="B43" t="str">
            <v>ไม่ทราบอาชีพ/ในปกครอง</v>
          </cell>
          <cell r="C43">
            <v>58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Hand,foot and mouth disease  จำแนกรายเดือน   จังหวัด ศรีสะเกษ  ระหว่างวันที่  1 มกราคม 2562  ถึงวันที่  19 มีนาคม 2562</v>
          </cell>
        </row>
        <row r="61">
          <cell r="B61" t="str">
            <v>ม.ค.</v>
          </cell>
          <cell r="C61">
            <v>34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8</v>
          </cell>
        </row>
        <row r="64">
          <cell r="B64" t="str">
            <v>เม.ย.</v>
          </cell>
        </row>
        <row r="65">
          <cell r="B65" t="str">
            <v>พ.ค.</v>
          </cell>
        </row>
        <row r="66">
          <cell r="B66" t="str">
            <v>มิ.ย.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19 มีนาคม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AgeBar"/>
      <sheetName val="Ds17"/>
    </sheetNames>
    <definedNames>
      <definedName name="Area"/>
      <definedName name="Case"/>
    </definedNames>
    <sheetDataSet>
      <sheetData sheetId="0">
        <row r="1">
          <cell r="A1" t="str">
            <v>อัตราป่วยต่อประชากรแสแนคน ด้วยโรค Chickenpox  จำแนกตามกลุ่มอายุ   จังหวัด ศรีสะเกษ  ระหว่างวันที่  1 มกราคม 2562  ถึงวันที่  26 มิถุนายน 2562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227.81</v>
          </cell>
        </row>
        <row r="6">
          <cell r="B6" t="str">
            <v xml:space="preserve"> 10 - 14</v>
          </cell>
          <cell r="C6">
            <v>129.46</v>
          </cell>
        </row>
        <row r="7">
          <cell r="B7" t="str">
            <v xml:space="preserve"> 15 - 24</v>
          </cell>
          <cell r="C7">
            <v>50.57</v>
          </cell>
        </row>
        <row r="8">
          <cell r="B8" t="str">
            <v xml:space="preserve"> 25 - 34</v>
          </cell>
          <cell r="C8">
            <v>27.45</v>
          </cell>
        </row>
        <row r="9">
          <cell r="B9" t="str">
            <v xml:space="preserve"> 35 - 44</v>
          </cell>
          <cell r="C9">
            <v>10.24</v>
          </cell>
        </row>
        <row r="10">
          <cell r="B10" t="str">
            <v xml:space="preserve"> 45 - 54</v>
          </cell>
          <cell r="C10">
            <v>5.63</v>
          </cell>
        </row>
        <row r="11">
          <cell r="B11" t="str">
            <v xml:space="preserve"> 55 - 64</v>
          </cell>
          <cell r="C11">
            <v>1.96</v>
          </cell>
        </row>
        <row r="12">
          <cell r="B12" t="str">
            <v xml:space="preserve"> 65 +</v>
          </cell>
          <cell r="C12">
            <v>2.63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Chickenpox  จำแนกตามอาชีพ   จังหวัด ศรีสะเกษ  ระหว่างวันที่  1 มกราคม 2562  ถึงวันที่  26 มิถุนายน 2562</v>
          </cell>
        </row>
        <row r="33">
          <cell r="B33" t="str">
            <v>เกษตร</v>
          </cell>
          <cell r="C33">
            <v>34</v>
          </cell>
        </row>
        <row r="34">
          <cell r="B34" t="str">
            <v>ข้าราชการ</v>
          </cell>
          <cell r="C34">
            <v>2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1</v>
          </cell>
        </row>
        <row r="38">
          <cell r="B38" t="str">
            <v>นักเรียน</v>
          </cell>
          <cell r="C38">
            <v>320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1</v>
          </cell>
        </row>
        <row r="42">
          <cell r="B42" t="str">
            <v>อื่นๆ</v>
          </cell>
          <cell r="C42">
            <v>55</v>
          </cell>
        </row>
        <row r="43">
          <cell r="B43" t="str">
            <v>ไม่ทราบอาชีพ/ในปกครอง</v>
          </cell>
          <cell r="C43">
            <v>254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2</v>
          </cell>
        </row>
        <row r="58">
          <cell r="A58" t="str">
            <v>จำนวนผู้ป่วยด้วยโรค Chickenpox  จำแนกรายเดือน   จังหวัด ศรีสะเกษ  ระหว่างวันที่  1 มกราคม 2562  ถึงวันที่  26 มิถุนายน 2562</v>
          </cell>
        </row>
        <row r="61">
          <cell r="B61" t="str">
            <v>ม.ค.</v>
          </cell>
          <cell r="C61">
            <v>121</v>
          </cell>
        </row>
        <row r="62">
          <cell r="B62" t="str">
            <v>ก.พ.</v>
          </cell>
          <cell r="C62">
            <v>174</v>
          </cell>
        </row>
        <row r="63">
          <cell r="B63" t="str">
            <v>มี.ค.</v>
          </cell>
          <cell r="C63">
            <v>195</v>
          </cell>
        </row>
        <row r="64">
          <cell r="B64" t="str">
            <v>เม.ย.</v>
          </cell>
          <cell r="C64">
            <v>80</v>
          </cell>
        </row>
        <row r="65">
          <cell r="B65" t="str">
            <v>พ.ค.</v>
          </cell>
          <cell r="C65">
            <v>62</v>
          </cell>
        </row>
        <row r="66">
          <cell r="B66" t="str">
            <v>มิ.ย.</v>
          </cell>
          <cell r="C66">
            <v>38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Chickenpox  จำแนกตามพื้นที่   จังหวัด ศรีสะเกษ  ระหว่างวันที่  1 มกราคม 2562  ถึงวันที่  26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816.717422685186" createdVersion="3" refreshedVersion="3" minRefreshableVersion="3" recordCount="23">
  <cacheSource type="worksheet">
    <worksheetSource ref="A1:AO1048576" sheet="รอวางผู้ป่วยทั้งหมด"/>
  </cacheSource>
  <cacheFields count="41">
    <cacheField name="E0" numFmtId="0">
      <sharedItems containsString="0" containsBlank="1" containsNumber="1" containsInteger="1" minValue="280" maxValue="5766"/>
    </cacheField>
    <cacheField name="E1" numFmtId="0">
      <sharedItems containsString="0" containsBlank="1" containsNumber="1" containsInteger="1" minValue="1" maxValue="23"/>
    </cacheField>
    <cacheField name="PE0" numFmtId="0">
      <sharedItems containsString="0" containsBlank="1" containsNumber="1" containsInteger="1" minValue="24" maxValue="36532"/>
    </cacheField>
    <cacheField name="PE1" numFmtId="0">
      <sharedItems containsString="0" containsBlank="1" containsNumber="1" containsInteger="1" minValue="0" maxValue="192"/>
    </cacheField>
    <cacheField name="DISEASE" numFmtId="0">
      <sharedItems containsBlank="1"/>
    </cacheField>
    <cacheField name="NAME" numFmtId="0">
      <sharedItems containsBlank="1"/>
    </cacheField>
    <cacheField name="HN" numFmtId="0">
      <sharedItems containsBlank="1"/>
    </cacheField>
    <cacheField name="NMEPAT" numFmtId="0">
      <sharedItems containsBlank="1"/>
    </cacheField>
    <cacheField name="SEX" numFmtId="0">
      <sharedItems containsBlank="1"/>
    </cacheField>
    <cacheField name="AGEY" numFmtId="0">
      <sharedItems containsString="0" containsBlank="1" containsNumber="1" containsInteger="1" minValue="0" maxValue="7"/>
    </cacheField>
    <cacheField name="AGEM" numFmtId="0">
      <sharedItems containsString="0" containsBlank="1" containsNumber="1" containsInteger="1" minValue="0" maxValue="11"/>
    </cacheField>
    <cacheField name="AGED" numFmtId="0">
      <sharedItems containsString="0" containsBlank="1" containsNumber="1" containsInteger="1" minValue="2" maxValue="29"/>
    </cacheField>
    <cacheField name="MARIETAL" numFmtId="0">
      <sharedItems containsBlank="1"/>
    </cacheField>
    <cacheField name="RACE" numFmtId="0">
      <sharedItems containsBlank="1"/>
    </cacheField>
    <cacheField name="RACE1" numFmtId="0">
      <sharedItems containsBlank="1"/>
    </cacheField>
    <cacheField name="OCCUPAT" numFmtId="0">
      <sharedItems containsString="0" containsBlank="1" containsNumber="1" containsInteger="1" minValue="6" maxValue="11"/>
    </cacheField>
    <cacheField name="ADDRESS" numFmtId="0">
      <sharedItems containsBlank="1"/>
    </cacheField>
    <cacheField name="ADDRCODE" numFmtId="0">
      <sharedItems containsBlank="1"/>
    </cacheField>
    <cacheField name="METROPOL" numFmtId="0">
      <sharedItems containsBlank="1"/>
    </cacheField>
    <cacheField name="HOSPITAL" numFmtId="0">
      <sharedItems containsBlank="1"/>
    </cacheField>
    <cacheField name="TYPE" numFmtId="0">
      <sharedItems containsBlank="1"/>
    </cacheField>
    <cacheField name="RESULT" numFmtId="0">
      <sharedItems containsBlank="1"/>
    </cacheField>
    <cacheField name="HSERV" numFmtId="0">
      <sharedItems containsBlank="1"/>
    </cacheField>
    <cacheField name="CLASS" numFmtId="0">
      <sharedItems containsBlank="1"/>
    </cacheField>
    <cacheField name="SCHOOL" numFmtId="0">
      <sharedItems containsBlank="1"/>
    </cacheField>
    <cacheField name="DATESICK" numFmtId="0">
      <sharedItems containsNonDate="0" containsDate="1" containsString="0" containsBlank="1" minDate="1982-08-03T00:00:00" maxDate="2019-01-22T00:00:00" count="897">
        <d v="2019-01-01T00:00:00"/>
        <d v="2019-01-21T00:00:00"/>
        <d v="2019-01-09T00:00:00"/>
        <d v="2019-01-13T00:00:00"/>
        <d v="2019-01-05T00:00:00"/>
        <d v="2019-01-16T00:00:00"/>
        <d v="2019-01-17T00:00:00"/>
        <d v="2019-01-18T00:00:00"/>
        <d v="2019-01-03T00:00:00"/>
        <d v="2019-01-12T00:00:00"/>
        <d v="2019-01-04T00:00:00"/>
        <d v="2019-01-15T00:00:00"/>
        <d v="2019-01-11T00:00:00"/>
        <d v="2019-01-19T00:00:00"/>
        <d v="2019-01-20T00:00:00"/>
        <d v="2019-01-02T00:00:00"/>
        <m/>
        <d v="2016-09-29T00:00:00" u="1"/>
        <d v="2017-09-29T00:00:00" u="1"/>
        <d v="2016-10-25T00:00:00" u="1"/>
        <d v="2018-09-29T00:00:00" u="1"/>
        <d v="2017-10-25T00:00:00" u="1"/>
        <d v="2016-11-21T00:00:00" u="1"/>
        <d v="2017-11-21T00:00:00" u="1"/>
        <d v="2017-12-17T00:00:00" u="1"/>
        <d v="2016-10-27T00:00:00" u="1"/>
        <d v="2017-10-27T00:00:00" u="1"/>
        <d v="2016-11-23T00:00:00" u="1"/>
        <d v="2018-10-27T00:00:00" u="1"/>
        <d v="2016-10-29T00:00:00" u="1"/>
        <d v="2017-10-29T00:00:00" u="1"/>
        <d v="2016-11-25T00:00:00" u="1"/>
        <d v="2018-10-29T00:00:00" u="1"/>
        <d v="2017-11-25T00:00:00" u="1"/>
        <d v="2016-12-21T00:00:00" u="1"/>
        <d v="2016-01-02T00:00:00" u="1"/>
        <d v="2017-01-02T00:00:00" u="1"/>
        <d v="2018-01-02T00:00:00" u="1"/>
        <d v="2016-10-31T00:00:00" u="1"/>
        <d v="2017-10-31T00:00:00" u="1"/>
        <d v="2017-12-23T00:00:00" u="1"/>
        <d v="2016-01-04T00:00:00" u="1"/>
        <d v="2017-01-04T00:00:00" u="1"/>
        <d v="2018-01-04T00:00:00" u="1"/>
        <d v="2016-11-29T00:00:00" u="1"/>
        <d v="2017-11-29T00:00:00" u="1"/>
        <d v="2017-12-25T00:00:00" u="1"/>
        <d v="2016-01-06T00:00:00" u="1"/>
        <d v="2017-01-06T00:00:00" u="1"/>
        <d v="2016-02-02T00:00:00" u="1"/>
        <d v="2018-01-06T00:00:00" u="1"/>
        <d v="2017-02-02T00:00:00" u="1"/>
        <d v="2018-02-02T00:00:00" u="1"/>
        <d v="2016-01-08T00:00:00" u="1"/>
        <d v="2017-01-08T00:00:00" u="1"/>
        <d v="2016-02-04T00:00:00" u="1"/>
        <d v="2018-01-08T00:00:00" u="1"/>
        <d v="2018-02-04T00:00:00" u="1"/>
        <d v="2017-12-29T00:00:00" u="1"/>
        <d v="2016-01-10T00:00:00" u="1"/>
        <d v="2017-01-10T00:00:00" u="1"/>
        <d v="2016-02-06T00:00:00" u="1"/>
        <d v="2018-01-10T00:00:00" u="1"/>
        <d v="2016-03-02T00:00:00" u="1"/>
        <d v="2017-03-02T00:00:00" u="1"/>
        <d v="2018-03-02T00:00:00" u="1"/>
        <d v="2016-01-12T00:00:00" u="1"/>
        <d v="2016-02-08T00:00:00" u="1"/>
        <d v="2016-03-04T00:00:00" u="1"/>
        <d v="2018-02-08T00:00:00" u="1"/>
        <d v="2017-03-04T00:00:00" u="1"/>
        <d v="2018-03-04T00:00:00" u="1"/>
        <d v="2016-01-14T00:00:00" u="1"/>
        <d v="2016-02-10T00:00:00" u="1"/>
        <d v="2018-01-14T00:00:00" u="1"/>
        <d v="2016-03-06T00:00:00" u="1"/>
        <d v="2016-04-02T00:00:00" u="1"/>
        <d v="2018-03-06T00:00:00" u="1"/>
        <d v="2017-04-02T00:00:00" u="1"/>
        <d v="2018-04-02T00:00:00" u="1"/>
        <d v="2016-01-16T00:00:00" u="1"/>
        <d v="2016-02-12T00:00:00" u="1"/>
        <d v="2018-01-16T00:00:00" u="1"/>
        <d v="2017-02-12T00:00:00" u="1"/>
        <d v="2016-03-08T00:00:00" u="1"/>
        <d v="2018-02-12T00:00:00" u="1"/>
        <d v="2016-04-04T00:00:00" u="1"/>
        <d v="2018-03-08T00:00:00" u="1"/>
        <d v="2018-04-04T00:00:00" u="1"/>
        <d v="2016-01-18T00:00:00" u="1"/>
        <d v="2017-01-18T00:00:00" u="1"/>
        <d v="2016-02-14T00:00:00" u="1"/>
        <d v="2018-01-18T00:00:00" u="1"/>
        <d v="2016-03-10T00:00:00" u="1"/>
        <d v="2017-03-10T00:00:00" u="1"/>
        <d v="2016-04-06T00:00:00" u="1"/>
        <d v="2018-04-06T00:00:00" u="1"/>
        <d v="2017-05-02T00:00:00" u="1"/>
        <d v="2018-05-02T00:00:00" u="1"/>
        <d v="2016-01-20T00:00:00" u="1"/>
        <d v="2017-01-20T00:00:00" u="1"/>
        <d v="2016-02-16T00:00:00" u="1"/>
        <d v="2018-01-20T00:00:00" u="1"/>
        <d v="2017-02-16T00:00:00" u="1"/>
        <d v="2016-03-12T00:00:00" u="1"/>
        <d v="2016-04-08T00:00:00" u="1"/>
        <d v="2018-03-12T00:00:00" u="1"/>
        <d v="2016-05-04T00:00:00" u="1"/>
        <d v="2018-04-08T00:00:00" u="1"/>
        <d v="2017-05-04T00:00:00" u="1"/>
        <d v="2018-05-04T00:00:00" u="1"/>
        <d v="2016-01-22T00:00:00" u="1"/>
        <d v="2017-01-22T00:00:00" u="1"/>
        <d v="2016-02-18T00:00:00" u="1"/>
        <d v="2018-01-22T00:00:00" u="1"/>
        <d v="2016-03-14T00:00:00" u="1"/>
        <d v="2017-03-14T00:00:00" u="1"/>
        <d v="2016-04-10T00:00:00" u="1"/>
        <d v="2018-03-14T00:00:00" u="1"/>
        <d v="2017-04-10T00:00:00" u="1"/>
        <d v="2018-04-10T00:00:00" u="1"/>
        <d v="2017-05-06T00:00:00" u="1"/>
        <d v="2016-06-02T00:00:00" u="1"/>
        <d v="2018-05-06T00:00:00" u="1"/>
        <d v="2017-06-02T00:00:00" u="1"/>
        <d v="2018-06-02T00:00:00" u="1"/>
        <d v="2016-01-24T00:00:00" u="1"/>
        <d v="2017-01-24T00:00:00" u="1"/>
        <d v="2016-02-20T00:00:00" u="1"/>
        <d v="2018-01-24T00:00:00" u="1"/>
        <d v="2016-03-16T00:00:00" u="1"/>
        <d v="2016-04-12T00:00:00" u="1"/>
        <d v="2018-03-16T00:00:00" u="1"/>
        <d v="2018-04-12T00:00:00" u="1"/>
        <d v="2016-06-04T00:00:00" u="1"/>
        <d v="2018-05-08T00:00:00" u="1"/>
        <d v="2017-06-04T00:00:00" u="1"/>
        <d v="2018-06-04T00:00:00" u="1"/>
        <d v="2016-01-26T00:00:00" u="1"/>
        <d v="2017-01-26T00:00:00" u="1"/>
        <d v="2016-02-22T00:00:00" u="1"/>
        <d v="2018-01-26T00:00:00" u="1"/>
        <d v="2017-02-22T00:00:00" u="1"/>
        <d v="2016-03-18T00:00:00" u="1"/>
        <d v="2016-04-14T00:00:00" u="1"/>
        <d v="2018-03-18T00:00:00" u="1"/>
        <d v="2017-04-14T00:00:00" u="1"/>
        <d v="2016-05-10T00:00:00" u="1"/>
        <d v="2016-06-06T00:00:00" u="1"/>
        <d v="2018-05-10T00:00:00" u="1"/>
        <d v="2017-06-06T00:00:00" u="1"/>
        <d v="2016-07-02T00:00:00" u="1"/>
        <d v="2018-06-06T00:00:00" u="1"/>
        <d v="2017-07-02T00:00:00" u="1"/>
        <d v="2018-07-02T00:00:00" u="1"/>
        <d v="2016-01-28T00:00:00" u="1"/>
        <d v="2017-01-28T00:00:00" u="1"/>
        <d v="2016-02-24T00:00:00" u="1"/>
        <d v="2018-01-28T00:00:00" u="1"/>
        <d v="2017-02-24T00:00:00" u="1"/>
        <d v="2016-03-20T00:00:00" u="1"/>
        <d v="2018-02-24T00:00:00" u="1"/>
        <d v="2017-03-20T00:00:00" u="1"/>
        <d v="2016-04-16T00:00:00" u="1"/>
        <d v="2018-03-20T00:00:00" u="1"/>
        <d v="2017-04-16T00:00:00" u="1"/>
        <d v="2016-05-12T00:00:00" u="1"/>
        <d v="2018-04-16T00:00:00" u="1"/>
        <d v="2017-05-12T00:00:00" u="1"/>
        <d v="2016-06-08T00:00:00" u="1"/>
        <d v="2018-05-12T00:00:00" u="1"/>
        <d v="2017-06-08T00:00:00" u="1"/>
        <d v="2016-07-04T00:00:00" u="1"/>
        <d v="2018-06-08T00:00:00" u="1"/>
        <d v="2017-07-04T00:00:00" u="1"/>
        <d v="2018-07-04T00:00:00" u="1"/>
        <d v="2016-01-30T00:00:00" u="1"/>
        <d v="2016-02-26T00:00:00" u="1"/>
        <d v="2018-01-30T00:00:00" u="1"/>
        <d v="2016-03-22T00:00:00" u="1"/>
        <d v="2018-02-26T00:00:00" u="1"/>
        <d v="2018-03-22T00:00:00" u="1"/>
        <d v="2016-05-14T00:00:00" u="1"/>
        <d v="2018-04-18T00:00:00" u="1"/>
        <d v="2017-05-14T00:00:00" u="1"/>
        <d v="2016-06-10T00:00:00" u="1"/>
        <d v="2018-05-14T00:00:00" u="1"/>
        <d v="2017-06-10T00:00:00" u="1"/>
        <d v="2016-07-06T00:00:00" u="1"/>
        <d v="2018-06-10T00:00:00" u="1"/>
        <d v="2017-07-06T00:00:00" u="1"/>
        <d v="2016-08-02T00:00:00" u="1"/>
        <d v="2018-07-06T00:00:00" u="1"/>
        <d v="2017-08-02T00:00:00" u="1"/>
        <d v="2018-08-02T00:00:00" u="1"/>
        <d v="2016-02-28T00:00:00" u="1"/>
        <d v="2016-03-24T00:00:00" u="1"/>
        <d v="2017-03-24T00:00:00" u="1"/>
        <d v="2016-04-20T00:00:00" u="1"/>
        <d v="2018-03-24T00:00:00" u="1"/>
        <d v="2016-05-16T00:00:00" u="1"/>
        <d v="2018-04-20T00:00:00" u="1"/>
        <d v="2016-06-12T00:00:00" u="1"/>
        <d v="2018-05-16T00:00:00" u="1"/>
        <d v="2017-06-12T00:00:00" u="1"/>
        <d v="2016-07-08T00:00:00" u="1"/>
        <d v="2018-06-12T00:00:00" u="1"/>
        <d v="2017-07-08T00:00:00" u="1"/>
        <d v="2016-08-04T00:00:00" u="1"/>
        <d v="2018-07-08T00:00:00" u="1"/>
        <d v="2017-08-04T00:00:00" u="1"/>
        <d v="2018-08-04T00:00:00" u="1"/>
        <d v="2016-03-26T00:00:00" u="1"/>
        <d v="2017-03-26T00:00:00" u="1"/>
        <d v="2016-04-22T00:00:00" u="1"/>
        <d v="2018-03-26T00:00:00" u="1"/>
        <d v="2016-05-18T00:00:00" u="1"/>
        <d v="2018-04-22T00:00:00" u="1"/>
        <d v="2017-05-18T00:00:00" u="1"/>
        <d v="2016-06-14T00:00:00" u="1"/>
        <d v="2018-05-18T00:00:00" u="1"/>
        <d v="2017-06-14T00:00:00" u="1"/>
        <d v="2016-07-10T00:00:00" u="1"/>
        <d v="2018-06-14T00:00:00" u="1"/>
        <d v="2017-07-10T00:00:00" u="1"/>
        <d v="2016-08-06T00:00:00" u="1"/>
        <d v="2018-07-10T00:00:00" u="1"/>
        <d v="2017-08-06T00:00:00" u="1"/>
        <d v="2016-09-02T00:00:00" u="1"/>
        <d v="2018-08-06T00:00:00" u="1"/>
        <d v="2017-09-02T00:00:00" u="1"/>
        <d v="2018-09-02T00:00:00" u="1"/>
        <d v="2016-03-28T00:00:00" u="1"/>
        <d v="2017-03-28T00:00:00" u="1"/>
        <d v="2018-03-28T00:00:00" u="1"/>
        <d v="2018-04-24T00:00:00" u="1"/>
        <d v="2017-05-20T00:00:00" u="1"/>
        <d v="2016-06-16T00:00:00" u="1"/>
        <d v="2018-05-20T00:00:00" u="1"/>
        <d v="2017-06-16T00:00:00" u="1"/>
        <d v="2016-07-12T00:00:00" u="1"/>
        <d v="2018-06-16T00:00:00" u="1"/>
        <d v="2017-07-12T00:00:00" u="1"/>
        <d v="2016-08-08T00:00:00" u="1"/>
        <d v="2018-07-12T00:00:00" u="1"/>
        <d v="2017-08-08T00:00:00" u="1"/>
        <d v="2016-09-04T00:00:00" u="1"/>
        <d v="2018-08-08T00:00:00" u="1"/>
        <d v="2017-09-04T00:00:00" u="1"/>
        <d v="2018-09-04T00:00:00" u="1"/>
        <d v="2016-03-30T00:00:00" u="1"/>
        <d v="2017-03-30T00:00:00" u="1"/>
        <d v="2016-04-26T00:00:00" u="1"/>
        <d v="2018-03-30T00:00:00" u="1"/>
        <d v="2018-04-26T00:00:00" u="1"/>
        <d v="2017-05-22T00:00:00" u="1"/>
        <d v="2016-06-18T00:00:00" u="1"/>
        <d v="2018-05-22T00:00:00" u="1"/>
        <d v="2017-06-18T00:00:00" u="1"/>
        <d v="2016-07-14T00:00:00" u="1"/>
        <d v="2018-06-18T00:00:00" u="1"/>
        <d v="2017-07-14T00:00:00" u="1"/>
        <d v="2016-08-10T00:00:00" u="1"/>
        <d v="2018-07-14T00:00:00" u="1"/>
        <d v="2017-08-10T00:00:00" u="1"/>
        <d v="2016-09-06T00:00:00" u="1"/>
        <d v="2018-08-10T00:00:00" u="1"/>
        <d v="2017-09-06T00:00:00" u="1"/>
        <d v="2016-10-02T00:00:00" u="1"/>
        <d v="2018-09-06T00:00:00" u="1"/>
        <d v="2017-10-02T00:00:00" u="1"/>
        <d v="2018-10-02T00:00:00" u="1"/>
        <d v="2016-04-28T00:00:00" u="1"/>
        <d v="2018-04-28T00:00:00" u="1"/>
        <d v="2016-06-20T00:00:00" u="1"/>
        <d v="2018-05-24T00:00:00" u="1"/>
        <d v="2017-06-20T00:00:00" u="1"/>
        <d v="2016-07-16T00:00:00" u="1"/>
        <d v="2018-06-20T00:00:00" u="1"/>
        <d v="2017-07-16T00:00:00" u="1"/>
        <d v="2016-08-12T00:00:00" u="1"/>
        <d v="2018-07-16T00:00:00" u="1"/>
        <d v="2017-08-12T00:00:00" u="1"/>
        <d v="2016-09-08T00:00:00" u="1"/>
        <d v="2018-08-12T00:00:00" u="1"/>
        <d v="2017-09-08T00:00:00" u="1"/>
        <d v="2016-10-04T00:00:00" u="1"/>
        <d v="2018-09-08T00:00:00" u="1"/>
        <d v="2017-10-04T00:00:00" u="1"/>
        <d v="2018-10-04T00:00:00" u="1"/>
        <d v="2016-04-30T00:00:00" u="1"/>
        <d v="2018-04-30T00:00:00" u="1"/>
        <d v="2017-05-26T00:00:00" u="1"/>
        <d v="2016-06-22T00:00:00" u="1"/>
        <d v="2018-05-26T00:00:00" u="1"/>
        <d v="2017-06-22T00:00:00" u="1"/>
        <d v="2016-07-18T00:00:00" u="1"/>
        <d v="2018-06-22T00:00:00" u="1"/>
        <d v="2017-07-18T00:00:00" u="1"/>
        <d v="2016-08-14T00:00:00" u="1"/>
        <d v="2018-07-18T00:00:00" u="1"/>
        <d v="2017-08-14T00:00:00" u="1"/>
        <d v="2016-09-10T00:00:00" u="1"/>
        <d v="2018-08-14T00:00:00" u="1"/>
        <d v="2017-09-10T00:00:00" u="1"/>
        <d v="2016-10-06T00:00:00" u="1"/>
        <d v="2018-09-10T00:00:00" u="1"/>
        <d v="2017-10-06T00:00:00" u="1"/>
        <d v="2016-11-02T00:00:00" u="1"/>
        <d v="2018-10-06T00:00:00" u="1"/>
        <d v="2017-11-02T00:00:00" u="1"/>
        <d v="2018-11-02T00:00:00" u="1"/>
        <d v="2017-05-28T00:00:00" u="1"/>
        <d v="2016-06-24T00:00:00" u="1"/>
        <d v="2018-05-28T00:00:00" u="1"/>
        <d v="2017-06-24T00:00:00" u="1"/>
        <d v="2016-07-20T00:00:00" u="1"/>
        <d v="2018-06-24T00:00:00" u="1"/>
        <d v="2017-07-20T00:00:00" u="1"/>
        <d v="2016-08-16T00:00:00" u="1"/>
        <d v="2018-07-20T00:00:00" u="1"/>
        <d v="2017-08-16T00:00:00" u="1"/>
        <d v="2016-09-12T00:00:00" u="1"/>
        <d v="2018-08-16T00:00:00" u="1"/>
        <d v="2017-09-12T00:00:00" u="1"/>
        <d v="2016-10-08T00:00:00" u="1"/>
        <d v="2018-09-12T00:00:00" u="1"/>
        <d v="2017-10-08T00:00:00" u="1"/>
        <d v="2018-10-08T00:00:00" u="1"/>
        <d v="2017-11-04T00:00:00" u="1"/>
        <d v="2018-11-04T00:00:00" u="1"/>
        <d v="2016-05-30T00:00:00" u="1"/>
        <d v="2017-05-30T00:00:00" u="1"/>
        <d v="2016-06-26T00:00:00" u="1"/>
        <d v="2018-05-30T00:00:00" u="1"/>
        <d v="2017-06-26T00:00:00" u="1"/>
        <d v="2016-07-22T00:00:00" u="1"/>
        <d v="2018-06-26T00:00:00" u="1"/>
        <d v="2017-07-22T00:00:00" u="1"/>
        <d v="2016-08-18T00:00:00" u="1"/>
        <d v="2018-07-22T00:00:00" u="1"/>
        <d v="2017-08-18T00:00:00" u="1"/>
        <d v="2016-09-14T00:00:00" u="1"/>
        <d v="2018-08-18T00:00:00" u="1"/>
        <d v="2017-09-14T00:00:00" u="1"/>
        <d v="2016-10-10T00:00:00" u="1"/>
        <d v="2018-09-14T00:00:00" u="1"/>
        <d v="2017-10-10T00:00:00" u="1"/>
        <d v="2016-11-06T00:00:00" u="1"/>
        <d v="2018-10-10T00:00:00" u="1"/>
        <d v="2016-12-02T00:00:00" u="1"/>
        <d v="2018-11-06T00:00:00" u="1"/>
        <d v="2017-12-02T00:00:00" u="1"/>
        <d v="2016-06-28T00:00:00" u="1"/>
        <d v="2017-06-28T00:00:00" u="1"/>
        <d v="2016-07-24T00:00:00" u="1"/>
        <d v="2018-06-28T00:00:00" u="1"/>
        <d v="2017-07-24T00:00:00" u="1"/>
        <d v="2016-08-20T00:00:00" u="1"/>
        <d v="2018-07-24T00:00:00" u="1"/>
        <d v="2017-08-20T00:00:00" u="1"/>
        <d v="2016-09-16T00:00:00" u="1"/>
        <d v="2018-08-20T00:00:00" u="1"/>
        <d v="2017-09-16T00:00:00" u="1"/>
        <d v="2016-10-12T00:00:00" u="1"/>
        <d v="2018-09-16T00:00:00" u="1"/>
        <d v="2017-10-12T00:00:00" u="1"/>
        <d v="2016-11-08T00:00:00" u="1"/>
        <d v="2018-10-12T00:00:00" u="1"/>
        <d v="2017-11-08T00:00:00" u="1"/>
        <d v="2018-11-08T00:00:00" u="1"/>
        <d v="2017-12-04T00:00:00" u="1"/>
        <d v="2016-06-30T00:00:00" u="1"/>
        <d v="2017-06-30T00:00:00" u="1"/>
        <d v="2016-07-26T00:00:00" u="1"/>
        <d v="2018-06-30T00:00:00" u="1"/>
        <d v="2017-07-26T00:00:00" u="1"/>
        <d v="2016-08-22T00:00:00" u="1"/>
        <d v="2018-07-26T00:00:00" u="1"/>
        <d v="2016-09-18T00:00:00" u="1"/>
        <d v="2018-08-22T00:00:00" u="1"/>
        <d v="2017-09-18T00:00:00" u="1"/>
        <d v="2016-10-14T00:00:00" u="1"/>
        <d v="2018-09-18T00:00:00" u="1"/>
        <d v="2017-10-14T00:00:00" u="1"/>
        <d v="2016-11-10T00:00:00" u="1"/>
        <d v="2018-10-14T00:00:00" u="1"/>
        <d v="2016-12-06T00:00:00" u="1"/>
        <d v="2018-11-10T00:00:00" u="1"/>
        <d v="2016-07-28T00:00:00" u="1"/>
        <d v="2017-07-28T00:00:00" u="1"/>
        <d v="2016-08-24T00:00:00" u="1"/>
        <d v="2018-07-28T00:00:00" u="1"/>
        <d v="2017-08-24T00:00:00" u="1"/>
        <d v="2016-09-20T00:00:00" u="1"/>
        <d v="2018-08-24T00:00:00" u="1"/>
        <d v="2016-10-16T00:00:00" u="1"/>
        <d v="2018-09-20T00:00:00" u="1"/>
        <d v="2017-10-16T00:00:00" u="1"/>
        <d v="2016-11-12T00:00:00" u="1"/>
        <d v="2018-10-16T00:00:00" u="1"/>
        <d v="2016-12-08T00:00:00" u="1"/>
        <d v="2018-11-12T00:00:00" u="1"/>
        <d v="2016-07-30T00:00:00" u="1"/>
        <d v="2017-07-30T00:00:00" u="1"/>
        <d v="2016-08-26T00:00:00" u="1"/>
        <d v="2018-07-30T00:00:00" u="1"/>
        <d v="2017-08-26T00:00:00" u="1"/>
        <d v="2016-09-22T00:00:00" u="1"/>
        <d v="2018-08-26T00:00:00" u="1"/>
        <d v="2017-09-22T00:00:00" u="1"/>
        <d v="2016-10-18T00:00:00" u="1"/>
        <d v="2018-09-22T00:00:00" u="1"/>
        <d v="2016-11-14T00:00:00" u="1"/>
        <d v="2018-10-18T00:00:00" u="1"/>
        <d v="2017-11-14T00:00:00" u="1"/>
        <d v="2018-11-14T00:00:00" u="1"/>
        <d v="2016-08-28T00:00:00" u="1"/>
        <d v="2017-08-28T00:00:00" u="1"/>
        <d v="2016-09-24T00:00:00" u="1"/>
        <d v="2018-08-28T00:00:00" u="1"/>
        <d v="2017-09-24T00:00:00" u="1"/>
        <d v="2016-10-20T00:00:00" u="1"/>
        <d v="2018-09-24T00:00:00" u="1"/>
        <d v="2017-10-20T00:00:00" u="1"/>
        <d v="2018-10-20T00:00:00" u="1"/>
        <d v="2017-11-16T00:00:00" u="1"/>
        <d v="2016-12-12T00:00:00" u="1"/>
        <d v="2017-12-12T00:00:00" u="1"/>
        <d v="2016-08-30T00:00:00" u="1"/>
        <d v="2017-08-30T00:00:00" u="1"/>
        <d v="2016-09-26T00:00:00" u="1"/>
        <d v="2018-08-30T00:00:00" u="1"/>
        <d v="2017-09-26T00:00:00" u="1"/>
        <d v="2016-10-22T00:00:00" u="1"/>
        <d v="2018-09-26T00:00:00" u="1"/>
        <d v="2017-10-22T00:00:00" u="1"/>
        <d v="2018-10-22T00:00:00" u="1"/>
        <d v="2017-11-18T00:00:00" u="1"/>
        <d v="2016-09-28T00:00:00" u="1"/>
        <d v="2016-10-24T00:00:00" u="1"/>
        <d v="2018-09-28T00:00:00" u="1"/>
        <d v="2017-10-24T00:00:00" u="1"/>
        <d v="2018-10-24T00:00:00" u="1"/>
        <d v="2017-11-20T00:00:00" u="1"/>
        <d v="2016-09-30T00:00:00" u="1"/>
        <d v="2017-09-30T00:00:00" u="1"/>
        <d v="2016-10-26T00:00:00" u="1"/>
        <d v="2018-09-30T00:00:00" u="1"/>
        <d v="2017-10-26T00:00:00" u="1"/>
        <d v="2016-11-22T00:00:00" u="1"/>
        <d v="2018-10-26T00:00:00" u="1"/>
        <d v="2017-11-22T00:00:00" u="1"/>
        <d v="2016-12-18T00:00:00" u="1"/>
        <d v="2017-12-18T00:00:00" u="1"/>
        <d v="2016-10-28T00:00:00" u="1"/>
        <d v="2017-10-28T00:00:00" u="1"/>
        <d v="2016-11-24T00:00:00" u="1"/>
        <d v="2018-10-28T00:00:00" u="1"/>
        <d v="2017-11-24T00:00:00" u="1"/>
        <d v="2017-12-20T00:00:00" u="1"/>
        <d v="2016-01-01T00:00:00" u="1"/>
        <d v="2017-01-01T00:00:00" u="1"/>
        <d v="2018-01-01T00:00:00" u="1"/>
        <d v="2016-10-30T00:00:00" u="1"/>
        <d v="2017-10-30T00:00:00" u="1"/>
        <d v="2018-10-30T00:00:00" u="1"/>
        <d v="2017-11-26T00:00:00" u="1"/>
        <d v="2016-12-22T00:00:00" u="1"/>
        <d v="2016-01-03T00:00:00" u="1"/>
        <d v="2017-01-03T00:00:00" u="1"/>
        <d v="2018-01-03T00:00:00" u="1"/>
        <d v="2017-11-28T00:00:00" u="1"/>
        <d v="2016-12-24T00:00:00" u="1"/>
        <d v="2016-01-05T00:00:00" u="1"/>
        <d v="2016-02-01T00:00:00" u="1"/>
        <d v="2018-01-05T00:00:00" u="1"/>
        <d v="2018-02-01T00:00:00" u="1"/>
        <d v="2016-11-30T00:00:00" u="1"/>
        <d v="2016-01-07T00:00:00" u="1"/>
        <d v="2017-01-07T00:00:00" u="1"/>
        <d v="2016-02-03T00:00:00" u="1"/>
        <d v="2016-01-09T00:00:00" u="1"/>
        <d v="2017-01-09T00:00:00" u="1"/>
        <d v="2016-02-05T00:00:00" u="1"/>
        <d v="2018-01-09T00:00:00" u="1"/>
        <d v="2016-03-01T00:00:00" u="1"/>
        <d v="2018-02-05T00:00:00" u="1"/>
        <d v="2016-01-11T00:00:00" u="1"/>
        <d v="2017-01-11T00:00:00" u="1"/>
        <d v="2016-02-07T00:00:00" u="1"/>
        <d v="2016-03-03T00:00:00" u="1"/>
        <d v="2018-02-07T00:00:00" u="1"/>
        <d v="2018-03-03T00:00:00" u="1"/>
        <d v="2016-01-13T00:00:00" u="1"/>
        <d v="2016-02-09T00:00:00" u="1"/>
        <d v="2018-01-13T00:00:00" u="1"/>
        <d v="2017-02-09T00:00:00" u="1"/>
        <d v="2017-03-05T00:00:00" u="1"/>
        <d v="2016-04-01T00:00:00" u="1"/>
        <d v="2018-03-05T00:00:00" u="1"/>
        <d v="2018-04-01T00:00:00" u="1"/>
        <d v="2016-01-15T00:00:00" u="1"/>
        <d v="2017-01-15T00:00:00" u="1"/>
        <d v="2016-02-11T00:00:00" u="1"/>
        <d v="2018-01-15T00:00:00" u="1"/>
        <d v="2017-02-11T00:00:00" u="1"/>
        <d v="2016-03-07T00:00:00" u="1"/>
        <d v="2018-02-11T00:00:00" u="1"/>
        <d v="2017-03-07T00:00:00" u="1"/>
        <d v="2016-04-03T00:00:00" u="1"/>
        <d v="2018-03-07T00:00:00" u="1"/>
        <d v="2017-04-03T00:00:00" u="1"/>
        <d v="2018-04-03T00:00:00" u="1"/>
        <d v="2016-01-17T00:00:00" u="1"/>
        <d v="2016-02-13T00:00:00" u="1"/>
        <d v="2018-01-17T00:00:00" u="1"/>
        <d v="2016-03-09T00:00:00" u="1"/>
        <d v="2018-02-13T00:00:00" u="1"/>
        <d v="2017-03-09T00:00:00" u="1"/>
        <d v="2016-04-05T00:00:00" u="1"/>
        <d v="2018-03-09T00:00:00" u="1"/>
        <d v="2017-05-01T00:00:00" u="1"/>
        <d v="2018-05-01T00:00:00" u="1"/>
        <d v="2016-01-19T00:00:00" u="1"/>
        <d v="2017-01-19T00:00:00" u="1"/>
        <d v="2016-02-15T00:00:00" u="1"/>
        <d v="2018-01-19T00:00:00" u="1"/>
        <d v="2016-03-11T00:00:00" u="1"/>
        <d v="2018-02-15T00:00:00" u="1"/>
        <d v="2016-04-07T00:00:00" u="1"/>
        <d v="2018-03-11T00:00:00" u="1"/>
        <d v="2016-05-03T00:00:00" u="1"/>
        <d v="2018-04-07T00:00:00" u="1"/>
        <d v="2017-05-03T00:00:00" u="1"/>
        <d v="2018-05-03T00:00:00" u="1"/>
        <d v="2016-01-21T00:00:00" u="1"/>
        <d v="2017-01-21T00:00:00" u="1"/>
        <d v="2016-02-17T00:00:00" u="1"/>
        <d v="2018-01-21T00:00:00" u="1"/>
        <d v="2016-03-13T00:00:00" u="1"/>
        <d v="2016-04-09T00:00:00" u="1"/>
        <d v="2018-03-13T00:00:00" u="1"/>
        <d v="2018-04-09T00:00:00" u="1"/>
        <d v="2018-05-05T00:00:00" u="1"/>
        <d v="2017-06-01T00:00:00" u="1"/>
        <d v="2018-06-01T00:00:00" u="1"/>
        <d v="2016-01-23T00:00:00" u="1"/>
        <d v="2017-01-23T00:00:00" u="1"/>
        <d v="2016-02-19T00:00:00" u="1"/>
        <d v="2018-01-23T00:00:00" u="1"/>
        <d v="2017-02-19T00:00:00" u="1"/>
        <d v="2016-03-15T00:00:00" u="1"/>
        <d v="2018-02-19T00:00:00" u="1"/>
        <d v="2017-03-15T00:00:00" u="1"/>
        <d v="2016-04-11T00:00:00" u="1"/>
        <d v="2018-03-15T00:00:00" u="1"/>
        <d v="2018-04-11T00:00:00" u="1"/>
        <d v="2017-05-07T00:00:00" u="1"/>
        <d v="2016-06-03T00:00:00" u="1"/>
        <d v="2018-05-07T00:00:00" u="1"/>
        <d v="2017-06-03T00:00:00" u="1"/>
        <d v="2018-06-03T00:00:00" u="1"/>
        <d v="2016-01-25T00:00:00" u="1"/>
        <d v="2017-01-25T00:00:00" u="1"/>
        <d v="2016-02-21T00:00:00" u="1"/>
        <d v="2018-01-25T00:00:00" u="1"/>
        <d v="2017-02-21T00:00:00" u="1"/>
        <d v="2016-03-17T00:00:00" u="1"/>
        <d v="2018-02-21T00:00:00" u="1"/>
        <d v="2017-03-17T00:00:00" u="1"/>
        <d v="2016-04-13T00:00:00" u="1"/>
        <d v="2018-03-17T00:00:00" u="1"/>
        <d v="2018-04-13T00:00:00" u="1"/>
        <d v="2017-05-09T00:00:00" u="1"/>
        <d v="2018-05-09T00:00:00" u="1"/>
        <d v="2017-06-05T00:00:00" u="1"/>
        <d v="2016-07-01T00:00:00" u="1"/>
        <d v="2018-06-05T00:00:00" u="1"/>
        <d v="2017-07-01T00:00:00" u="1"/>
        <d v="2018-07-01T00:00:00" u="1"/>
        <d v="2016-01-27T00:00:00" u="1"/>
        <d v="2017-01-27T00:00:00" u="1"/>
        <d v="2016-02-23T00:00:00" u="1"/>
        <d v="2018-01-27T00:00:00" u="1"/>
        <d v="2017-02-23T00:00:00" u="1"/>
        <d v="2016-03-19T00:00:00" u="1"/>
        <d v="2018-02-23T00:00:00" u="1"/>
        <d v="2016-04-15T00:00:00" u="1"/>
        <d v="2018-03-19T00:00:00" u="1"/>
        <d v="2016-05-11T00:00:00" u="1"/>
        <d v="2017-05-11T00:00:00" u="1"/>
        <d v="2016-06-07T00:00:00" u="1"/>
        <d v="2018-05-11T00:00:00" u="1"/>
        <d v="2017-06-07T00:00:00" u="1"/>
        <d v="2016-07-03T00:00:00" u="1"/>
        <d v="2018-06-07T00:00:00" u="1"/>
        <d v="2017-07-03T00:00:00" u="1"/>
        <d v="2018-07-03T00:00:00" u="1"/>
        <d v="2016-01-29T00:00:00" u="1"/>
        <d v="2016-02-25T00:00:00" u="1"/>
        <d v="2018-01-29T00:00:00" u="1"/>
        <d v="2016-03-21T00:00:00" u="1"/>
        <d v="2018-02-25T00:00:00" u="1"/>
        <d v="2017-03-21T00:00:00" u="1"/>
        <d v="2016-04-17T00:00:00" u="1"/>
        <d v="2018-03-21T00:00:00" u="1"/>
        <d v="2018-04-17T00:00:00" u="1"/>
        <d v="2017-05-13T00:00:00" u="1"/>
        <d v="2016-06-09T00:00:00" u="1"/>
        <d v="2018-05-13T00:00:00" u="1"/>
        <d v="1982-08-03T00:00:00" u="1"/>
        <d v="2017-06-09T00:00:00" u="1"/>
        <d v="2016-07-05T00:00:00" u="1"/>
        <d v="2018-06-09T00:00:00" u="1"/>
        <d v="2017-07-05T00:00:00" u="1"/>
        <d v="2016-08-01T00:00:00" u="1"/>
        <d v="2018-07-05T00:00:00" u="1"/>
        <d v="2017-08-01T00:00:00" u="1"/>
        <d v="2018-08-01T00:00:00" u="1"/>
        <d v="2016-01-31T00:00:00" u="1"/>
        <d v="2017-01-31T00:00:00" u="1"/>
        <d v="2016-02-27T00:00:00" u="1"/>
        <d v="2018-01-31T00:00:00" u="1"/>
        <d v="2017-02-27T00:00:00" u="1"/>
        <d v="2016-03-23T00:00:00" u="1"/>
        <d v="2018-02-27T00:00:00" u="1"/>
        <d v="2016-04-19T00:00:00" u="1"/>
        <d v="2016-05-15T00:00:00" u="1"/>
        <d v="2018-04-19T00:00:00" u="1"/>
        <d v="2017-05-15T00:00:00" u="1"/>
        <d v="2016-06-11T00:00:00" u="1"/>
        <d v="2018-05-15T00:00:00" u="1"/>
        <d v="2017-06-11T00:00:00" u="1"/>
        <d v="2016-07-07T00:00:00" u="1"/>
        <d v="2018-06-11T00:00:00" u="1"/>
        <d v="2017-07-07T00:00:00" u="1"/>
        <d v="2016-08-03T00:00:00" u="1"/>
        <d v="2018-07-07T00:00:00" u="1"/>
        <d v="2017-08-03T00:00:00" u="1"/>
        <d v="2018-08-03T00:00:00" u="1"/>
        <d v="2016-02-29T00:00:00" u="1"/>
        <d v="2016-03-25T00:00:00" u="1"/>
        <d v="2017-03-25T00:00:00" u="1"/>
        <d v="2016-04-21T00:00:00" u="1"/>
        <d v="2018-03-25T00:00:00" u="1"/>
        <d v="2017-04-21T00:00:00" u="1"/>
        <d v="2018-04-21T00:00:00" u="1"/>
        <d v="2017-05-17T00:00:00" u="1"/>
        <d v="2016-06-13T00:00:00" u="1"/>
        <d v="2018-05-17T00:00:00" u="1"/>
        <d v="2017-06-13T00:00:00" u="1"/>
        <d v="2016-07-09T00:00:00" u="1"/>
        <d v="2018-06-13T00:00:00" u="1"/>
        <d v="2017-07-09T00:00:00" u="1"/>
        <d v="2016-08-05T00:00:00" u="1"/>
        <d v="2018-07-09T00:00:00" u="1"/>
        <d v="2017-08-05T00:00:00" u="1"/>
        <d v="2016-09-01T00:00:00" u="1"/>
        <d v="2018-08-05T00:00:00" u="1"/>
        <d v="2017-09-01T00:00:00" u="1"/>
        <d v="2018-09-01T00:00:00" u="1"/>
        <d v="2016-03-27T00:00:00" u="1"/>
        <d v="2017-03-27T00:00:00" u="1"/>
        <d v="2016-04-23T00:00:00" u="1"/>
        <d v="2018-03-27T00:00:00" u="1"/>
        <d v="2016-05-19T00:00:00" u="1"/>
        <d v="2018-04-23T00:00:00" u="1"/>
        <d v="2016-06-15T00:00:00" u="1"/>
        <d v="2018-05-19T00:00:00" u="1"/>
        <d v="2017-06-15T00:00:00" u="1"/>
        <d v="2016-07-11T00:00:00" u="1"/>
        <d v="2018-06-15T00:00:00" u="1"/>
        <d v="2017-07-11T00:00:00" u="1"/>
        <d v="2016-08-07T00:00:00" u="1"/>
        <d v="2018-07-11T00:00:00" u="1"/>
        <d v="2017-08-07T00:00:00" u="1"/>
        <d v="2016-09-03T00:00:00" u="1"/>
        <d v="2018-08-07T00:00:00" u="1"/>
        <d v="2017-09-03T00:00:00" u="1"/>
        <d v="2018-09-03T00:00:00" u="1"/>
        <d v="2016-03-29T00:00:00" u="1"/>
        <d v="2017-03-29T00:00:00" u="1"/>
        <d v="2016-04-25T00:00:00" u="1"/>
        <d v="2018-03-29T00:00:00" u="1"/>
        <d v="2017-04-25T00:00:00" u="1"/>
        <d v="2018-04-25T00:00:00" u="1"/>
        <d v="2017-05-21T00:00:00" u="1"/>
        <d v="2016-06-17T00:00:00" u="1"/>
        <d v="2018-05-21T00:00:00" u="1"/>
        <d v="2017-06-17T00:00:00" u="1"/>
        <d v="2016-07-13T00:00:00" u="1"/>
        <d v="2018-06-17T00:00:00" u="1"/>
        <d v="2017-07-13T00:00:00" u="1"/>
        <d v="2016-08-09T00:00:00" u="1"/>
        <d v="2018-07-13T00:00:00" u="1"/>
        <d v="2017-08-09T00:00:00" u="1"/>
        <d v="2016-09-05T00:00:00" u="1"/>
        <d v="2018-08-09T00:00:00" u="1"/>
        <d v="2017-09-05T00:00:00" u="1"/>
        <d v="2016-10-01T00:00:00" u="1"/>
        <d v="2018-09-05T00:00:00" u="1"/>
        <d v="2017-10-01T00:00:00" u="1"/>
        <d v="2018-10-01T00:00:00" u="1"/>
        <d v="2016-03-31T00:00:00" u="1"/>
        <d v="2016-04-27T00:00:00" u="1"/>
        <d v="2018-03-31T00:00:00" u="1"/>
        <d v="2016-05-23T00:00:00" u="1"/>
        <d v="2017-05-23T00:00:00" u="1"/>
        <d v="2016-06-19T00:00:00" u="1"/>
        <d v="2018-05-23T00:00:00" u="1"/>
        <d v="2017-06-19T00:00:00" u="1"/>
        <d v="2016-07-15T00:00:00" u="1"/>
        <d v="2018-06-19T00:00:00" u="1"/>
        <d v="2017-07-15T00:00:00" u="1"/>
        <d v="2016-08-11T00:00:00" u="1"/>
        <d v="2018-07-15T00:00:00" u="1"/>
        <d v="2017-08-11T00:00:00" u="1"/>
        <d v="2016-09-07T00:00:00" u="1"/>
        <d v="2018-08-11T00:00:00" u="1"/>
        <d v="2017-09-07T00:00:00" u="1"/>
        <d v="2016-10-03T00:00:00" u="1"/>
        <d v="2018-09-07T00:00:00" u="1"/>
        <d v="2017-10-03T00:00:00" u="1"/>
        <d v="2018-10-03T00:00:00" u="1"/>
        <d v="2016-04-29T00:00:00" u="1"/>
        <d v="2016-05-25T00:00:00" u="1"/>
        <d v="2018-04-29T00:00:00" u="1"/>
        <d v="2017-05-25T00:00:00" u="1"/>
        <d v="2016-06-21T00:00:00" u="1"/>
        <d v="2018-05-25T00:00:00" u="1"/>
        <d v="2017-06-21T00:00:00" u="1"/>
        <d v="2016-07-17T00:00:00" u="1"/>
        <d v="2018-06-21T00:00:00" u="1"/>
        <d v="2017-07-17T00:00:00" u="1"/>
        <d v="2016-08-13T00:00:00" u="1"/>
        <d v="2018-07-17T00:00:00" u="1"/>
        <d v="2017-08-13T00:00:00" u="1"/>
        <d v="2016-09-09T00:00:00" u="1"/>
        <d v="2018-08-13T00:00:00" u="1"/>
        <d v="2017-09-09T00:00:00" u="1"/>
        <d v="2016-10-05T00:00:00" u="1"/>
        <d v="2018-09-09T00:00:00" u="1"/>
        <d v="2017-10-05T00:00:00" u="1"/>
        <d v="2016-11-01T00:00:00" u="1"/>
        <d v="2018-10-05T00:00:00" u="1"/>
        <d v="2017-11-01T00:00:00" u="1"/>
        <d v="2018-11-01T00:00:00" u="1"/>
        <d v="2016-05-27T00:00:00" u="1"/>
        <d v="2017-05-27T00:00:00" u="1"/>
        <d v="2016-06-23T00:00:00" u="1"/>
        <d v="2018-05-27T00:00:00" u="1"/>
        <d v="2017-06-23T00:00:00" u="1"/>
        <d v="2016-07-19T00:00:00" u="1"/>
        <d v="2018-06-23T00:00:00" u="1"/>
        <d v="2017-07-19T00:00:00" u="1"/>
        <d v="2016-08-15T00:00:00" u="1"/>
        <d v="2018-07-19T00:00:00" u="1"/>
        <d v="2017-08-15T00:00:00" u="1"/>
        <d v="2016-09-11T00:00:00" u="1"/>
        <d v="2018-08-15T00:00:00" u="1"/>
        <d v="2017-09-11T00:00:00" u="1"/>
        <d v="2016-10-07T00:00:00" u="1"/>
        <d v="2018-09-11T00:00:00" u="1"/>
        <d v="2017-10-07T00:00:00" u="1"/>
        <d v="2018-10-07T00:00:00" u="1"/>
        <d v="2017-11-03T00:00:00" u="1"/>
        <d v="2018-11-03T00:00:00" u="1"/>
        <d v="2010-07-21T00:00:00" u="1"/>
        <d v="2016-05-29T00:00:00" u="1"/>
        <d v="2017-05-29T00:00:00" u="1"/>
        <d v="2016-06-25T00:00:00" u="1"/>
        <d v="2018-05-29T00:00:00" u="1"/>
        <d v="2017-06-25T00:00:00" u="1"/>
        <d v="2016-07-21T00:00:00" u="1"/>
        <d v="2018-06-25T00:00:00" u="1"/>
        <d v="2017-07-21T00:00:00" u="1"/>
        <d v="2016-08-17T00:00:00" u="1"/>
        <d v="2018-07-21T00:00:00" u="1"/>
        <d v="2017-08-17T00:00:00" u="1"/>
        <d v="2016-09-13T00:00:00" u="1"/>
        <d v="2018-08-17T00:00:00" u="1"/>
        <d v="2017-09-13T00:00:00" u="1"/>
        <d v="2016-10-09T00:00:00" u="1"/>
        <d v="2018-09-13T00:00:00" u="1"/>
        <d v="2017-10-09T00:00:00" u="1"/>
        <d v="2016-11-05T00:00:00" u="1"/>
        <d v="2018-10-09T00:00:00" u="1"/>
        <d v="2017-11-05T00:00:00" u="1"/>
        <d v="2018-11-05T00:00:00" u="1"/>
        <d v="2017-12-01T00:00:00" u="1"/>
        <d v="2017-05-31T00:00:00" u="1"/>
        <d v="2016-06-27T00:00:00" u="1"/>
        <d v="2018-05-31T00:00:00" u="1"/>
        <d v="2017-06-27T00:00:00" u="1"/>
        <d v="2016-07-23T00:00:00" u="1"/>
        <d v="2018-06-27T00:00:00" u="1"/>
        <d v="2017-07-23T00:00:00" u="1"/>
        <d v="2016-08-19T00:00:00" u="1"/>
        <d v="2018-07-23T00:00:00" u="1"/>
        <d v="2017-08-19T00:00:00" u="1"/>
        <d v="2016-09-15T00:00:00" u="1"/>
        <d v="2018-08-19T00:00:00" u="1"/>
        <d v="2017-09-15T00:00:00" u="1"/>
        <d v="2016-10-11T00:00:00" u="1"/>
        <d v="2018-09-15T00:00:00" u="1"/>
        <d v="2017-10-11T00:00:00" u="1"/>
        <d v="2016-11-07T00:00:00" u="1"/>
        <d v="2018-10-11T00:00:00" u="1"/>
        <d v="2016-12-03T00:00:00" u="1"/>
        <d v="2018-11-07T00:00:00" u="1"/>
        <d v="2017-12-03T00:00:00" u="1"/>
        <d v="2016-06-29T00:00:00" u="1"/>
        <d v="2017-06-29T00:00:00" u="1"/>
        <d v="2016-07-25T00:00:00" u="1"/>
        <d v="2018-06-29T00:00:00" u="1"/>
        <d v="2017-07-25T00:00:00" u="1"/>
        <d v="2016-08-21T00:00:00" u="1"/>
        <d v="2018-07-25T00:00:00" u="1"/>
        <d v="2017-08-21T00:00:00" u="1"/>
        <d v="2016-09-17T00:00:00" u="1"/>
        <d v="2018-08-21T00:00:00" u="1"/>
        <d v="2017-09-17T00:00:00" u="1"/>
        <d v="2016-10-13T00:00:00" u="1"/>
        <d v="2018-09-17T00:00:00" u="1"/>
        <d v="2017-10-13T00:00:00" u="1"/>
        <d v="2016-11-09T00:00:00" u="1"/>
        <d v="2018-10-13T00:00:00" u="1"/>
        <d v="2016-12-05T00:00:00" u="1"/>
        <d v="2009-09-19T00:00:00" u="1"/>
        <d v="2016-07-27T00:00:00" u="1"/>
        <d v="2017-07-27T00:00:00" u="1"/>
        <d v="2016-08-23T00:00:00" u="1"/>
        <d v="2018-07-27T00:00:00" u="1"/>
        <d v="2017-08-23T00:00:00" u="1"/>
        <d v="2016-09-19T00:00:00" u="1"/>
        <d v="2018-08-23T00:00:00" u="1"/>
        <d v="2016-10-15T00:00:00" u="1"/>
        <d v="2018-09-19T00:00:00" u="1"/>
        <d v="2017-10-15T00:00:00" u="1"/>
        <d v="2016-11-11T00:00:00" u="1"/>
        <d v="2018-10-15T00:00:00" u="1"/>
        <d v="2017-11-11T00:00:00" u="1"/>
        <d v="2018-11-11T00:00:00" u="1"/>
        <d v="2016-07-29T00:00:00" u="1"/>
        <d v="2017-07-29T00:00:00" u="1"/>
        <d v="2016-08-25T00:00:00" u="1"/>
        <d v="2018-07-29T00:00:00" u="1"/>
        <d v="2017-08-25T00:00:00" u="1"/>
        <d v="2016-09-21T00:00:00" u="1"/>
        <d v="2018-08-25T00:00:00" u="1"/>
        <d v="2017-09-21T00:00:00" u="1"/>
        <d v="2016-10-17T00:00:00" u="1"/>
        <d v="2018-09-21T00:00:00" u="1"/>
        <d v="2017-10-17T00:00:00" u="1"/>
        <d v="2018-10-17T00:00:00" u="1"/>
        <d v="2017-11-13T00:00:00" u="1"/>
        <d v="2018-11-13T00:00:00" u="1"/>
        <d v="2017-12-09T00:00:00" u="1"/>
        <d v="2016-07-31T00:00:00" u="1"/>
        <d v="2017-07-31T00:00:00" u="1"/>
        <d v="2016-08-27T00:00:00" u="1"/>
        <d v="2018-07-31T00:00:00" u="1"/>
        <d v="2017-08-27T00:00:00" u="1"/>
        <d v="2016-09-23T00:00:00" u="1"/>
        <d v="2018-08-27T00:00:00" u="1"/>
        <d v="2017-09-23T00:00:00" u="1"/>
        <d v="2016-10-19T00:00:00" u="1"/>
        <d v="2018-09-23T00:00:00" u="1"/>
        <d v="2017-10-19T00:00:00" u="1"/>
        <d v="2016-11-15T00:00:00" u="1"/>
        <d v="2018-10-19T00:00:00" u="1"/>
        <d v="2016-12-11T00:00:00" u="1"/>
        <d v="2018-11-15T00:00:00" u="1"/>
        <d v="2017-12-11T00:00:00" u="1"/>
        <d v="2016-08-29T00:00:00" u="1"/>
        <d v="2017-08-29T00:00:00" u="1"/>
        <d v="2016-09-25T00:00:00" u="1"/>
        <d v="2018-08-29T00:00:00" u="1"/>
        <d v="2017-09-25T00:00:00" u="1"/>
        <d v="2016-10-21T00:00:00" u="1"/>
        <d v="2018-09-25T00:00:00" u="1"/>
        <d v="2017-10-21T00:00:00" u="1"/>
        <d v="2016-11-17T00:00:00" u="1"/>
        <d v="2018-10-21T00:00:00" u="1"/>
        <d v="2017-11-17T00:00:00" u="1"/>
        <d v="2016-08-31T00:00:00" u="1"/>
        <d v="2017-08-31T00:00:00" u="1"/>
        <d v="2016-09-27T00:00:00" u="1"/>
        <d v="2018-08-31T00:00:00" u="1"/>
        <d v="2016-10-23T00:00:00" u="1"/>
        <d v="2018-09-27T00:00:00" u="1"/>
        <d v="2017-10-23T00:00:00" u="1"/>
        <d v="2016-11-19T00:00:00" u="1"/>
        <d v="2018-10-23T00:00:00" u="1"/>
        <d v="2017-11-19T00:00:00" u="1"/>
        <d v="2017-12-15T00:00:00" u="1"/>
      </sharedItems>
    </cacheField>
    <cacheField name="DATEDEFINE" numFmtId="0">
      <sharedItems containsNonDate="0" containsDate="1" containsString="0" containsBlank="1" minDate="2019-01-02T00:00:00" maxDate="2019-01-22T00:00:00"/>
    </cacheField>
    <cacheField name="DATEDEATH" numFmtId="0">
      <sharedItems containsNonDate="0" containsString="0" containsBlank="1"/>
    </cacheField>
    <cacheField name="DATERECORD" numFmtId="0">
      <sharedItems containsNonDate="0" containsDate="1" containsString="0" containsBlank="1" minDate="2019-01-03T00:00:00" maxDate="2019-01-23T00:00:00"/>
    </cacheField>
    <cacheField name="DATEREACH" numFmtId="0">
      <sharedItems containsNonDate="0" containsDate="1" containsString="0" containsBlank="1" minDate="2019-01-03T00:00:00" maxDate="2019-01-23T00:00:00"/>
    </cacheField>
    <cacheField name="INTIME" numFmtId="0">
      <sharedItems containsBlank="1"/>
    </cacheField>
    <cacheField name="ORGANISM" numFmtId="0">
      <sharedItems containsBlank="1"/>
    </cacheField>
    <cacheField name="COMPLICA" numFmtId="0">
      <sharedItems containsBlank="1"/>
    </cacheField>
    <cacheField name="IDCARD" numFmtId="0">
      <sharedItems containsBlank="1"/>
    </cacheField>
    <cacheField name="ICD10" numFmtId="0">
      <sharedItems containsBlank="1"/>
    </cacheField>
    <cacheField name="OFFICEID" numFmtId="0">
      <sharedItems containsBlank="1"/>
    </cacheField>
    <cacheField name="amp" numFmtId="0">
      <sharedItems containsBlank="1"/>
    </cacheField>
    <cacheField name="tam" numFmtId="0">
      <sharedItems containsBlank="1"/>
    </cacheField>
    <cacheField name="moo" numFmtId="0">
      <sharedItems containsBlank="1"/>
    </cacheField>
    <cacheField name="AMP_NAME" numFmtId="0">
      <sharedItems containsBlank="1" count="27">
        <s v="กันทรลักษ์"/>
        <s v="กันทรารมย์"/>
        <s v="ขุขันธ์"/>
        <s v="โพธิ์ศรีสุวรรณ"/>
        <s v="ไพรบึง"/>
        <s v="ภูสิงห์"/>
        <s v="เมือง"/>
        <s v="วังหิน"/>
        <s v="ห้วยทับทัน"/>
        <s v="อุทุมพรพิสัย"/>
        <m/>
        <s v="3319" u="1"/>
        <s v="ปรางค์กู่" u="1"/>
        <s v="โนนคูณ" u="1"/>
        <s v="เมืองจันทร์" u="1"/>
        <s v="ขุนหาญ" u="1"/>
        <s v="บึงบูรพ์" u="1"/>
        <s v="น้ำเกลี้ยง" u="1"/>
        <s v="พยุห์" u="1"/>
        <s v="ศิลาลาด" u="1"/>
        <s v="เบญจลักษ์" u="1"/>
        <s v="ศรีรัตนะ" u="1"/>
        <s v="3322" u="1"/>
        <s v="3321" u="1"/>
        <s v="ยางชุมน้อย" u="1"/>
        <s v="ราษีไศล" u="1"/>
        <s v="3320" u="1"/>
      </sharedItems>
    </cacheField>
    <cacheField name="TUM_NAME" numFmtId="0">
      <sharedItems containsBlank="1" count="203">
        <s v="กระแชง"/>
        <s v="ดูน"/>
        <s v="ยาง"/>
        <s v="ปรือใหญ่"/>
        <s v="โดด"/>
        <s v="ผือใหญ่"/>
        <s v="สำโรงพลัน"/>
        <s v="ห้วยตามมอญ"/>
        <s v="โพธิ์"/>
        <s v="คูซอด"/>
        <s v="เมืองเหนือ"/>
        <s v="หนองแก้ว"/>
        <s v="หนองครก"/>
        <s v="บุสูง"/>
        <s v="ทุ่งสว่าง"/>
        <s v="เมืองหลวง"/>
        <s v="แข้"/>
        <m/>
        <s v="" u="1"/>
        <s v="เมืองคง" u="1"/>
        <s v="กฤษณา" u="1"/>
        <s v="แต้" u="1"/>
        <s v="โนนคูณ" u="1"/>
        <s v="พิมายเหนือ" u="1"/>
        <s v="ไม่ระบุตำบล" u="1"/>
        <s v="คำเนียม" u="1"/>
        <s v="รุง" u="1"/>
        <s v="ละเอาะ" u="1"/>
        <s v="โพธิ์ชัย" u="1"/>
        <s v="เหล่ากวาง" u="1"/>
        <s v="ตะเคียนราม" u="1"/>
        <s v="โนนค้อ" u="1"/>
        <s v="ดู่" u="1"/>
        <s v="ทุ่ม" u="1"/>
        <s v="ศิลาลาด" u="1"/>
        <s v="ดองกำเม็ด" u="1"/>
        <s v="อีเซ" u="1"/>
        <s v="สำโรง" u="1"/>
        <s v="โคกตาล" u="1"/>
        <s v="ศรีโนนงาม" u="1"/>
        <s v="บัวน้อย" u="1"/>
        <s v="โนนสำราญ" u="1"/>
        <s v="หนองบัว" u="1"/>
        <s v="เมืองแคน" u="1"/>
        <s v="โนนสูง" u="1"/>
        <s v="ทาม" u="1"/>
        <s v="พิงพวย" u="1"/>
        <s v="โนนปูน" u="1"/>
        <s v="ขะยุง" u="1"/>
        <s v="ผักแพว" u="1"/>
        <s v="รังแร้ง" u="1"/>
        <s v="เมืองใต้" u="1"/>
        <s v="ไผ่" u="1"/>
        <s v="ห้วยตึ๊กชู" u="1"/>
        <s v="ห้วยทับทัน" u="1"/>
        <s v="ลมศักดิ์" u="1"/>
        <s v="โคกหล่าม" u="1"/>
        <s v="เมืองจันทร์" u="1"/>
        <s v="ลิ้นฟ้า" u="1"/>
        <s v="โนนสัง" u="1"/>
        <s v="ใจดี" u="1"/>
        <s v="ปราสาทเยอร์" u="1"/>
        <s v="จิกสังข์ทอง" u="1"/>
        <s v="เสาธงชัย" u="1"/>
        <s v="กล้วยกว้าง" u="1"/>
        <s v="จะกง" u="1"/>
        <s v="สระกำแพงใหญ่" u="1"/>
        <s v="เขิน" u="1"/>
        <s v="หนองค้า" u="1"/>
        <s v="น้ำอ้อม" u="1"/>
        <s v="ส้มป่อย" u="1"/>
        <s v="โพธิ์วงศ์" u="1"/>
        <s v="สระเยาว์" u="1"/>
        <s v="ห้วยสำราญ" u="1"/>
        <s v="เสียว" u="1"/>
        <s v="หนองฮาง" u="1"/>
        <s v="โพนค้อ" u="1"/>
        <s v="กันทรารมย์" u="1"/>
        <s v="น้ำคำ" u="1"/>
        <s v="ก้านเหลือง" u="1"/>
        <s v="หนองงูเหลือม" u="1"/>
        <s v="ศรีสะอาด" u="1"/>
        <s v="บก" u="1"/>
        <s v="ภูเงิน" u="1"/>
        <s v="น้ำเกลี้ยง" u="1"/>
        <s v="โสน" u="1"/>
        <s v="หนองใหญ่" u="1"/>
        <s v="โจดม่วง" u="1"/>
        <s v="ธาตุ" u="1"/>
        <s v="กุดเสลา" u="1"/>
        <s v="ศรีสำราญ" u="1"/>
        <s v="หนองไผ่" u="1"/>
        <s v="ยางชุมใหญ่" u="1"/>
        <s v="ละทาย" u="1"/>
        <s v="ไพรพัฒนา" u="1"/>
        <s v="โพธิ์ศรี" u="1"/>
        <s v="ห้วยใต้" u="1"/>
        <s v="กันทรอม" u="1"/>
        <s v="หนองกุง" u="1"/>
        <s v="เวียงเหนือ" u="1"/>
        <s v="หนองหมี" u="1"/>
        <s v="หัวช้าง" u="1"/>
        <s v="ตาเกษ" u="1"/>
        <s v="สะเดาใหญ่" u="1"/>
        <s v="คลีกลิ้ง" u="1"/>
        <s v="สร้างปี่" u="1"/>
        <s v="ตำแย" u="1"/>
        <s v="ตาอุด" u="1"/>
        <s v="บึงบูรพ์" u="1"/>
        <s v="ปราสาท" u="1"/>
        <s v="รุ่งระวี" u="1"/>
        <s v="ห้วยจันทร์" u="1"/>
        <s v="ยางชุมน้อย" u="1"/>
        <s v="ตะเคียน" u="1"/>
        <s v="บัวหุ่ง" u="1"/>
        <s v="หนองม้า" u="1"/>
        <s v="ละลาย" u="1"/>
        <s v="โคกจาน" u="1"/>
        <s v="สุขสวัสดิ์" u="1"/>
        <s v="ห้วยเหนือ" u="1"/>
        <s v="หนองบัวดง" u="1"/>
        <s v="สำโรงตาเจ็น" u="1"/>
        <s v="ละลม" u="1"/>
        <s v="ปะอาว" u="1"/>
        <s v="โพนเขวา" u="1"/>
        <s v="ตองปิด" u="1"/>
        <s v="โพนยาง" u="1"/>
        <s v="ดวนใหญ่" u="1"/>
        <s v="ตาโกน" u="1"/>
        <s v="ดินแดง" u="1"/>
        <s v="ดงรัก" u="1"/>
        <s v="ตูม" u="1"/>
        <s v="โคกเพชร" u="1"/>
        <s v="สิ" u="1"/>
        <s v="ขนุน" u="1"/>
        <s v="หนองอึ่ง" u="1"/>
        <s v="วังหิน" u="1"/>
        <s v="พิมาย" u="1"/>
        <s v="คอนกาม" u="1"/>
        <s v="ซำ" u="1"/>
        <s v="แขม" u="1"/>
        <s v="โพธิ์ศรีสุวรรณ" u="1"/>
        <s v="ศรีตระกูล" u="1"/>
        <s v="หมากเขียบ" u="1"/>
        <s v="อีหล่ำ" u="1"/>
        <s v="กำแพง" u="1"/>
        <s v="สำโรงปราสาท" u="1"/>
        <s v="ตะดอบ" u="1"/>
        <s v="หนองห้าง" u="1"/>
        <s v="ไพร" u="1"/>
        <s v="กุง" u="1"/>
        <s v="หว้านคำ" u="1"/>
        <s v="หนองหญ้าลาด" u="1"/>
        <s v="ไพรบึง" u="1"/>
        <s v="ขุนหาญ" u="1"/>
        <s v="หนองเชียงทูน" u="1"/>
        <s v="กระหวัน" u="1"/>
        <s v="หนองฉลอง" u="1"/>
        <s v="อีปาด" u="1"/>
        <s v="สังเม็ก" u="1"/>
        <s v="หนองไฮ" u="1"/>
        <s v="ห้วเสือ" u="1"/>
        <s v="ภูฝ้าย" u="1"/>
        <s v="โพธิ์กระสังข" u="1"/>
        <s v="เป๊าะ" u="1"/>
        <s v="สวาย" u="1"/>
        <s v="บึงบอน" u="1"/>
        <s v="ตระกาศ" u="1"/>
        <s v="เมือง" u="1"/>
        <s v="เมืองน้อย" u="1"/>
        <s v="หนองหัวช้าง" u="1"/>
        <s v="ผักไหม" u="1"/>
        <s v="ภูผาหมอก" u="1"/>
        <s v="พยุห์" u="1"/>
        <s v="หญ้าปล้อง" u="1"/>
        <s v="บ่อแก้ว" u="1"/>
        <s v="คูบ" u="1"/>
        <s v="โนนเพ็ก" u="1"/>
        <s v="หนองหว้า" u="1"/>
        <s v="กู่" u="1"/>
        <s v="ชำ" u="1"/>
        <s v="สวนกล้วย" u="1"/>
        <s v="เบญจลักษ์" u="1"/>
        <s v="ศรีแก้ว" u="1"/>
        <s v="จาน" u="1"/>
        <s v="สมอ" u="1"/>
        <s v="หนองแค" u="1"/>
        <s v="หนองแวง" u="1"/>
        <s v="นิคมพัฒนา" u="1"/>
        <s v="บักดอง" u="1"/>
        <s v="กุดเมืองฮาม" u="1"/>
        <s v="ด่าน" u="1"/>
        <s v="ท่าคล้อ" u="1"/>
        <s v="จานแสนไชย" u="1"/>
        <s v="พราน" u="1"/>
        <s v="สะพุง" u="1"/>
        <s v="บึงมะลู" u="1"/>
        <s v="ทุ่งใหญ่" u="1"/>
        <s v="โพนข่า" u="1"/>
        <s v="ทุ่งไชย" u="1"/>
        <s v="จานใหญ่" u="1"/>
        <s v="พรหมสวัสดิ์" u="1"/>
        <s v="เสื่องข้าว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">
  <r>
    <n v="410"/>
    <n v="2"/>
    <n v="92"/>
    <n v="1"/>
    <s v="71"/>
    <s v="ลลิสา ตองมาก"/>
    <s v="403996"/>
    <s v="บุญมี ป้องแก้ว"/>
    <s v="2"/>
    <n v="2"/>
    <n v="1"/>
    <n v="29"/>
    <s v="1"/>
    <s v="1"/>
    <s v=""/>
    <n v="11"/>
    <s v="18"/>
    <s v="33041409"/>
    <s v="2"/>
    <s v="3"/>
    <s v="2"/>
    <s v="3"/>
    <s v="33040100"/>
    <s v="บริบาล"/>
    <s v="ศูนย์เด็กบ้านระโยง"/>
    <x v="0"/>
    <d v="2019-01-03T00:00:00"/>
    <m/>
    <d v="2019-01-04T00:00:00"/>
    <d v="2019-01-05T00:00:00"/>
    <b v="0"/>
    <s v="9"/>
    <s v="0"/>
    <s v="1339600377141"/>
    <s v="ไม่ระบุ"/>
    <s v="33010000"/>
    <s v="3304"/>
    <s v="330414"/>
    <s v="09"/>
    <x v="0"/>
    <x v="0"/>
  </r>
  <r>
    <n v="5483"/>
    <n v="20"/>
    <n v="310"/>
    <n v="3"/>
    <s v="71"/>
    <s v="ณัฏฐิกานต์  กระจ่างศิลป์"/>
    <s v="0097227"/>
    <s v="นาง ณิจกานต์ สมเพ็ชร"/>
    <s v="2"/>
    <n v="0"/>
    <n v="7"/>
    <n v="10"/>
    <s v="1"/>
    <s v="1"/>
    <s v="0"/>
    <n v="11"/>
    <s v="59/130"/>
    <s v="33030106"/>
    <s v="2"/>
    <s v="3"/>
    <s v="1"/>
    <s v="1"/>
    <s v="33170100"/>
    <s v="0"/>
    <s v=""/>
    <x v="1"/>
    <d v="2019-01-21T00:00:00"/>
    <m/>
    <d v="2019-01-21T00:00:00"/>
    <d v="2019-01-21T00:00:00"/>
    <b v="0"/>
    <s v=""/>
    <s v=""/>
    <s v=""/>
    <s v=""/>
    <s v="33010000"/>
    <s v="3303"/>
    <s v="330301"/>
    <s v="06"/>
    <x v="1"/>
    <x v="1"/>
  </r>
  <r>
    <n v="2180"/>
    <n v="10"/>
    <n v="179"/>
    <n v="2"/>
    <s v="71"/>
    <s v="เกวรินทร์  สุริยะ"/>
    <s v="000900980"/>
    <s v="น.ส. วราภรณ์ พันธ์ทอง"/>
    <s v="2"/>
    <n v="3"/>
    <n v="0"/>
    <n v="21"/>
    <s v="1"/>
    <s v="1"/>
    <s v="0"/>
    <n v="11"/>
    <s v="45  บ้านยาง"/>
    <s v="33030401"/>
    <s v="2"/>
    <s v="2"/>
    <s v="1"/>
    <s v="1"/>
    <s v="33010120"/>
    <s v="0"/>
    <s v=""/>
    <x v="2"/>
    <d v="2019-01-09T00:00:00"/>
    <m/>
    <d v="2019-01-11T00:00:00"/>
    <d v="2019-01-11T00:00:00"/>
    <b v="0"/>
    <s v=""/>
    <s v=""/>
    <s v=""/>
    <s v=""/>
    <s v="33010000"/>
    <s v="3303"/>
    <s v="330304"/>
    <s v="01"/>
    <x v="1"/>
    <x v="2"/>
  </r>
  <r>
    <n v="3992"/>
    <n v="12"/>
    <n v="447"/>
    <n v="1"/>
    <s v="71"/>
    <s v="รัตนวัชน์  นามวิชา"/>
    <s v="0170076"/>
    <s v="น.ส. ปนัดดา โชคธิติเชษฐ์"/>
    <s v="1"/>
    <n v="2"/>
    <n v="0"/>
    <n v="10"/>
    <s v="1"/>
    <s v="1"/>
    <s v="0"/>
    <n v="11"/>
    <s v="93 บ.เนินเสรี"/>
    <s v="33050618"/>
    <s v="2"/>
    <s v="3"/>
    <s v="1"/>
    <s v="1"/>
    <s v="33080100"/>
    <s v="0"/>
    <s v=""/>
    <x v="3"/>
    <d v="2019-01-16T00:00:00"/>
    <m/>
    <d v="2019-01-16T00:00:00"/>
    <d v="2019-01-16T00:00:00"/>
    <b v="0"/>
    <s v=""/>
    <s v=""/>
    <s v=""/>
    <s v=""/>
    <s v="33010000"/>
    <s v="3305"/>
    <s v="330506"/>
    <s v="18"/>
    <x v="2"/>
    <x v="3"/>
  </r>
  <r>
    <n v="451"/>
    <n v="3"/>
    <n v="63"/>
    <n v="2"/>
    <s v="71"/>
    <s v="นฤบดินทร์  บัวพันธ์"/>
    <s v="0229319"/>
    <s v="นาง สุภานี บัวพันธ์"/>
    <s v="1"/>
    <n v="7"/>
    <n v="4"/>
    <n v="2"/>
    <s v="1"/>
    <s v="1"/>
    <s v="0"/>
    <n v="6"/>
    <s v="56 บ.หนองหงอก"/>
    <s v="33210104"/>
    <s v="2"/>
    <s v="3"/>
    <s v="1"/>
    <s v="1"/>
    <s v="33100100"/>
    <s v="0"/>
    <s v=""/>
    <x v="4"/>
    <d v="2019-01-05T00:00:00"/>
    <m/>
    <d v="2019-01-05T00:00:00"/>
    <d v="2019-01-05T00:00:00"/>
    <b v="0"/>
    <s v=""/>
    <s v=""/>
    <s v=""/>
    <s v=""/>
    <s v="33010000"/>
    <s v="3321"/>
    <s v="332101"/>
    <s v="04"/>
    <x v="3"/>
    <x v="4"/>
  </r>
  <r>
    <n v="4236"/>
    <n v="16"/>
    <n v="527"/>
    <n v="7"/>
    <s v="71"/>
    <s v="ตุลยากร  จันทร์มหา"/>
    <s v="000892258"/>
    <s v="น.ส. จินตนา สอนศรี"/>
    <s v="1"/>
    <n v="3"/>
    <n v="3"/>
    <n v="12"/>
    <s v="1"/>
    <s v="1"/>
    <s v="0"/>
    <n v="11"/>
    <s v="13  บ้านหนองแปน"/>
    <s v="33210403"/>
    <s v="2"/>
    <s v="2"/>
    <s v="1"/>
    <s v="1"/>
    <s v="33010120"/>
    <s v="0"/>
    <s v=""/>
    <x v="5"/>
    <d v="2019-01-16T00:00:00"/>
    <m/>
    <d v="2019-01-17T00:00:00"/>
    <d v="2019-01-17T00:00:00"/>
    <b v="0"/>
    <s v=""/>
    <s v=""/>
    <s v=""/>
    <s v=""/>
    <s v="33010000"/>
    <s v="3321"/>
    <s v="332104"/>
    <s v="03"/>
    <x v="3"/>
    <x v="5"/>
  </r>
  <r>
    <n v="4737"/>
    <n v="17"/>
    <n v="145"/>
    <n v="1"/>
    <s v="71"/>
    <s v="ธีรนันท์  ทองอินทร์"/>
    <s v="0085355"/>
    <s v="น.ส. สุวรรณี ทองอินทร์"/>
    <s v="1"/>
    <n v="1"/>
    <n v="1"/>
    <n v="9"/>
    <s v="1"/>
    <s v="1"/>
    <s v="0"/>
    <n v="11"/>
    <s v="35/1   บ.ปุดเนียม"/>
    <s v="33060407"/>
    <s v="2"/>
    <s v="3"/>
    <s v="1"/>
    <s v="1"/>
    <s v="33060100"/>
    <s v="0"/>
    <s v=""/>
    <x v="6"/>
    <d v="2019-01-18T00:00:00"/>
    <m/>
    <d v="2019-01-18T00:00:00"/>
    <d v="2019-01-18T00:00:00"/>
    <b v="0"/>
    <s v=""/>
    <s v=""/>
    <s v=""/>
    <s v=""/>
    <s v="33010000"/>
    <s v="3306"/>
    <s v="330604"/>
    <s v="07"/>
    <x v="4"/>
    <x v="6"/>
  </r>
  <r>
    <n v="4746"/>
    <n v="18"/>
    <n v="277"/>
    <n v="1"/>
    <s v="71"/>
    <s v="จักรภัทร  ยิ่งดัง"/>
    <s v="0094646"/>
    <s v="น.ส. จิรวรรณ จันแสง"/>
    <s v="1"/>
    <n v="0"/>
    <n v="11"/>
    <n v="4"/>
    <s v="1"/>
    <s v="1"/>
    <s v="0"/>
    <n v="11"/>
    <s v="12  บ.ห้วย"/>
    <s v="33170201"/>
    <s v="2"/>
    <s v="3"/>
    <s v="1"/>
    <s v="1"/>
    <s v="33170100"/>
    <s v="0"/>
    <s v=""/>
    <x v="7"/>
    <d v="2019-01-18T00:00:00"/>
    <m/>
    <d v="2019-01-18T00:00:00"/>
    <d v="2019-01-18T00:00:00"/>
    <b v="0"/>
    <s v=""/>
    <s v=""/>
    <s v=""/>
    <s v=""/>
    <s v="33010000"/>
    <s v="3317"/>
    <s v="331702"/>
    <s v="01"/>
    <x v="5"/>
    <x v="7"/>
  </r>
  <r>
    <n v="832"/>
    <n v="6"/>
    <n v="19687"/>
    <n v="192"/>
    <s v="71"/>
    <s v="ชัชพงศ์  เพชรล้วน"/>
    <s v="000887732"/>
    <s v="น.ส. ศิริปทุม เสนาะ"/>
    <s v="1"/>
    <n v="3"/>
    <n v="4"/>
    <n v="10"/>
    <s v="1"/>
    <s v="1"/>
    <s v="0"/>
    <n v="11"/>
    <s v="53  บ้านพันทา"/>
    <s v="33012308"/>
    <s v="2"/>
    <s v="2"/>
    <s v="1"/>
    <s v="1"/>
    <s v="33010120"/>
    <s v="0"/>
    <s v=""/>
    <x v="4"/>
    <d v="2019-01-05T00:00:00"/>
    <m/>
    <d v="2019-01-07T00:00:00"/>
    <d v="2019-01-07T00:00:00"/>
    <b v="0"/>
    <s v=""/>
    <s v=""/>
    <s v=""/>
    <s v=""/>
    <s v="33010000"/>
    <s v="3301"/>
    <s v="330123"/>
    <s v="08"/>
    <x v="6"/>
    <x v="8"/>
  </r>
  <r>
    <n v="1014"/>
    <n v="7"/>
    <n v="19599"/>
    <n v="189"/>
    <s v="71"/>
    <s v="ปุณยนุช  เสนาะ"/>
    <s v="000963439"/>
    <s v="น.ส. สุดารัตน์ เสนาะ"/>
    <s v="2"/>
    <n v="1"/>
    <n v="5"/>
    <n v="17"/>
    <s v="1"/>
    <s v="1"/>
    <s v="0"/>
    <n v="11"/>
    <s v="53 วัคซีนนอกเขต 1100"/>
    <s v="33012308"/>
    <s v="2"/>
    <s v="2"/>
    <s v="1"/>
    <s v="1"/>
    <s v="33010120"/>
    <s v="0"/>
    <s v=""/>
    <x v="8"/>
    <d v="2019-01-03T00:00:00"/>
    <m/>
    <d v="2019-01-04T00:00:00"/>
    <d v="2019-01-07T00:00:00"/>
    <b v="0"/>
    <s v=""/>
    <s v=""/>
    <s v=""/>
    <s v=""/>
    <s v="33010000"/>
    <s v="3301"/>
    <s v="330123"/>
    <s v="08"/>
    <x v="6"/>
    <x v="8"/>
  </r>
  <r>
    <n v="3325"/>
    <n v="11"/>
    <n v="356"/>
    <n v="3"/>
    <s v="71"/>
    <s v="บุญสิตา  กิ่งแก้ว"/>
    <s v="000977351"/>
    <s v="นาง อำภา นาคทอง"/>
    <s v="2"/>
    <n v="1"/>
    <n v="3"/>
    <n v="11"/>
    <s v="1"/>
    <s v="1"/>
    <s v="0"/>
    <n v="11"/>
    <s v="25/32 บ้านพันทาน้อย"/>
    <s v="33012308"/>
    <s v="2"/>
    <s v="2"/>
    <s v="1"/>
    <s v="1"/>
    <s v="33010120"/>
    <s v="0"/>
    <s v=""/>
    <x v="9"/>
    <d v="2019-01-12T00:00:00"/>
    <m/>
    <d v="2019-01-14T00:00:00"/>
    <d v="2019-01-14T00:00:00"/>
    <b v="0"/>
    <s v=""/>
    <s v=""/>
    <s v=""/>
    <s v=""/>
    <s v="33010000"/>
    <s v="3301"/>
    <s v="330123"/>
    <s v="08"/>
    <x v="6"/>
    <x v="8"/>
  </r>
  <r>
    <n v="4230"/>
    <n v="14"/>
    <n v="521"/>
    <n v="5"/>
    <s v="71"/>
    <s v="ณิชาต์  สุวรรณ"/>
    <s v="000859766"/>
    <s v="น.ส. พัชญ์นันท์ โทนะพันธ์"/>
    <s v="2"/>
    <n v="4"/>
    <n v="1"/>
    <n v="3"/>
    <s v="1"/>
    <s v="1"/>
    <s v="0"/>
    <n v="11"/>
    <s v="32 บ้านคูซอด"/>
    <s v="33010301"/>
    <s v="2"/>
    <s v="2"/>
    <s v="2"/>
    <s v="3"/>
    <s v="33010120"/>
    <s v="0"/>
    <s v=""/>
    <x v="9"/>
    <d v="2019-01-16T00:00:00"/>
    <m/>
    <d v="2019-01-17T00:00:00"/>
    <d v="2019-01-17T00:00:00"/>
    <b v="0"/>
    <s v=""/>
    <s v=""/>
    <s v=""/>
    <s v=""/>
    <s v="33010000"/>
    <s v="3301"/>
    <s v="330103"/>
    <s v="01"/>
    <x v="6"/>
    <x v="9"/>
  </r>
  <r>
    <n v="802"/>
    <n v="4"/>
    <n v="19657"/>
    <n v="190"/>
    <s v="71"/>
    <s v="ภัทรพงศ์  เจตินัย"/>
    <s v="000945461"/>
    <s v="น.ส. จิราภรณ์ ศรีพรม"/>
    <s v="1"/>
    <n v="1"/>
    <n v="11"/>
    <n v="4"/>
    <s v="1"/>
    <s v="1"/>
    <s v="0"/>
    <n v="11"/>
    <s v="41/5  ถนนศรีวิเศษ"/>
    <s v="33010100"/>
    <s v="2"/>
    <s v="2"/>
    <s v="1"/>
    <s v="1"/>
    <s v="33010120"/>
    <s v="0"/>
    <s v=""/>
    <x v="10"/>
    <d v="2019-01-04T00:00:00"/>
    <m/>
    <d v="2019-01-07T00:00:00"/>
    <d v="2019-01-07T00:00:00"/>
    <b v="0"/>
    <s v=""/>
    <s v=""/>
    <s v=""/>
    <s v=""/>
    <s v="33010000"/>
    <s v="3301"/>
    <s v="330101"/>
    <s v="00"/>
    <x v="6"/>
    <x v="10"/>
  </r>
  <r>
    <n v="4231"/>
    <n v="15"/>
    <n v="522"/>
    <n v="6"/>
    <s v="71"/>
    <s v="ภานุวัฒน์  วรรณทวี"/>
    <s v="000880957"/>
    <s v="นาง ทองม้วน หนองหว้า"/>
    <s v="1"/>
    <n v="4"/>
    <n v="2"/>
    <n v="16"/>
    <s v="1"/>
    <s v="1"/>
    <s v="0"/>
    <n v="11"/>
    <s v="2  บ้านสำโรง"/>
    <s v="33012104"/>
    <s v="2"/>
    <s v="2"/>
    <s v="1"/>
    <s v="1"/>
    <s v="33010120"/>
    <s v="0"/>
    <s v=""/>
    <x v="5"/>
    <d v="2019-01-16T00:00:00"/>
    <m/>
    <d v="2019-01-17T00:00:00"/>
    <d v="2019-01-17T00:00:00"/>
    <b v="0"/>
    <s v=""/>
    <s v=""/>
    <s v=""/>
    <s v=""/>
    <s v="33010000"/>
    <s v="3301"/>
    <s v="330121"/>
    <s v="04"/>
    <x v="6"/>
    <x v="11"/>
  </r>
  <r>
    <n v="5390"/>
    <n v="19"/>
    <n v="676"/>
    <n v="8"/>
    <s v="71"/>
    <s v="อมรกานต์  พรหมพิทักษ์"/>
    <s v="000942925"/>
    <s v="น.ส. รัชนี พรมพ่อ"/>
    <s v="2"/>
    <n v="2"/>
    <n v="0"/>
    <n v="13"/>
    <s v="1"/>
    <s v="1"/>
    <s v="0"/>
    <n v="11"/>
    <s v="71  บ้านเปือย"/>
    <s v="33010306"/>
    <s v="2"/>
    <s v="2"/>
    <s v="1"/>
    <s v="1"/>
    <s v="33010120"/>
    <s v="0"/>
    <s v=""/>
    <x v="11"/>
    <d v="2019-01-18T00:00:00"/>
    <m/>
    <d v="2019-01-21T00:00:00"/>
    <d v="2019-01-21T00:00:00"/>
    <b v="0"/>
    <s v=""/>
    <s v=""/>
    <s v=""/>
    <s v=""/>
    <s v="33010000"/>
    <s v="3301"/>
    <s v="330103"/>
    <s v="06"/>
    <x v="6"/>
    <x v="9"/>
  </r>
  <r>
    <n v="4179"/>
    <n v="13"/>
    <n v="470"/>
    <n v="4"/>
    <s v="71"/>
    <s v="วรพล  บุตรเพชร"/>
    <s v="000968624"/>
    <s v="น.ส. ปาณิสรา สมพงษ์"/>
    <s v="1"/>
    <n v="1"/>
    <n v="4"/>
    <n v="13"/>
    <s v="1"/>
    <s v="1"/>
    <s v="0"/>
    <n v="11"/>
    <s v="326  วัคซีนนอกเขต 18"/>
    <s v="33010702"/>
    <s v="2"/>
    <s v="2"/>
    <s v="2"/>
    <s v="3"/>
    <s v="33010120"/>
    <s v="0"/>
    <s v=""/>
    <x v="12"/>
    <d v="2019-01-15T00:00:00"/>
    <m/>
    <d v="2019-01-17T00:00:00"/>
    <d v="2019-01-17T00:00:00"/>
    <b v="0"/>
    <s v=""/>
    <s v=""/>
    <s v=""/>
    <s v=""/>
    <s v="33010000"/>
    <s v="3301"/>
    <s v="330107"/>
    <s v="02"/>
    <x v="6"/>
    <x v="12"/>
  </r>
  <r>
    <n v="1356"/>
    <n v="8"/>
    <n v="30"/>
    <n v="1"/>
    <s v="71"/>
    <s v="อัฐภิญญา  จีนะ"/>
    <s v="0099247"/>
    <s v="นาง อลิษา  พันธพัฒน์"/>
    <s v="2"/>
    <n v="1"/>
    <n v="1"/>
    <n v="2"/>
    <s v="1"/>
    <s v="1"/>
    <s v="0"/>
    <n v="11"/>
    <s v="110 บ้านขุมคำ"/>
    <s v="33160106"/>
    <s v="1"/>
    <s v="3"/>
    <s v="1"/>
    <s v="1"/>
    <s v="33160100"/>
    <s v="0"/>
    <s v=""/>
    <x v="0"/>
    <d v="2019-01-04T00:00:00"/>
    <m/>
    <d v="2019-01-08T00:00:00"/>
    <d v="2019-01-08T00:00:00"/>
    <b v="0"/>
    <s v=""/>
    <s v=""/>
    <s v=""/>
    <s v=""/>
    <s v="33010000"/>
    <s v="3316"/>
    <s v="331601"/>
    <s v="06"/>
    <x v="7"/>
    <x v="13"/>
  </r>
  <r>
    <n v="5766"/>
    <n v="23"/>
    <n v="36532"/>
    <n v="0"/>
    <s v="71"/>
    <s v="ปริยาภัทร  แก้วคำปอด"/>
    <s v="0203166"/>
    <s v="นางสาว กนกวรรณ แก้วคำปอด"/>
    <s v="2"/>
    <n v="3"/>
    <n v="2"/>
    <n v="18"/>
    <s v="1"/>
    <s v="1"/>
    <s v="0"/>
    <n v="11"/>
    <s v="7"/>
    <s v="33160610"/>
    <s v="2"/>
    <s v="3"/>
    <s v="1"/>
    <s v="1"/>
    <s v="33010100"/>
    <s v="0"/>
    <s v=""/>
    <x v="13"/>
    <d v="2019-01-19T00:00:00"/>
    <m/>
    <d v="2019-01-22T00:00:00"/>
    <d v="2019-01-22T00:00:00"/>
    <b v="0"/>
    <s v=""/>
    <s v=""/>
    <s v=""/>
    <s v=""/>
    <s v="33010000"/>
    <s v="3316"/>
    <s v="331606"/>
    <s v="10"/>
    <x v="7"/>
    <x v="14"/>
  </r>
  <r>
    <n v="5518"/>
    <n v="21"/>
    <n v="100"/>
    <n v="1"/>
    <s v="71"/>
    <s v="ปัญญพร  ตรีเลิศ"/>
    <s v="0076376"/>
    <s v="นาง อำพร ยอดงาม"/>
    <s v="2"/>
    <n v="3"/>
    <n v="2"/>
    <n v="15"/>
    <s v="1"/>
    <s v="1"/>
    <s v="0"/>
    <n v="11"/>
    <s v="143 บ้านหนองสะมอน"/>
    <s v="33120211"/>
    <s v="2"/>
    <s v="3"/>
    <s v="1"/>
    <s v="1"/>
    <s v="33120100"/>
    <s v="0"/>
    <s v=""/>
    <x v="14"/>
    <d v="2019-01-20T00:00:00"/>
    <m/>
    <d v="2019-01-21T00:00:00"/>
    <d v="2019-01-21T00:00:00"/>
    <b v="0"/>
    <s v=""/>
    <s v=""/>
    <s v=""/>
    <s v=""/>
    <s v="33010000"/>
    <s v="3312"/>
    <s v="331202"/>
    <s v="11"/>
    <x v="8"/>
    <x v="15"/>
  </r>
  <r>
    <n v="280"/>
    <n v="1"/>
    <n v="24"/>
    <n v="1"/>
    <s v="71"/>
    <s v="อัครินทร์  สุขเสมอ"/>
    <s v="0256354"/>
    <s v="น.ส. พิกุลแก้ว บุญชู"/>
    <s v="1"/>
    <n v="2"/>
    <n v="0"/>
    <n v="26"/>
    <s v="1"/>
    <s v="1"/>
    <s v="0"/>
    <n v="11"/>
    <s v="10 บ. โนนกลาง"/>
    <s v="33101504"/>
    <s v="2"/>
    <s v="3"/>
    <s v="1"/>
    <s v="1"/>
    <s v="33100100"/>
    <s v="0"/>
    <s v=""/>
    <x v="15"/>
    <d v="2019-01-02T00:00:00"/>
    <m/>
    <d v="2019-01-03T00:00:00"/>
    <d v="2019-01-03T00:00:00"/>
    <b v="0"/>
    <s v=""/>
    <s v=""/>
    <s v=""/>
    <s v=""/>
    <s v="33010000"/>
    <s v="3310"/>
    <s v="331015"/>
    <s v="04"/>
    <x v="9"/>
    <x v="16"/>
  </r>
  <r>
    <n v="808"/>
    <n v="5"/>
    <n v="19663"/>
    <n v="191"/>
    <s v="71"/>
    <s v="วราวิช  แดงบุญเรือง"/>
    <s v="000999381"/>
    <s v="นาง ปริษา แดงบุญเรือง"/>
    <s v="1"/>
    <n v="0"/>
    <n v="6"/>
    <n v="17"/>
    <s v="1"/>
    <s v="1"/>
    <s v="0"/>
    <n v="11"/>
    <s v="33 บ้านน้ำท่วม"/>
    <s v="33101503"/>
    <s v="2"/>
    <s v="2"/>
    <s v="1"/>
    <s v="1"/>
    <s v="33010120"/>
    <s v="0"/>
    <s v=""/>
    <x v="0"/>
    <d v="2019-01-04T00:00:00"/>
    <m/>
    <d v="2019-01-07T00:00:00"/>
    <d v="2019-01-07T00:00:00"/>
    <b v="0"/>
    <s v=""/>
    <s v=""/>
    <s v=""/>
    <s v=""/>
    <s v="33010000"/>
    <s v="3310"/>
    <s v="331015"/>
    <s v="03"/>
    <x v="9"/>
    <x v="16"/>
  </r>
  <r>
    <n v="5698"/>
    <n v="22"/>
    <n v="340"/>
    <n v="3"/>
    <s v="71"/>
    <s v="อารีย์รัตน์  อาสา"/>
    <s v="0265564"/>
    <s v="นาง วนิดา อาสา"/>
    <s v="2"/>
    <n v="2"/>
    <n v="0"/>
    <n v="26"/>
    <s v="1"/>
    <s v="1"/>
    <s v="0"/>
    <n v="11"/>
    <s v="89 บ้านแข้"/>
    <s v="33101501"/>
    <s v="2"/>
    <s v="3"/>
    <s v="1"/>
    <s v="1"/>
    <s v="33100100"/>
    <s v="0"/>
    <s v=""/>
    <x v="13"/>
    <d v="2019-01-21T00:00:00"/>
    <m/>
    <d v="2019-01-21T00:00:00"/>
    <d v="2019-01-21T00:00:00"/>
    <b v="0"/>
    <s v=""/>
    <s v=""/>
    <s v=""/>
    <s v=""/>
    <s v="33010000"/>
    <s v="3310"/>
    <s v="331015"/>
    <s v="01"/>
    <x v="9"/>
    <x v="16"/>
  </r>
  <r>
    <m/>
    <m/>
    <m/>
    <m/>
    <m/>
    <m/>
    <m/>
    <m/>
    <m/>
    <m/>
    <m/>
    <m/>
    <m/>
    <m/>
    <m/>
    <m/>
    <m/>
    <m/>
    <m/>
    <m/>
    <m/>
    <m/>
    <m/>
    <m/>
    <m/>
    <x v="16"/>
    <m/>
    <m/>
    <m/>
    <m/>
    <m/>
    <m/>
    <m/>
    <m/>
    <m/>
    <m/>
    <m/>
    <m/>
    <m/>
    <x v="10"/>
    <x v="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S34" firstHeaderRow="1" firstDataRow="2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 sortType="ascending">
      <items count="898">
        <item m="1" x="611"/>
        <item m="1" x="829"/>
        <item m="1" x="768"/>
        <item m="1" x="461"/>
        <item m="1" x="35"/>
        <item m="1" x="469"/>
        <item m="1" x="41"/>
        <item m="1" x="474"/>
        <item m="1" x="47"/>
        <item m="1" x="479"/>
        <item m="1" x="53"/>
        <item m="1" x="482"/>
        <item m="1" x="59"/>
        <item m="1" x="488"/>
        <item m="1" x="66"/>
        <item m="1" x="494"/>
        <item m="1" x="72"/>
        <item m="1" x="502"/>
        <item m="1" x="80"/>
        <item m="1" x="514"/>
        <item m="1" x="89"/>
        <item m="1" x="524"/>
        <item m="1" x="99"/>
        <item m="1" x="536"/>
        <item m="1" x="111"/>
        <item m="1" x="547"/>
        <item m="1" x="126"/>
        <item m="1" x="563"/>
        <item m="1" x="138"/>
        <item m="1" x="581"/>
        <item m="1" x="155"/>
        <item m="1" x="599"/>
        <item m="1" x="176"/>
        <item m="1" x="620"/>
        <item m="1" x="475"/>
        <item m="1" x="49"/>
        <item m="1" x="481"/>
        <item m="1" x="55"/>
        <item m="1" x="484"/>
        <item m="1" x="61"/>
        <item m="1" x="490"/>
        <item m="1" x="67"/>
        <item m="1" x="495"/>
        <item m="1" x="73"/>
        <item m="1" x="504"/>
        <item m="1" x="81"/>
        <item m="1" x="515"/>
        <item m="1" x="91"/>
        <item m="1" x="526"/>
        <item m="1" x="101"/>
        <item m="1" x="538"/>
        <item m="1" x="113"/>
        <item m="1" x="549"/>
        <item m="1" x="128"/>
        <item m="1" x="565"/>
        <item m="1" x="140"/>
        <item m="1" x="583"/>
        <item m="1" x="157"/>
        <item m="1" x="600"/>
        <item m="1" x="177"/>
        <item m="1" x="622"/>
        <item m="1" x="195"/>
        <item m="1" x="641"/>
        <item m="1" x="486"/>
        <item m="1" x="63"/>
        <item m="1" x="491"/>
        <item m="1" x="68"/>
        <item m="1" x="75"/>
        <item m="1" x="507"/>
        <item m="1" x="84"/>
        <item m="1" x="517"/>
        <item m="1" x="93"/>
        <item m="1" x="528"/>
        <item m="1" x="104"/>
        <item m="1" x="540"/>
        <item m="1" x="115"/>
        <item m="1" x="552"/>
        <item m="1" x="130"/>
        <item m="1" x="568"/>
        <item m="1" x="143"/>
        <item m="1" x="586"/>
        <item m="1" x="160"/>
        <item m="1" x="602"/>
        <item m="1" x="179"/>
        <item m="1" x="625"/>
        <item m="1" x="196"/>
        <item m="1" x="642"/>
        <item m="1" x="212"/>
        <item m="1" x="662"/>
        <item m="1" x="232"/>
        <item m="1" x="681"/>
        <item m="1" x="250"/>
        <item m="1" x="704"/>
        <item m="1" x="499"/>
        <item m="1" x="76"/>
        <item m="1" x="510"/>
        <item m="1" x="86"/>
        <item m="1" x="520"/>
        <item m="1" x="95"/>
        <item m="1" x="530"/>
        <item m="1" x="105"/>
        <item m="1" x="541"/>
        <item m="1" x="117"/>
        <item m="1" x="555"/>
        <item m="1" x="131"/>
        <item m="1" x="571"/>
        <item m="1" x="144"/>
        <item m="1" x="588"/>
        <item m="1" x="163"/>
        <item m="1" x="605"/>
        <item m="1" x="627"/>
        <item m="1" x="198"/>
        <item m="1" x="644"/>
        <item m="1" x="214"/>
        <item m="1" x="664"/>
        <item m="1" x="683"/>
        <item m="1" x="252"/>
        <item m="1" x="705"/>
        <item m="1" x="272"/>
        <item m="1" x="725"/>
        <item m="1" x="290"/>
        <item m="1" x="532"/>
        <item m="1" x="107"/>
        <item m="1" x="147"/>
        <item m="1" x="590"/>
        <item m="1" x="166"/>
        <item m="1" x="182"/>
        <item m="1" x="628"/>
        <item m="1" x="200"/>
        <item m="1" x="216"/>
        <item m="1" x="666"/>
        <item m="1" x="707"/>
        <item m="1" x="726"/>
        <item m="1" x="748"/>
        <item m="1" x="769"/>
        <item m="1" x="331"/>
        <item m="1" x="122"/>
        <item m="1" x="559"/>
        <item m="1" x="134"/>
        <item m="1" x="148"/>
        <item m="1" x="592"/>
        <item m="1" x="169"/>
        <item m="1" x="609"/>
        <item m="1" x="185"/>
        <item m="1" x="631"/>
        <item m="1" x="202"/>
        <item m="1" x="649"/>
        <item m="1" x="219"/>
        <item m="1" x="668"/>
        <item m="1" x="237"/>
        <item m="1" x="688"/>
        <item m="1" x="256"/>
        <item m="1" x="709"/>
        <item m="1" x="274"/>
        <item m="1" x="729"/>
        <item m="1" x="293"/>
        <item m="1" x="750"/>
        <item m="1" x="313"/>
        <item m="1" x="771"/>
        <item m="1" x="333"/>
        <item m="1" x="792"/>
        <item m="1" x="353"/>
        <item m="1" x="812"/>
        <item m="1" x="372"/>
        <item m="1" x="577"/>
        <item m="1" x="151"/>
        <item m="1" x="595"/>
        <item m="1" x="172"/>
        <item m="1" x="613"/>
        <item m="1" x="188"/>
        <item m="1" x="634"/>
        <item m="1" x="205"/>
        <item m="1" x="652"/>
        <item m="1" x="222"/>
        <item m="1" x="671"/>
        <item m="1" x="240"/>
        <item m="1" x="691"/>
        <item m="1" x="259"/>
        <item m="1" x="712"/>
        <item m="1" x="277"/>
        <item m="1" x="732"/>
        <item m="1" x="296"/>
        <item m="1" x="753"/>
        <item m="1" x="316"/>
        <item m="1" x="774"/>
        <item m="1" x="336"/>
        <item m="1" x="795"/>
        <item m="1" x="355"/>
        <item m="1" x="814"/>
        <item m="1" x="374"/>
        <item m="1" x="830"/>
        <item m="1" x="389"/>
        <item m="1" x="844"/>
        <item m="1" x="403"/>
        <item m="1" x="859"/>
        <item m="1" x="616"/>
        <item m="1" x="191"/>
        <item m="1" x="637"/>
        <item m="1" x="208"/>
        <item m="1" x="655"/>
        <item m="1" x="225"/>
        <item m="1" x="674"/>
        <item m="1" x="243"/>
        <item m="1" x="694"/>
        <item m="1" x="262"/>
        <item m="1" x="715"/>
        <item m="1" x="280"/>
        <item m="1" x="735"/>
        <item m="1" x="299"/>
        <item m="1" x="756"/>
        <item m="1" x="319"/>
        <item m="1" x="777"/>
        <item m="1" x="339"/>
        <item m="1" x="798"/>
        <item m="1" x="358"/>
        <item m="1" x="817"/>
        <item m="1" x="377"/>
        <item m="1" x="832"/>
        <item m="1" x="391"/>
        <item m="1" x="846"/>
        <item m="1" x="405"/>
        <item m="1" x="861"/>
        <item m="1" x="417"/>
        <item m="1" x="875"/>
        <item m="1" x="429"/>
        <item m="1" x="886"/>
        <item m="1" x="658"/>
        <item m="1" x="228"/>
        <item m="1" x="677"/>
        <item m="1" x="246"/>
        <item m="1" x="697"/>
        <item m="1" x="265"/>
        <item m="1" x="718"/>
        <item m="1" x="283"/>
        <item m="1" x="738"/>
        <item m="1" x="302"/>
        <item m="1" x="759"/>
        <item m="1" x="322"/>
        <item m="1" x="780"/>
        <item m="1" x="342"/>
        <item m="1" x="801"/>
        <item m="1" x="361"/>
        <item m="1" x="820"/>
        <item m="1" x="379"/>
        <item m="1" x="835"/>
        <item m="1" x="394"/>
        <item m="1" x="849"/>
        <item m="1" x="408"/>
        <item m="1" x="864"/>
        <item m="1" x="419"/>
        <item m="1" x="877"/>
        <item m="1" x="431"/>
        <item m="1" x="888"/>
        <item m="1" x="439"/>
        <item m="1" x="17"/>
        <item m="1" x="445"/>
        <item m="1" x="700"/>
        <item m="1" x="268"/>
        <item m="1" x="721"/>
        <item m="1" x="286"/>
        <item m="1" x="741"/>
        <item m="1" x="305"/>
        <item m="1" x="762"/>
        <item m="1" x="325"/>
        <item m="1" x="783"/>
        <item m="1" x="345"/>
        <item m="1" x="804"/>
        <item m="1" x="364"/>
        <item m="1" x="823"/>
        <item m="1" x="382"/>
        <item m="1" x="837"/>
        <item m="1" x="396"/>
        <item m="1" x="852"/>
        <item m="1" x="411"/>
        <item m="1" x="867"/>
        <item m="1" x="422"/>
        <item m="1" x="880"/>
        <item m="1" x="434"/>
        <item m="1" x="890"/>
        <item m="1" x="440"/>
        <item m="1" x="19"/>
        <item m="1" x="447"/>
        <item m="1" x="25"/>
        <item m="1" x="455"/>
        <item m="1" x="29"/>
        <item m="1" x="464"/>
        <item m="1" x="38"/>
        <item m="1" x="744"/>
        <item m="1" x="308"/>
        <item m="1" x="786"/>
        <item m="1" x="348"/>
        <item m="1" x="807"/>
        <item m="1" x="367"/>
        <item m="1" x="826"/>
        <item m="1" x="385"/>
        <item m="1" x="840"/>
        <item m="1" x="399"/>
        <item m="1" x="413"/>
        <item m="1" x="870"/>
        <item m="1" x="883"/>
        <item m="1" x="893"/>
        <item m="1" x="22"/>
        <item m="1" x="450"/>
        <item m="1" x="27"/>
        <item m="1" x="457"/>
        <item m="1" x="31"/>
        <item m="1" x="44"/>
        <item m="1" x="478"/>
        <item m="1" x="350"/>
        <item m="1" x="809"/>
        <item m="1" x="828"/>
        <item m="1" x="387"/>
        <item m="1" x="401"/>
        <item m="1" x="872"/>
        <item m="1" x="427"/>
        <item m="1" x="453"/>
        <item m="1" x="34"/>
        <item m="1" x="468"/>
        <item m="1" x="473"/>
        <item m="1" x="462"/>
        <item m="1" x="36"/>
        <item m="1" x="470"/>
        <item m="1" x="42"/>
        <item m="1" x="48"/>
        <item m="1" x="480"/>
        <item m="1" x="54"/>
        <item m="1" x="483"/>
        <item m="1" x="60"/>
        <item m="1" x="489"/>
        <item m="1" x="503"/>
        <item m="1" x="90"/>
        <item m="1" x="525"/>
        <item m="1" x="100"/>
        <item m="1" x="537"/>
        <item m="1" x="112"/>
        <item m="1" x="548"/>
        <item m="1" x="127"/>
        <item m="1" x="564"/>
        <item m="1" x="139"/>
        <item m="1" x="582"/>
        <item m="1" x="156"/>
        <item m="1" x="621"/>
        <item m="1" x="51"/>
        <item m="1" x="497"/>
        <item m="1" x="506"/>
        <item m="1" x="83"/>
        <item m="1" x="103"/>
        <item m="1" x="551"/>
        <item m="1" x="567"/>
        <item m="1" x="142"/>
        <item m="1" x="585"/>
        <item m="1" x="159"/>
        <item m="1" x="624"/>
        <item m="1" x="64"/>
        <item m="1" x="70"/>
        <item m="1" x="498"/>
        <item m="1" x="509"/>
        <item m="1" x="519"/>
        <item m="1" x="94"/>
        <item m="1" x="116"/>
        <item m="1" x="554"/>
        <item m="1" x="570"/>
        <item m="1" x="162"/>
        <item m="1" x="604"/>
        <item m="1" x="197"/>
        <item m="1" x="643"/>
        <item m="1" x="213"/>
        <item m="1" x="663"/>
        <item m="1" x="233"/>
        <item m="1" x="682"/>
        <item m="1" x="251"/>
        <item m="1" x="78"/>
        <item m="1" x="512"/>
        <item m="1" x="119"/>
        <item m="1" x="146"/>
        <item m="1" x="165"/>
        <item m="1" x="646"/>
        <item m="1" x="685"/>
        <item m="1" x="522"/>
        <item m="1" x="97"/>
        <item m="1" x="534"/>
        <item m="1" x="109"/>
        <item m="1" x="121"/>
        <item m="1" x="558"/>
        <item m="1" x="574"/>
        <item m="1" x="591"/>
        <item m="1" x="168"/>
        <item m="1" x="608"/>
        <item m="1" x="184"/>
        <item m="1" x="630"/>
        <item m="1" x="648"/>
        <item m="1" x="218"/>
        <item m="1" x="236"/>
        <item m="1" x="687"/>
        <item m="1" x="255"/>
        <item m="1" x="708"/>
        <item m="1" x="728"/>
        <item m="1" x="292"/>
        <item m="1" x="749"/>
        <item m="1" x="312"/>
        <item m="1" x="770"/>
        <item m="1" x="332"/>
        <item m="1" x="791"/>
        <item m="1" x="545"/>
        <item m="1" x="124"/>
        <item m="1" x="561"/>
        <item m="1" x="136"/>
        <item m="1" x="576"/>
        <item m="1" x="150"/>
        <item m="1" x="594"/>
        <item m="1" x="171"/>
        <item m="1" x="612"/>
        <item m="1" x="187"/>
        <item m="1" x="633"/>
        <item m="1" x="204"/>
        <item m="1" x="651"/>
        <item m="1" x="221"/>
        <item m="1" x="670"/>
        <item m="1" x="239"/>
        <item m="1" x="690"/>
        <item m="1" x="258"/>
        <item m="1" x="711"/>
        <item m="1" x="276"/>
        <item m="1" x="731"/>
        <item m="1" x="295"/>
        <item m="1" x="752"/>
        <item m="1" x="315"/>
        <item m="1" x="773"/>
        <item m="1" x="335"/>
        <item m="1" x="794"/>
        <item m="1" x="354"/>
        <item m="1" x="813"/>
        <item m="1" x="373"/>
        <item m="1" x="579"/>
        <item m="1" x="153"/>
        <item m="1" x="597"/>
        <item m="1" x="174"/>
        <item m="1" x="615"/>
        <item m="1" x="190"/>
        <item m="1" x="636"/>
        <item m="1" x="207"/>
        <item m="1" x="654"/>
        <item m="1" x="224"/>
        <item m="1" x="673"/>
        <item m="1" x="242"/>
        <item m="1" x="693"/>
        <item m="1" x="261"/>
        <item m="1" x="714"/>
        <item m="1" x="279"/>
        <item m="1" x="734"/>
        <item m="1" x="298"/>
        <item m="1" x="755"/>
        <item m="1" x="318"/>
        <item m="1" x="776"/>
        <item m="1" x="338"/>
        <item m="1" x="797"/>
        <item m="1" x="357"/>
        <item m="1" x="816"/>
        <item m="1" x="376"/>
        <item m="1" x="831"/>
        <item m="1" x="390"/>
        <item m="1" x="845"/>
        <item m="1" x="404"/>
        <item m="1" x="860"/>
        <item m="1" x="618"/>
        <item m="1" x="193"/>
        <item m="1" x="639"/>
        <item m="1" x="210"/>
        <item m="1" x="657"/>
        <item m="1" x="227"/>
        <item m="1" x="676"/>
        <item m="1" x="245"/>
        <item m="1" x="696"/>
        <item m="1" x="264"/>
        <item m="1" x="717"/>
        <item m="1" x="282"/>
        <item m="1" x="737"/>
        <item m="1" x="301"/>
        <item m="1" x="758"/>
        <item m="1" x="321"/>
        <item m="1" x="779"/>
        <item m="1" x="341"/>
        <item m="1" x="800"/>
        <item m="1" x="360"/>
        <item m="1" x="819"/>
        <item m="1" x="834"/>
        <item m="1" x="393"/>
        <item m="1" x="848"/>
        <item m="1" x="407"/>
        <item m="1" x="863"/>
        <item m="1" x="418"/>
        <item m="1" x="876"/>
        <item m="1" x="430"/>
        <item m="1" x="887"/>
        <item m="1" x="660"/>
        <item m="1" x="230"/>
        <item m="1" x="679"/>
        <item m="1" x="248"/>
        <item m="1" x="699"/>
        <item m="1" x="267"/>
        <item m="1" x="720"/>
        <item m="1" x="285"/>
        <item m="1" x="740"/>
        <item m="1" x="304"/>
        <item m="1" x="761"/>
        <item m="1" x="324"/>
        <item m="1" x="782"/>
        <item m="1" x="344"/>
        <item m="1" x="803"/>
        <item m="1" x="363"/>
        <item m="1" x="822"/>
        <item m="1" x="381"/>
        <item m="1" x="851"/>
        <item m="1" x="410"/>
        <item m="1" x="866"/>
        <item m="1" x="421"/>
        <item m="1" x="879"/>
        <item m="1" x="433"/>
        <item m="1" x="18"/>
        <item m="1" x="446"/>
        <item m="1" x="702"/>
        <item m="1" x="270"/>
        <item m="1" x="723"/>
        <item m="1" x="288"/>
        <item m="1" x="743"/>
        <item m="1" x="307"/>
        <item m="1" x="764"/>
        <item m="1" x="327"/>
        <item m="1" x="785"/>
        <item m="1" x="347"/>
        <item m="1" x="806"/>
        <item m="1" x="366"/>
        <item m="1" x="825"/>
        <item m="1" x="384"/>
        <item m="1" x="839"/>
        <item m="1" x="398"/>
        <item m="1" x="854"/>
        <item m="1" x="869"/>
        <item m="1" x="424"/>
        <item m="1" x="882"/>
        <item m="1" x="436"/>
        <item m="1" x="892"/>
        <item m="1" x="442"/>
        <item m="1" x="21"/>
        <item m="1" x="449"/>
        <item m="1" x="26"/>
        <item m="1" x="456"/>
        <item m="1" x="30"/>
        <item m="1" x="465"/>
        <item m="1" x="39"/>
        <item m="1" x="746"/>
        <item m="1" x="310"/>
        <item m="1" x="766"/>
        <item m="1" x="329"/>
        <item m="1" x="788"/>
        <item m="1" x="369"/>
        <item m="1" x="842"/>
        <item m="1" x="856"/>
        <item m="1" x="415"/>
        <item m="1" x="426"/>
        <item m="1" x="885"/>
        <item m="1" x="438"/>
        <item m="1" x="895"/>
        <item m="1" x="444"/>
        <item m="1" x="23"/>
        <item m="1" x="452"/>
        <item m="1" x="459"/>
        <item m="1" x="33"/>
        <item m="1" x="467"/>
        <item m="1" x="472"/>
        <item m="1" x="45"/>
        <item m="1" x="790"/>
        <item m="1" x="352"/>
        <item m="1" x="811"/>
        <item m="1" x="371"/>
        <item m="1" x="858"/>
        <item m="1" x="874"/>
        <item m="1" x="428"/>
        <item m="1" x="896"/>
        <item m="1" x="24"/>
        <item m="1" x="454"/>
        <item m="1" x="460"/>
        <item m="1" x="40"/>
        <item m="1" x="46"/>
        <item m="1" x="58"/>
        <item m="1" x="463"/>
        <item m="1" x="37"/>
        <item m="1" x="471"/>
        <item m="1" x="43"/>
        <item m="1" x="476"/>
        <item m="1" x="50"/>
        <item m="1" x="56"/>
        <item m="1" x="485"/>
        <item m="1" x="62"/>
        <item m="1" x="496"/>
        <item m="1" x="74"/>
        <item m="1" x="505"/>
        <item m="1" x="82"/>
        <item m="1" x="516"/>
        <item m="1" x="92"/>
        <item m="1" x="527"/>
        <item m="1" x="102"/>
        <item m="1" x="539"/>
        <item m="1" x="114"/>
        <item m="1" x="550"/>
        <item m="1" x="129"/>
        <item m="1" x="566"/>
        <item m="1" x="141"/>
        <item m="1" x="584"/>
        <item m="1" x="158"/>
        <item m="1" x="601"/>
        <item m="1" x="178"/>
        <item m="1" x="623"/>
        <item m="1" x="477"/>
        <item m="1" x="52"/>
        <item m="1" x="57"/>
        <item m="1" x="487"/>
        <item m="1" x="492"/>
        <item m="1" x="69"/>
        <item m="1" x="508"/>
        <item m="1" x="85"/>
        <item m="1" x="518"/>
        <item m="1" x="529"/>
        <item m="1" x="553"/>
        <item m="1" x="569"/>
        <item m="1" x="587"/>
        <item m="1" x="161"/>
        <item m="1" x="603"/>
        <item m="1" x="180"/>
        <item m="1" x="626"/>
        <item m="1" x="65"/>
        <item m="1" x="493"/>
        <item m="1" x="71"/>
        <item m="1" x="500"/>
        <item m="1" x="77"/>
        <item m="1" x="511"/>
        <item m="1" x="87"/>
        <item m="1" x="521"/>
        <item m="1" x="531"/>
        <item m="1" x="106"/>
        <item m="1" x="542"/>
        <item m="1" x="118"/>
        <item m="1" x="556"/>
        <item m="1" x="132"/>
        <item m="1" x="572"/>
        <item m="1" x="145"/>
        <item m="1" x="589"/>
        <item m="1" x="164"/>
        <item m="1" x="606"/>
        <item m="1" x="181"/>
        <item m="1" x="199"/>
        <item m="1" x="645"/>
        <item m="1" x="215"/>
        <item m="1" x="665"/>
        <item m="1" x="234"/>
        <item m="1" x="684"/>
        <item m="1" x="253"/>
        <item m="1" x="706"/>
        <item m="1" x="501"/>
        <item m="1" x="79"/>
        <item m="1" x="513"/>
        <item m="1" x="88"/>
        <item m="1" x="96"/>
        <item m="1" x="533"/>
        <item m="1" x="108"/>
        <item m="1" x="543"/>
        <item m="1" x="120"/>
        <item m="1" x="557"/>
        <item m="1" x="133"/>
        <item m="1" x="573"/>
        <item m="1" x="167"/>
        <item m="1" x="607"/>
        <item m="1" x="183"/>
        <item m="1" x="629"/>
        <item m="1" x="201"/>
        <item m="1" x="647"/>
        <item m="1" x="217"/>
        <item m="1" x="667"/>
        <item m="1" x="235"/>
        <item m="1" x="686"/>
        <item m="1" x="254"/>
        <item m="1" x="273"/>
        <item m="1" x="727"/>
        <item m="1" x="291"/>
        <item m="1" x="523"/>
        <item m="1" x="98"/>
        <item m="1" x="535"/>
        <item m="1" x="110"/>
        <item m="1" x="544"/>
        <item m="1" x="123"/>
        <item m="1" x="560"/>
        <item m="1" x="135"/>
        <item m="1" x="575"/>
        <item m="1" x="149"/>
        <item m="1" x="593"/>
        <item m="1" x="170"/>
        <item m="1" x="610"/>
        <item m="1" x="186"/>
        <item m="1" x="632"/>
        <item m="1" x="203"/>
        <item m="1" x="650"/>
        <item m="1" x="220"/>
        <item m="1" x="669"/>
        <item m="1" x="238"/>
        <item m="1" x="689"/>
        <item m="1" x="257"/>
        <item m="1" x="710"/>
        <item m="1" x="275"/>
        <item m="1" x="730"/>
        <item m="1" x="294"/>
        <item m="1" x="751"/>
        <item m="1" x="314"/>
        <item m="1" x="772"/>
        <item m="1" x="334"/>
        <item m="1" x="793"/>
        <item m="1" x="546"/>
        <item m="1" x="125"/>
        <item m="1" x="562"/>
        <item m="1" x="137"/>
        <item m="1" x="578"/>
        <item m="1" x="152"/>
        <item m="1" x="596"/>
        <item m="1" x="173"/>
        <item m="1" x="614"/>
        <item m="1" x="189"/>
        <item m="1" x="635"/>
        <item m="1" x="206"/>
        <item m="1" x="653"/>
        <item m="1" x="223"/>
        <item m="1" x="672"/>
        <item m="1" x="241"/>
        <item m="1" x="692"/>
        <item m="1" x="260"/>
        <item m="1" x="713"/>
        <item m="1" x="278"/>
        <item m="1" x="733"/>
        <item m="1" x="297"/>
        <item m="1" x="754"/>
        <item m="1" x="317"/>
        <item m="1" x="775"/>
        <item m="1" x="337"/>
        <item m="1" x="796"/>
        <item m="1" x="356"/>
        <item m="1" x="815"/>
        <item m="1" x="375"/>
        <item m="1" x="580"/>
        <item m="1" x="154"/>
        <item m="1" x="598"/>
        <item m="1" x="175"/>
        <item m="1" x="617"/>
        <item m="1" x="192"/>
        <item m="1" x="638"/>
        <item m="1" x="209"/>
        <item m="1" x="656"/>
        <item m="1" x="226"/>
        <item m="1" x="675"/>
        <item m="1" x="244"/>
        <item m="1" x="695"/>
        <item m="1" x="263"/>
        <item m="1" x="716"/>
        <item m="1" x="281"/>
        <item m="1" x="736"/>
        <item m="1" x="300"/>
        <item m="1" x="757"/>
        <item m="1" x="320"/>
        <item m="1" x="778"/>
        <item m="1" x="340"/>
        <item m="1" x="799"/>
        <item m="1" x="359"/>
        <item m="1" x="818"/>
        <item m="1" x="378"/>
        <item m="1" x="833"/>
        <item m="1" x="392"/>
        <item m="1" x="847"/>
        <item m="1" x="406"/>
        <item m="1" x="862"/>
        <item m="1" x="619"/>
        <item m="1" x="194"/>
        <item m="1" x="640"/>
        <item m="1" x="211"/>
        <item m="1" x="659"/>
        <item m="1" x="229"/>
        <item m="1" x="678"/>
        <item m="1" x="247"/>
        <item m="1" x="698"/>
        <item m="1" x="266"/>
        <item m="1" x="719"/>
        <item m="1" x="284"/>
        <item m="1" x="739"/>
        <item m="1" x="303"/>
        <item m="1" x="760"/>
        <item m="1" x="323"/>
        <item m="1" x="781"/>
        <item m="1" x="343"/>
        <item m="1" x="802"/>
        <item m="1" x="362"/>
        <item m="1" x="821"/>
        <item m="1" x="380"/>
        <item m="1" x="836"/>
        <item m="1" x="395"/>
        <item m="1" x="850"/>
        <item m="1" x="409"/>
        <item m="1" x="865"/>
        <item m="1" x="420"/>
        <item m="1" x="878"/>
        <item m="1" x="432"/>
        <item m="1" x="889"/>
        <item m="1" x="661"/>
        <item m="1" x="231"/>
        <item m="1" x="680"/>
        <item m="1" x="249"/>
        <item m="1" x="701"/>
        <item m="1" x="269"/>
        <item m="1" x="722"/>
        <item m="1" x="287"/>
        <item m="1" x="742"/>
        <item m="1" x="306"/>
        <item m="1" x="763"/>
        <item m="1" x="326"/>
        <item m="1" x="784"/>
        <item m="1" x="346"/>
        <item m="1" x="805"/>
        <item m="1" x="365"/>
        <item m="1" x="824"/>
        <item m="1" x="383"/>
        <item m="1" x="838"/>
        <item m="1" x="397"/>
        <item m="1" x="853"/>
        <item m="1" x="412"/>
        <item m="1" x="868"/>
        <item m="1" x="423"/>
        <item m="1" x="881"/>
        <item m="1" x="435"/>
        <item m="1" x="891"/>
        <item m="1" x="441"/>
        <item m="1" x="20"/>
        <item m="1" x="448"/>
        <item m="1" x="703"/>
        <item m="1" x="271"/>
        <item m="1" x="724"/>
        <item m="1" x="289"/>
        <item m="1" x="745"/>
        <item m="1" x="309"/>
        <item m="1" x="765"/>
        <item m="1" x="328"/>
        <item m="1" x="787"/>
        <item m="1" x="349"/>
        <item m="1" x="808"/>
        <item m="1" x="368"/>
        <item m="1" x="827"/>
        <item m="1" x="386"/>
        <item m="1" x="841"/>
        <item m="1" x="400"/>
        <item m="1" x="855"/>
        <item m="1" x="414"/>
        <item m="1" x="871"/>
        <item m="1" x="425"/>
        <item m="1" x="884"/>
        <item m="1" x="437"/>
        <item m="1" x="894"/>
        <item m="1" x="443"/>
        <item m="1" x="451"/>
        <item m="1" x="28"/>
        <item m="1" x="458"/>
        <item m="1" x="32"/>
        <item m="1" x="466"/>
        <item m="1" x="747"/>
        <item m="1" x="311"/>
        <item m="1" x="767"/>
        <item m="1" x="330"/>
        <item m="1" x="789"/>
        <item m="1" x="351"/>
        <item m="1" x="810"/>
        <item m="1" x="370"/>
        <item m="1" x="388"/>
        <item m="1" x="843"/>
        <item m="1" x="402"/>
        <item m="1" x="857"/>
        <item m="1" x="416"/>
        <item m="1" x="873"/>
        <item x="0"/>
        <item x="15"/>
        <item x="8"/>
        <item x="10"/>
        <item x="4"/>
        <item x="2"/>
        <item x="12"/>
        <item x="9"/>
        <item x="3"/>
        <item x="11"/>
        <item x="5"/>
        <item x="6"/>
        <item x="7"/>
        <item x="13"/>
        <item x="14"/>
        <item x="1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axis="axisRow" showAll="0">
      <items count="28">
        <item x="0"/>
        <item x="1"/>
        <item x="2"/>
        <item m="1" x="15"/>
        <item m="1" x="17"/>
        <item m="1" x="13"/>
        <item m="1" x="16"/>
        <item m="1" x="20"/>
        <item m="1" x="12"/>
        <item m="1" x="18"/>
        <item x="3"/>
        <item x="4"/>
        <item x="5"/>
        <item x="6"/>
        <item m="1" x="14"/>
        <item m="1" x="24"/>
        <item m="1" x="25"/>
        <item x="7"/>
        <item m="1" x="21"/>
        <item m="1" x="19"/>
        <item x="8"/>
        <item x="9"/>
        <item x="10"/>
        <item m="1" x="11"/>
        <item m="1" x="26"/>
        <item m="1" x="23"/>
        <item m="1" x="22"/>
        <item t="default"/>
      </items>
    </pivotField>
    <pivotField axis="axisRow" showAll="0">
      <items count="204">
        <item x="0"/>
        <item m="1" x="156"/>
        <item m="1" x="20"/>
        <item m="1" x="64"/>
        <item m="1" x="97"/>
        <item m="1" x="77"/>
        <item m="1" x="79"/>
        <item m="1" x="145"/>
        <item m="1" x="150"/>
        <item m="1" x="190"/>
        <item m="1" x="89"/>
        <item m="1" x="179"/>
        <item m="1" x="134"/>
        <item m="1" x="48"/>
        <item m="1" x="154"/>
        <item m="1" x="67"/>
        <item x="16"/>
        <item m="1" x="140"/>
        <item m="1" x="104"/>
        <item m="1" x="138"/>
        <item m="1" x="25"/>
        <item x="9"/>
        <item m="1" x="176"/>
        <item m="1" x="117"/>
        <item m="1" x="38"/>
        <item m="1" x="132"/>
        <item m="1" x="56"/>
        <item m="1" x="65"/>
        <item m="1" x="184"/>
        <item m="1" x="193"/>
        <item m="1" x="200"/>
        <item m="1" x="62"/>
        <item m="1" x="87"/>
        <item m="1" x="60"/>
        <item m="1" x="180"/>
        <item m="1" x="139"/>
        <item m="1" x="130"/>
        <item m="1" x="127"/>
        <item m="1" x="35"/>
        <item m="1" x="191"/>
        <item m="1" x="129"/>
        <item m="1" x="32"/>
        <item x="1"/>
        <item x="4"/>
        <item m="1" x="167"/>
        <item m="1" x="125"/>
        <item m="1" x="113"/>
        <item m="1" x="30"/>
        <item m="1" x="147"/>
        <item m="1" x="102"/>
        <item m="1" x="128"/>
        <item m="1" x="107"/>
        <item m="1" x="106"/>
        <item m="1" x="131"/>
        <item m="1" x="21"/>
        <item m="1" x="192"/>
        <item m="1" x="45"/>
        <item m="1" x="199"/>
        <item x="14"/>
        <item m="1" x="197"/>
        <item m="1" x="33"/>
        <item m="1" x="88"/>
        <item m="1" x="84"/>
        <item m="1" x="78"/>
        <item m="1" x="69"/>
        <item m="1" x="188"/>
        <item m="1" x="31"/>
        <item m="1" x="22"/>
        <item m="1" x="177"/>
        <item m="1" x="59"/>
        <item m="1" x="41"/>
        <item m="1" x="44"/>
        <item m="1" x="82"/>
        <item m="1" x="175"/>
        <item m="1" x="189"/>
        <item m="1" x="40"/>
        <item m="1" x="114"/>
        <item m="1" x="108"/>
        <item m="1" x="196"/>
        <item x="13"/>
        <item m="1" x="109"/>
        <item m="1" x="61"/>
        <item x="3"/>
        <item m="1" x="123"/>
        <item m="1" x="164"/>
        <item m="1" x="49"/>
        <item m="1" x="171"/>
        <item x="5"/>
        <item m="1" x="52"/>
        <item m="1" x="173"/>
        <item m="1" x="201"/>
        <item m="1" x="194"/>
        <item m="1" x="46"/>
        <item m="1" x="137"/>
        <item m="1" x="23"/>
        <item x="8"/>
        <item m="1" x="163"/>
        <item m="1" x="28"/>
        <item m="1" x="71"/>
        <item m="1" x="95"/>
        <item m="1" x="198"/>
        <item m="1" x="124"/>
        <item m="1" x="76"/>
        <item m="1" x="126"/>
        <item m="1" x="149"/>
        <item m="1" x="153"/>
        <item m="1" x="94"/>
        <item m="1" x="83"/>
        <item m="1" x="172"/>
        <item m="1" x="162"/>
        <item m="1" x="168"/>
        <item m="1" x="19"/>
        <item m="1" x="43"/>
        <item m="1" x="57"/>
        <item m="1" x="51"/>
        <item m="1" x="169"/>
        <item x="15"/>
        <item x="10"/>
        <item m="1" x="24"/>
        <item x="2"/>
        <item m="1" x="112"/>
        <item m="1" x="92"/>
        <item m="1" x="50"/>
        <item m="1" x="26"/>
        <item m="1" x="110"/>
        <item m="1" x="55"/>
        <item m="1" x="93"/>
        <item m="1" x="122"/>
        <item m="1" x="116"/>
        <item m="1" x="27"/>
        <item m="1" x="58"/>
        <item m="1" x="136"/>
        <item m="1" x="99"/>
        <item m="1" x="183"/>
        <item m="1" x="81"/>
        <item m="1" x="90"/>
        <item m="1" x="70"/>
        <item m="1" x="185"/>
        <item m="1" x="66"/>
        <item m="1" x="72"/>
        <item m="1" x="105"/>
        <item m="1" x="181"/>
        <item m="1" x="165"/>
        <item m="1" x="103"/>
        <item m="1" x="195"/>
        <item m="1" x="159"/>
        <item m="1" x="37"/>
        <item m="1" x="121"/>
        <item m="1" x="146"/>
        <item x="6"/>
        <item m="1" x="133"/>
        <item m="1" x="118"/>
        <item m="1" x="63"/>
        <item m="1" x="74"/>
        <item m="1" x="202"/>
        <item m="1" x="85"/>
        <item m="1" x="174"/>
        <item m="1" x="98"/>
        <item x="11"/>
        <item x="12"/>
        <item m="1" x="186"/>
        <item m="1" x="80"/>
        <item m="1" x="157"/>
        <item m="1" x="155"/>
        <item m="1" x="42"/>
        <item m="1" x="120"/>
        <item m="1" x="91"/>
        <item m="1" x="115"/>
        <item m="1" x="187"/>
        <item m="1" x="152"/>
        <item m="1" x="100"/>
        <item m="1" x="178"/>
        <item m="1" x="170"/>
        <item m="1" x="148"/>
        <item m="1" x="135"/>
        <item m="1" x="75"/>
        <item m="1" x="160"/>
        <item m="1" x="143"/>
        <item m="1" x="111"/>
        <item x="7"/>
        <item m="1" x="53"/>
        <item m="1" x="96"/>
        <item m="1" x="54"/>
        <item m="1" x="73"/>
        <item m="1" x="119"/>
        <item m="1" x="161"/>
        <item m="1" x="151"/>
        <item m="1" x="101"/>
        <item m="1" x="29"/>
        <item m="1" x="36"/>
        <item x="17"/>
        <item m="1" x="182"/>
        <item m="1" x="141"/>
        <item m="1" x="34"/>
        <item m="1" x="142"/>
        <item m="1" x="86"/>
        <item m="1" x="47"/>
        <item m="1" x="166"/>
        <item m="1" x="39"/>
        <item m="1" x="144"/>
        <item m="1" x="158"/>
        <item m="1" x="68"/>
        <item m="1" x="18"/>
        <item t="default"/>
      </items>
    </pivotField>
  </pivotFields>
  <rowFields count="2">
    <field x="39"/>
    <field x="40"/>
  </rowFields>
  <rowItems count="30">
    <i>
      <x/>
    </i>
    <i r="1">
      <x/>
    </i>
    <i>
      <x v="1"/>
    </i>
    <i r="1">
      <x v="42"/>
    </i>
    <i r="1">
      <x v="119"/>
    </i>
    <i>
      <x v="2"/>
    </i>
    <i r="1">
      <x v="82"/>
    </i>
    <i>
      <x v="10"/>
    </i>
    <i r="1">
      <x v="43"/>
    </i>
    <i r="1">
      <x v="87"/>
    </i>
    <i>
      <x v="11"/>
    </i>
    <i r="1">
      <x v="149"/>
    </i>
    <i>
      <x v="12"/>
    </i>
    <i r="1">
      <x v="179"/>
    </i>
    <i>
      <x v="13"/>
    </i>
    <i r="1">
      <x v="21"/>
    </i>
    <i r="1">
      <x v="95"/>
    </i>
    <i r="1">
      <x v="117"/>
    </i>
    <i r="1">
      <x v="158"/>
    </i>
    <i r="1">
      <x v="159"/>
    </i>
    <i>
      <x v="17"/>
    </i>
    <i r="1">
      <x v="58"/>
    </i>
    <i r="1">
      <x v="79"/>
    </i>
    <i>
      <x v="20"/>
    </i>
    <i r="1">
      <x v="116"/>
    </i>
    <i>
      <x v="21"/>
    </i>
    <i r="1">
      <x v="16"/>
    </i>
    <i>
      <x v="22"/>
    </i>
    <i r="1">
      <x v="190"/>
    </i>
    <i t="grand">
      <x/>
    </i>
  </rowItems>
  <colFields count="1">
    <field x="25"/>
  </colFields>
  <colItems count="18"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 t="grand">
      <x/>
    </i>
  </colItems>
  <dataFields count="1">
    <dataField name="Count of DATESICK" fld="25" subtotal="count" baseField="0" baseItem="0"/>
  </dataFields>
  <formats count="203">
    <format dxfId="202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01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0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9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8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7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96"/>
          </reference>
        </references>
      </pivotArea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94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93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2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1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0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96"/>
          </reference>
        </references>
      </pivotArea>
    </format>
    <format dxfId="189">
      <pivotArea dataOnly="0" labelOnly="1" grandCol="1" outline="0" fieldPosition="0"/>
    </format>
    <format dxfId="188">
      <pivotArea type="all" dataOnly="0" outline="0" fieldPosition="0"/>
    </format>
    <format dxfId="187">
      <pivotArea outline="0" collapsedLevelsAreSubtotals="1" fieldPosition="0">
        <references count="1">
          <reference field="25" count="27" selected="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6">
      <pivotArea type="topRight" dataOnly="0" labelOnly="1" outline="0" offset="IU1:JU1" fieldPosition="0"/>
    </format>
    <format dxfId="185">
      <pivotArea dataOnly="0" labelOnly="1" fieldPosition="0">
        <references count="1">
          <reference field="25" count="27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4">
      <pivotArea type="all" dataOnly="0" outline="0" fieldPosition="0"/>
    </format>
    <format dxfId="183">
      <pivotArea dataOnly="0" labelOnly="1" fieldPosition="0">
        <references count="1">
          <reference field="25" count="11">
            <x v="280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82">
      <pivotArea outline="0" collapsedLevelsAreSubtotals="1" fieldPosition="0">
        <references count="1">
          <reference field="25" count="25" selected="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81">
      <pivotArea type="topRight" dataOnly="0" labelOnly="1" outline="0" offset="IO1:JM1" fieldPosition="0"/>
    </format>
    <format dxfId="180">
      <pivotArea dataOnly="0" labelOnly="1" fieldPosition="0">
        <references count="1">
          <reference field="25" count="25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9">
      <pivotArea outline="0" collapsedLevelsAreSubtotals="1" fieldPosition="0">
        <references count="1">
          <reference field="25" count="19" selected="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96"/>
          </reference>
        </references>
      </pivotArea>
    </format>
    <format dxfId="178">
      <pivotArea type="topRight" dataOnly="0" labelOnly="1" outline="0" offset="JN1:KF1" fieldPosition="0"/>
    </format>
    <format dxfId="177">
      <pivotArea dataOnly="0" labelOnly="1" fieldPosition="0">
        <references count="1">
          <reference field="25" count="19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96"/>
          </reference>
        </references>
      </pivotArea>
    </format>
    <format dxfId="176">
      <pivotArea outline="0" collapsedLevelsAreSubtotals="1" fieldPosition="0">
        <references count="1">
          <reference field="25" count="1" selected="0">
            <x v="277"/>
          </reference>
        </references>
      </pivotArea>
    </format>
    <format dxfId="175">
      <pivotArea type="topRight" dataOnly="0" labelOnly="1" outline="0" offset="JN1" fieldPosition="0"/>
    </format>
    <format dxfId="174">
      <pivotArea dataOnly="0" labelOnly="1" fieldPosition="0">
        <references count="1">
          <reference field="25" count="1">
            <x v="277"/>
          </reference>
        </references>
      </pivotArea>
    </format>
    <format dxfId="173">
      <pivotArea dataOnly="0" labelOnly="1" fieldPosition="0">
        <references count="1">
          <reference field="25" count="8"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2">
      <pivotArea outline="0" collapsedLevelsAreSubtotals="1" fieldPosition="0">
        <references count="1">
          <reference field="25" count="20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96"/>
          </reference>
        </references>
      </pivotArea>
    </format>
    <format dxfId="171">
      <pivotArea dataOnly="0" labelOnly="1" fieldPosition="0">
        <references count="1">
          <reference field="25" count="2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96"/>
          </reference>
        </references>
      </pivotArea>
    </format>
    <format dxfId="170">
      <pivotArea outline="0" collapsedLevelsAreSubtotals="1" fieldPosition="0">
        <references count="1">
          <reference field="25" count="4" selected="0">
            <x v="278"/>
            <x v="279"/>
            <x v="281"/>
            <x v="282"/>
          </reference>
        </references>
      </pivotArea>
    </format>
    <format dxfId="169">
      <pivotArea type="topRight" dataOnly="0" labelOnly="1" outline="0" offset="JO1:JR1" fieldPosition="0"/>
    </format>
    <format dxfId="168">
      <pivotArea dataOnly="0" labelOnly="1" fieldPosition="0">
        <references count="1">
          <reference field="25" count="4">
            <x v="278"/>
            <x v="279"/>
            <x v="281"/>
            <x v="282"/>
          </reference>
        </references>
      </pivotArea>
    </format>
    <format dxfId="167">
      <pivotArea dataOnly="0" labelOnly="1" fieldPosition="0">
        <references count="1">
          <reference field="25" count="14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</reference>
        </references>
      </pivotArea>
    </format>
    <format dxfId="166">
      <pivotArea outline="0" collapsedLevelsAreSubtotals="1" fieldPosition="0">
        <references count="1">
          <reference field="25" count="33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96"/>
          </reference>
        </references>
      </pivotArea>
    </format>
    <format dxfId="165">
      <pivotArea type="topRight" dataOnly="0" labelOnly="1" outline="0" offset="JR1:KX1" fieldPosition="0"/>
    </format>
    <format dxfId="164">
      <pivotArea dataOnly="0" labelOnly="1" fieldPosition="0">
        <references count="1">
          <reference field="25" count="33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96"/>
          </reference>
        </references>
      </pivotArea>
    </format>
    <format dxfId="163">
      <pivotArea outline="0" collapsedLevelsAreSubtotals="1" fieldPosition="0">
        <references count="1">
          <reference field="25" count="8" selected="0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2">
      <pivotArea type="topRight" dataOnly="0" labelOnly="1" outline="0" offset="KQ1:KX1" fieldPosition="0"/>
    </format>
    <format dxfId="161">
      <pivotArea dataOnly="0" labelOnly="1" fieldPosition="0">
        <references count="1">
          <reference field="25" count="8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0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9">
      <pivotArea outline="0" collapsedLevelsAreSubtotals="1" fieldPosition="0">
        <references count="1">
          <reference field="25" count="10" selected="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8">
      <pivotArea type="topRight" dataOnly="0" labelOnly="1" outline="0" offset="KQ1:KZ1" fieldPosition="0"/>
    </format>
    <format dxfId="157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6">
      <pivotArea dataOnly="0" labelOnly="1" fieldPosition="0">
        <references count="1">
          <reference field="25" count="10">
            <x v="319"/>
            <x v="320"/>
            <x v="321"/>
            <x v="324"/>
            <x v="325"/>
            <x v="326"/>
            <x v="327"/>
            <x v="328"/>
            <x v="329"/>
            <x v="330"/>
          </reference>
        </references>
      </pivotArea>
    </format>
    <format dxfId="155">
      <pivotArea dataOnly="0" labelOnly="1" fieldPosition="0">
        <references count="1">
          <reference field="25" count="12">
            <x v="331"/>
            <x v="332"/>
            <x v="333"/>
            <x v="334"/>
            <x v="335"/>
            <x v="336"/>
            <x v="337"/>
            <x v="338"/>
            <x v="339"/>
            <x v="340"/>
            <x v="344"/>
            <x v="346"/>
          </reference>
        </references>
      </pivotArea>
    </format>
    <format dxfId="154">
      <pivotArea dataOnly="0" labelOnly="1" fieldPosition="0">
        <references count="1">
          <reference field="25" count="10">
            <x v="342"/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3">
      <pivotArea outline="0" collapsedLevelsAreSubtotals="1" fieldPosition="0">
        <references count="1">
          <reference field="25" count="9" selected="0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2">
      <pivotArea dataOnly="0" labelOnly="1" fieldPosition="0">
        <references count="1">
          <reference field="25" count="9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1">
      <pivotArea dataOnly="0" labelOnly="1" fieldPosition="0">
        <references count="1">
          <reference field="25" count="18">
            <x v="340"/>
            <x v="341"/>
            <x v="342"/>
            <x v="343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50">
      <pivotArea type="all" dataOnly="0" outline="0" fieldPosition="0"/>
    </format>
    <format dxfId="149">
      <pivotArea dataOnly="0" labelOnly="1" fieldPosition="0">
        <references count="1">
          <reference field="25" count="1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48">
      <pivotArea dataOnly="0" labelOnly="1" fieldPosition="0">
        <references count="1">
          <reference field="25" count="1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</reference>
        </references>
      </pivotArea>
    </format>
    <format dxfId="147">
      <pivotArea dataOnly="0" labelOnly="1" fieldPosition="0">
        <references count="1">
          <reference field="25" count="1">
            <x v="347"/>
          </reference>
        </references>
      </pivotArea>
    </format>
    <format dxfId="146">
      <pivotArea outline="0" collapsedLevelsAreSubtotals="1" fieldPosition="0">
        <references count="1">
          <reference field="25" count="16" selected="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5">
      <pivotArea dataOnly="0" labelOnly="1" fieldPosition="0">
        <references count="1">
          <reference field="25" count="1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4">
      <pivotArea dataOnly="0" labelOnly="1" fieldPosition="0">
        <references count="1">
          <reference field="25" count="11"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3">
      <pivotArea dataOnly="0" labelOnly="1" fieldPosition="0">
        <references count="1">
          <reference field="25" count="15"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2">
      <pivotArea outline="0" collapsedLevelsAreSubtotals="1" fieldPosition="0">
        <references count="1">
          <reference field="25" count="23" selected="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1">
      <pivotArea dataOnly="0" labelOnly="1" fieldPosition="0">
        <references count="1">
          <reference field="25" count="2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0">
      <pivotArea dataOnly="0" labelOnly="1" fieldPosition="0">
        <references count="1">
          <reference field="25" count="2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896"/>
          </reference>
        </references>
      </pivotArea>
    </format>
    <format dxfId="139">
      <pivotArea dataOnly="0" labelOnly="1" fieldPosition="0">
        <references count="1">
          <reference field="25" count="2">
            <x v="375"/>
            <x v="376"/>
          </reference>
        </references>
      </pivotArea>
    </format>
    <format dxfId="138">
      <pivotArea outline="0" collapsedLevelsAreSubtotals="1" fieldPosition="0">
        <references count="1">
          <reference field="25" count="23" selected="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96"/>
          </reference>
        </references>
      </pivotArea>
    </format>
    <format dxfId="137">
      <pivotArea dataOnly="0" labelOnly="1" fieldPosition="0">
        <references count="1">
          <reference field="25" count="2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96"/>
          </reference>
        </references>
      </pivotArea>
    </format>
    <format dxfId="136">
      <pivotArea outline="0" collapsedLevelsAreSubtotals="1" fieldPosition="0">
        <references count="1">
          <reference field="25" count="16" selected="0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5">
      <pivotArea dataOnly="0" labelOnly="1" fieldPosition="0">
        <references count="1">
          <reference field="25" count="16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4">
      <pivotArea dataOnly="0" labelOnly="1" fieldPosition="0">
        <references count="1">
          <reference field="25" count="7">
            <x v="377"/>
            <x v="378"/>
            <x v="379"/>
            <x v="380"/>
            <x v="381"/>
            <x v="382"/>
            <x v="384"/>
          </reference>
        </references>
      </pivotArea>
    </format>
    <format dxfId="133">
      <pivotArea outline="0" collapsedLevelsAreSubtotals="1" fieldPosition="0">
        <references count="1">
          <reference field="25" count="24" selected="0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96"/>
          </reference>
        </references>
      </pivotArea>
    </format>
    <format dxfId="132">
      <pivotArea dataOnly="0" labelOnly="1" fieldPosition="0">
        <references count="1">
          <reference field="25" count="24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96"/>
          </reference>
        </references>
      </pivotArea>
    </format>
    <format dxfId="131">
      <pivotArea dataOnly="0" labelOnly="1" fieldPosition="0">
        <references count="1">
          <reference field="25" count="6">
            <x v="383"/>
            <x v="384"/>
            <x v="385"/>
            <x v="386"/>
            <x v="388"/>
            <x v="389"/>
          </reference>
        </references>
      </pivotArea>
    </format>
    <format dxfId="130">
      <pivotArea outline="0" collapsedLevelsAreSubtotals="1" fieldPosition="0">
        <references count="1">
          <reference field="25" count="14" selected="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9">
      <pivotArea dataOnly="0" labelOnly="1" fieldPosition="0">
        <references count="1">
          <reference field="25" count="1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8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7">
      <pivotArea dataOnly="0" labelOnly="1" fieldPosition="0">
        <references count="1">
          <reference field="25" count="4">
            <x v="387"/>
            <x v="388"/>
            <x v="389"/>
            <x v="390"/>
          </reference>
        </references>
      </pivotArea>
    </format>
    <format dxfId="126">
      <pivotArea dataOnly="0" labelOnly="1" fieldPosition="0">
        <references count="1">
          <reference field="25" count="9"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5">
      <pivotArea outline="0" collapsedLevelsAreSubtotals="1" fieldPosition="0">
        <references count="1">
          <reference field="25" count="15" selected="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4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3">
      <pivotArea outline="0" collapsedLevelsAreSubtotals="1" fieldPosition="0">
        <references count="1">
          <reference field="25" count="19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2">
      <pivotArea dataOnly="0" labelOnly="1" fieldPosition="0">
        <references count="1">
          <reference field="25" count="1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1">
      <pivotArea dataOnly="0" labelOnly="1" fieldPosition="0">
        <references count="1">
          <reference field="25" count="10"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20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9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8">
      <pivotArea dataOnly="0" labelOnly="1" fieldPosition="0">
        <references count="1">
          <reference field="25" count="26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7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6">
      <pivotArea outline="0" collapsedLevelsAreSubtotals="1" fieldPosition="0">
        <references count="1">
          <reference field="25" count="28" selected="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5">
      <pivotArea dataOnly="0" labelOnly="1" fieldPosition="0">
        <references count="1">
          <reference field="25" count="28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4">
      <pivotArea outline="0" collapsedLevelsAreSubtotals="1" fieldPosition="0">
        <references count="1">
          <reference field="25" count="26" selected="0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96"/>
          </reference>
        </references>
      </pivotArea>
    </format>
    <format dxfId="113">
      <pivotArea dataOnly="0" labelOnly="1" fieldPosition="0">
        <references count="1">
          <reference field="25" count="26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96"/>
          </reference>
        </references>
      </pivotArea>
    </format>
    <format dxfId="112">
      <pivotArea outline="0" collapsedLevelsAreSubtotals="1" fieldPosition="0">
        <references count="1">
          <reference field="25" count="33" selected="0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96"/>
          </reference>
        </references>
      </pivotArea>
    </format>
    <format dxfId="111">
      <pivotArea dataOnly="0" labelOnly="1" fieldPosition="0">
        <references count="1">
          <reference field="25" count="33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96"/>
          </reference>
        </references>
      </pivotArea>
    </format>
    <format dxfId="110">
      <pivotArea dataOnly="0" labelOnly="1" fieldPosition="0">
        <references count="1">
          <reference field="25" count="16"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9">
      <pivotArea dataOnly="0" labelOnly="1" fieldPosition="0">
        <references count="1">
          <reference field="25" count="27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8">
      <pivotArea dataOnly="0" labelOnly="1" fieldPosition="0">
        <references count="1">
          <reference field="25" count="18"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7">
      <pivotArea dataOnly="0" labelOnly="1" fieldPosition="0">
        <references count="1">
          <reference field="25" count="42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6">
      <pivotArea dataOnly="0" labelOnly="1" fieldPosition="0">
        <references count="1">
          <reference field="25" count="22"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5">
      <pivotArea dataOnly="0" labelOnly="1" fieldPosition="0">
        <references count="1">
          <reference field="25" count="7">
            <x v="434"/>
            <x v="435"/>
            <x v="436"/>
            <x v="438"/>
            <x v="439"/>
            <x v="441"/>
            <x v="442"/>
          </reference>
        </references>
      </pivotArea>
    </format>
    <format dxfId="104">
      <pivotArea outline="0" collapsedLevelsAreSubtotals="1" fieldPosition="0">
        <references count="1">
          <reference field="25" count="94" selected="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3">
      <pivotArea type="topRight" dataOnly="0" labelOnly="1" outline="0" offset="O1:DD1" fieldPosition="0"/>
    </format>
    <format dxfId="102">
      <pivotArea dataOnly="0" labelOnly="1" fieldPosition="0">
        <references count="1">
          <reference field="25" count="5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</reference>
        </references>
      </pivotArea>
    </format>
    <format dxfId="101">
      <pivotArea dataOnly="0" labelOnly="1" fieldPosition="0">
        <references count="1">
          <reference field="25" count="4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0">
      <pivotArea outline="0" collapsedLevelsAreSubtotals="1" fieldPosition="0">
        <references count="1">
          <reference field="25" count="38" selected="0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96"/>
          </reference>
        </references>
      </pivotArea>
    </format>
    <format dxfId="99">
      <pivotArea grandCol="1" outline="0" collapsedLevelsAreSubtotals="1" fieldPosition="0"/>
    </format>
    <format dxfId="98">
      <pivotArea type="topRight" dataOnly="0" labelOnly="1" outline="0" offset="CA1:DM1" fieldPosition="0"/>
    </format>
    <format dxfId="97">
      <pivotArea dataOnly="0" labelOnly="1" fieldPosition="0">
        <references count="1">
          <reference field="25" count="38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96"/>
          </reference>
        </references>
      </pivotArea>
    </format>
    <format dxfId="96">
      <pivotArea dataOnly="0" labelOnly="1" grandCol="1" outline="0" fieldPosition="0"/>
    </format>
    <format dxfId="95">
      <pivotArea dataOnly="0" labelOnly="1" fieldPosition="0">
        <references count="1">
          <reference field="25" count="9"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4">
      <pivotArea dataOnly="0" labelOnly="1" fieldPosition="0">
        <references count="1">
          <reference field="25" count="24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3">
      <pivotArea dataOnly="0" labelOnly="1" fieldPosition="0">
        <references count="1">
          <reference field="25" count="8"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2">
      <pivotArea outline="0" collapsedLevelsAreSubtotals="1" fieldPosition="0">
        <references count="1">
          <reference field="25" count="31" selected="0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1">
      <pivotArea dataOnly="0" labelOnly="1" fieldPosition="0">
        <references count="1">
          <reference field="25" count="31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0">
      <pivotArea dataOnly="0" labelOnly="1" fieldPosition="0">
        <references count="1">
          <reference field="25" count="25"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89">
      <pivotArea dataOnly="0" labelOnly="1" fieldPosition="0">
        <references count="1">
          <reference field="25" count="6">
            <x v="456"/>
            <x v="457"/>
            <x v="458"/>
            <x v="459"/>
            <x v="460"/>
            <x v="461"/>
          </reference>
        </references>
      </pivotArea>
    </format>
    <format dxfId="88">
      <pivotArea outline="0" collapsedLevelsAreSubtotals="1" fieldPosition="0">
        <references count="1">
          <reference field="25" count="32" selected="0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7">
      <pivotArea dataOnly="0" labelOnly="1" fieldPosition="0">
        <references count="1">
          <reference field="25" count="32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6">
      <pivotArea dataOnly="0" labelOnly="1" fieldPosition="0">
        <references count="1">
          <reference field="25" count="5">
            <x v="2"/>
            <x v="319"/>
            <x v="320"/>
            <x v="322"/>
            <x v="323"/>
          </reference>
        </references>
      </pivotArea>
    </format>
    <format dxfId="85">
      <pivotArea dataOnly="0" labelOnly="1" fieldPosition="0">
        <references count="1">
          <reference field="25" count="42"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4">
      <pivotArea outline="0" collapsedLevelsAreSubtotals="1" fieldPosition="0">
        <references count="1">
          <reference field="25" count="54" selected="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</reference>
        </references>
      </pivotArea>
    </format>
    <format dxfId="83">
      <pivotArea type="topRight" dataOnly="0" labelOnly="1" outline="0" offset="CJ1:EK1" fieldPosition="0"/>
    </format>
    <format dxfId="82">
      <pivotArea dataOnly="0" labelOnly="1" fieldPosition="0">
        <references count="1">
          <reference field="25" count="5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</reference>
        </references>
      </pivotArea>
    </format>
    <format dxfId="81">
      <pivotArea dataOnly="0" labelOnly="1" fieldPosition="0">
        <references count="1">
          <reference field="25" count="24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0">
      <pivotArea dataOnly="0" labelOnly="1" fieldPosition="0">
        <references count="1">
          <reference field="25" count="9"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9">
      <pivotArea outline="0" collapsedLevelsAreSubtotals="1" fieldPosition="0">
        <references count="1">
          <reference field="25" count="30" selected="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8">
      <pivotArea type="topRight" dataOnly="0" labelOnly="1" outline="0" offset="EG1:FJ1" fieldPosition="0"/>
    </format>
    <format dxfId="77">
      <pivotArea dataOnly="0" labelOnly="1" fieldPosition="0">
        <references count="1">
          <reference field="25" count="3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6">
      <pivotArea dataOnly="0" labelOnly="1" fieldPosition="0">
        <references count="1">
          <reference field="25" count="26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5">
      <pivotArea dataOnly="0" labelOnly="1" fieldPosition="0">
        <references count="1">
          <reference field="25" count="8"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4">
      <pivotArea outline="0" collapsedLevelsAreSubtotals="1" fieldPosition="0">
        <references count="1">
          <reference field="25" count="29" selected="0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3">
      <pivotArea type="topRight" dataOnly="0" labelOnly="1" outline="0" offset="EK1:FM1" fieldPosition="0"/>
    </format>
    <format dxfId="72">
      <pivotArea dataOnly="0" labelOnly="1" fieldPosition="0">
        <references count="1">
          <reference field="25" count="29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1">
      <pivotArea outline="0" collapsedLevelsAreSubtotals="1" fieldPosition="0">
        <references count="1">
          <reference field="25" count="21" selected="0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0">
      <pivotArea type="topRight" dataOnly="0" labelOnly="1" outline="0" offset="ES1:FM1" fieldPosition="0"/>
    </format>
    <format dxfId="69">
      <pivotArea dataOnly="0" labelOnly="1" fieldPosition="0">
        <references count="1">
          <reference field="25" count="21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68">
      <pivotArea dataOnly="0" labelOnly="1" fieldPosition="0">
        <references count="1">
          <reference field="25" count="12"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7">
      <pivotArea outline="0" collapsedLevelsAreSubtotals="1" fieldPosition="0">
        <references count="1">
          <reference field="25" count="25" selected="0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6">
      <pivotArea type="topRight" dataOnly="0" labelOnly="1" outline="0" offset="FA1:FY1" fieldPosition="0"/>
    </format>
    <format dxfId="65">
      <pivotArea dataOnly="0" labelOnly="1" fieldPosition="0">
        <references count="1">
          <reference field="25" count="25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4">
      <pivotArea outline="0" collapsedLevelsAreSubtotals="1" fieldPosition="0">
        <references count="1">
          <reference field="25" count="15" selected="0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3">
      <pivotArea type="topRight" dataOnly="0" labelOnly="1" outline="0" offset="EL1:EZ1" fieldPosition="0"/>
    </format>
    <format dxfId="62">
      <pivotArea dataOnly="0" labelOnly="1" fieldPosition="0">
        <references count="1">
          <reference field="25" count="15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1">
      <pivotArea dataOnly="0" labelOnly="1" fieldPosition="0">
        <references count="1">
          <reference field="25" count="6">
            <x v="522"/>
            <x v="523"/>
            <x v="524"/>
            <x v="525"/>
            <x v="526"/>
            <x v="527"/>
          </reference>
        </references>
      </pivotArea>
    </format>
    <format dxfId="60">
      <pivotArea dataOnly="0" labelOnly="1" fieldPosition="0">
        <references count="1">
          <reference field="25" count="23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</reference>
        </references>
      </pivotArea>
    </format>
    <format dxfId="59">
      <pivotArea outline="0" collapsedLevelsAreSubtotals="1" fieldPosition="0">
        <references count="1">
          <reference field="25" count="9" selected="0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8">
      <pivotArea type="topRight" dataOnly="0" labelOnly="1" outline="0" offset="EZ1:FH1" fieldPosition="0"/>
    </format>
    <format dxfId="57">
      <pivotArea dataOnly="0" labelOnly="1" fieldPosition="0">
        <references count="1">
          <reference field="25" count="9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6">
      <pivotArea dataOnly="0" labelOnly="1" fieldPosition="0">
        <references count="1">
          <reference field="25" count="6">
            <x v="528"/>
            <x v="529"/>
            <x v="530"/>
            <x v="531"/>
            <x v="532"/>
            <x v="533"/>
          </reference>
        </references>
      </pivotArea>
    </format>
    <format dxfId="55">
      <pivotArea outline="0" collapsedLevelsAreSubtotals="1" fieldPosition="0">
        <references count="1">
          <reference field="25" count="29" selected="0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4">
      <pivotArea type="topRight" dataOnly="0" labelOnly="1" outline="0" offset="FI1:GK1" fieldPosition="0"/>
    </format>
    <format dxfId="53">
      <pivotArea dataOnly="0" labelOnly="1" fieldPosition="0">
        <references count="1">
          <reference field="25" count="29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2">
      <pivotArea dataOnly="0" labelOnly="1" fieldPosition="0">
        <references count="1">
          <reference field="25" count="22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1">
      <pivotArea dataOnly="0" labelOnly="1" fieldPosition="0">
        <references count="1">
          <reference field="25" count="4">
            <x v="534"/>
            <x v="535"/>
            <x v="536"/>
            <x v="537"/>
          </reference>
        </references>
      </pivotArea>
    </format>
    <format dxfId="50">
      <pivotArea outline="0" collapsedLevelsAreSubtotals="1" fieldPosition="0">
        <references count="1">
          <reference field="25" count="26" selected="0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9">
      <pivotArea type="topRight" dataOnly="0" labelOnly="1" outline="0" offset="FP1:GO1" fieldPosition="0"/>
    </format>
    <format dxfId="48">
      <pivotArea dataOnly="0" labelOnly="1" fieldPosition="0">
        <references count="1">
          <reference field="25" count="26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7">
      <pivotArea dataOnly="0" labelOnly="1" fieldPosition="0">
        <references count="1">
          <reference field="25" count="21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6">
      <pivotArea dataOnly="0" labelOnly="1" fieldPosition="0">
        <references count="1">
          <reference field="25" count="6">
            <x v="538"/>
            <x v="540"/>
            <x v="541"/>
            <x v="542"/>
            <x v="543"/>
            <x v="545"/>
          </reference>
        </references>
      </pivotArea>
    </format>
    <format dxfId="45">
      <pivotArea outline="0" collapsedLevelsAreSubtotals="1" fieldPosition="0">
        <references count="1">
          <reference field="25" count="27" selected="0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4">
      <pivotArea type="topRight" dataOnly="0" labelOnly="1" outline="0" offset="FU1:GU1" fieldPosition="0"/>
    </format>
    <format dxfId="43">
      <pivotArea dataOnly="0" labelOnly="1" fieldPosition="0">
        <references count="1">
          <reference field="25" count="27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2">
      <pivotArea outline="0" collapsedLevelsAreSubtotals="1" fieldPosition="0">
        <references count="1">
          <reference field="25" count="21" selected="0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1">
      <pivotArea dataOnly="0" labelOnly="1" fieldPosition="0">
        <references count="1">
          <reference field="25" count="21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0">
      <pivotArea dataOnly="0" labelOnly="1" fieldPosition="0">
        <references count="1">
          <reference field="25" count="9"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9">
      <pivotArea outline="0" collapsedLevelsAreSubtotals="1" fieldPosition="0">
        <references count="1">
          <reference field="25" count="24" selected="0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8">
      <pivotArea type="topRight" dataOnly="0" labelOnly="1" outline="0" offset="FY1:GV1" fieldPosition="0"/>
    </format>
    <format dxfId="37">
      <pivotArea dataOnly="0" labelOnly="1" fieldPosition="0">
        <references count="1">
          <reference field="25" count="24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6">
      <pivotArea dataOnly="0" labelOnly="1" fieldPosition="0">
        <references count="1">
          <reference field="25" count="23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5">
      <pivotArea dataOnly="0" labelOnly="1" fieldPosition="0">
        <references count="1">
          <reference field="25" count="6">
            <x v="551"/>
            <x v="552"/>
            <x v="553"/>
            <x v="554"/>
            <x v="555"/>
            <x v="556"/>
          </reference>
        </references>
      </pivotArea>
    </format>
    <format dxfId="34">
      <pivotArea outline="0" collapsedLevelsAreSubtotals="1" fieldPosition="0">
        <references count="1">
          <reference field="25" count="28" selected="0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96"/>
          </reference>
        </references>
      </pivotArea>
    </format>
    <format dxfId="33">
      <pivotArea type="topRight" dataOnly="0" labelOnly="1" outline="0" offset="GC1:HD1" fieldPosition="0"/>
    </format>
    <format dxfId="32">
      <pivotArea dataOnly="0" labelOnly="1" fieldPosition="0">
        <references count="1">
          <reference field="25" count="28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96"/>
          </reference>
        </references>
      </pivotArea>
    </format>
    <format dxfId="31">
      <pivotArea dataOnly="0" labelOnly="1" fieldPosition="0">
        <references count="1">
          <reference field="25" count="2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</reference>
        </references>
      </pivotArea>
    </format>
    <format dxfId="30">
      <pivotArea dataOnly="0" labelOnly="1" fieldPosition="0">
        <references count="1">
          <reference field="25" count="7">
            <x v="557"/>
            <x v="558"/>
            <x v="559"/>
            <x v="560"/>
            <x v="561"/>
            <x v="562"/>
            <x v="565"/>
          </reference>
        </references>
      </pivotArea>
    </format>
    <format dxfId="29">
      <pivotArea outline="0" collapsedLevelsAreSubtotals="1" fieldPosition="0">
        <references count="1">
          <reference field="25" count="27" selected="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8">
      <pivotArea type="topRight" dataOnly="0" labelOnly="1" outline="0" offset="GJ1:HJ1" fieldPosition="0"/>
    </format>
    <format dxfId="27">
      <pivotArea dataOnly="0" labelOnly="1" fieldPosition="0">
        <references count="1">
          <reference field="25" count="27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6">
      <pivotArea dataOnly="0" labelOnly="1" fieldPosition="0">
        <references count="1">
          <reference field="25" count="19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5">
      <pivotArea dataOnly="0" labelOnly="1" fieldPosition="0">
        <references count="1">
          <reference field="25" count="15"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4">
      <pivotArea outline="0" collapsedLevelsAreSubtotals="1" fieldPosition="0">
        <references count="1">
          <reference field="25" count="34" selected="0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96"/>
          </reference>
        </references>
      </pivotArea>
    </format>
    <format dxfId="23">
      <pivotArea type="topRight" dataOnly="0" labelOnly="1" outline="0" offset="GR1:HY1" fieldPosition="0"/>
    </format>
    <format dxfId="22">
      <pivotArea dataOnly="0" labelOnly="1" fieldPosition="0">
        <references count="1">
          <reference field="25" count="34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96"/>
          </reference>
        </references>
      </pivotArea>
    </format>
    <format dxfId="21">
      <pivotArea dataOnly="0" labelOnly="1" fieldPosition="0">
        <references count="1">
          <reference field="25" count="11"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0">
      <pivotArea dataOnly="0" labelOnly="1" fieldPosition="0">
        <references count="1">
          <reference field="25" count="6">
            <x v="578"/>
            <x v="579"/>
            <x v="580"/>
            <x v="581"/>
            <x v="582"/>
            <x v="583"/>
          </reference>
        </references>
      </pivotArea>
    </format>
    <format dxfId="19">
      <pivotArea type="all" dataOnly="0" outline="0" fieldPosition="0"/>
    </format>
    <format dxfId="18">
      <pivotArea dataOnly="0" labelOnly="1" fieldPosition="0">
        <references count="1">
          <reference field="25" count="11">
            <x v="585"/>
            <x v="586"/>
            <x v="587"/>
            <x v="588"/>
            <x v="589"/>
            <x v="591"/>
            <x v="592"/>
            <x v="593"/>
            <x v="596"/>
            <x v="598"/>
            <x v="599"/>
          </reference>
        </references>
      </pivotArea>
    </format>
    <format dxfId="17">
      <pivotArea dataOnly="0" labelOnly="1" fieldPosition="0">
        <references count="1">
          <reference field="25" count="50">
            <x v="586"/>
            <x v="587"/>
            <x v="588"/>
            <x v="589"/>
            <x v="591"/>
            <x v="592"/>
            <x v="593"/>
            <x v="596"/>
            <x v="598"/>
            <x v="599"/>
            <x v="600"/>
            <x v="603"/>
            <x v="605"/>
            <x v="607"/>
            <x v="608"/>
            <x v="610"/>
            <x v="611"/>
            <x v="613"/>
            <x v="614"/>
            <x v="617"/>
            <x v="618"/>
            <x v="620"/>
            <x v="622"/>
            <x v="623"/>
            <x v="626"/>
            <x v="627"/>
            <x v="628"/>
            <x v="629"/>
            <x v="630"/>
            <x v="631"/>
            <x v="633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8"/>
            <x v="649"/>
            <x v="650"/>
            <x v="651"/>
            <x v="652"/>
            <x v="653"/>
            <x v="655"/>
          </reference>
        </references>
      </pivotArea>
    </format>
    <format dxfId="16">
      <pivotArea dataOnly="0" labelOnly="1" fieldPosition="0">
        <references count="1">
          <reference field="25" count="14">
            <x v="656"/>
            <x v="657"/>
            <x v="660"/>
            <x v="661"/>
            <x v="662"/>
            <x v="663"/>
            <x v="664"/>
            <x v="665"/>
            <x v="666"/>
            <x v="667"/>
            <x v="668"/>
            <x v="669"/>
            <x v="671"/>
            <x v="672"/>
          </reference>
        </references>
      </pivotArea>
    </format>
    <format dxfId="15">
      <pivotArea dataOnly="0" labelOnly="1" fieldPosition="0">
        <references count="1">
          <reference field="25" count="26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</reference>
        </references>
      </pivotArea>
    </format>
    <format dxfId="14">
      <pivotArea dataOnly="0" labelOnly="1" fieldPosition="0">
        <references count="1">
          <reference field="25" count="11">
            <x v="699"/>
            <x v="700"/>
            <x v="701"/>
            <x v="702"/>
            <x v="704"/>
            <x v="705"/>
            <x v="706"/>
            <x v="707"/>
            <x v="708"/>
            <x v="709"/>
            <x v="710"/>
          </reference>
        </references>
      </pivotArea>
    </format>
    <format dxfId="13">
      <pivotArea dataOnly="0" labelOnly="1" fieldPosition="0">
        <references count="1">
          <reference field="25" count="2">
            <x v="711"/>
            <x v="712"/>
          </reference>
        </references>
      </pivotArea>
    </format>
    <format dxfId="12">
      <pivotArea dataOnly="0" labelOnly="1" fieldPosition="0">
        <references count="1">
          <reference field="25" count="4">
            <x v="713"/>
            <x v="714"/>
            <x v="715"/>
            <x v="716"/>
          </reference>
        </references>
      </pivotArea>
    </format>
    <format dxfId="11">
      <pivotArea dataOnly="0" labelOnly="1" fieldPosition="0">
        <references count="1">
          <reference field="25" count="3">
            <x v="717"/>
            <x v="718"/>
            <x v="719"/>
          </reference>
        </references>
      </pivotArea>
    </format>
    <format dxfId="10">
      <pivotArea dataOnly="0" labelOnly="1" fieldPosition="0">
        <references count="1">
          <reference field="25" count="5">
            <x v="720"/>
            <x v="721"/>
            <x v="722"/>
            <x v="723"/>
            <x v="724"/>
          </reference>
        </references>
      </pivotArea>
    </format>
    <format dxfId="9">
      <pivotArea dataOnly="0" labelOnly="1" fieldPosition="0">
        <references count="1">
          <reference field="25" count="2">
            <x v="725"/>
            <x v="726"/>
          </reference>
        </references>
      </pivotArea>
    </format>
    <format dxfId="8">
      <pivotArea dataOnly="0" labelOnly="1" fieldPosition="0">
        <references count="1">
          <reference field="25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7">
      <pivotArea dataOnly="0" labelOnly="1" fieldPosition="0">
        <references count="1">
          <reference field="25" count="9">
            <x v="739"/>
            <x v="740"/>
            <x v="741"/>
            <x v="742"/>
            <x v="743"/>
            <x v="744"/>
            <x v="745"/>
            <x v="746"/>
            <x v="747"/>
          </reference>
        </references>
      </pivotArea>
    </format>
    <format dxfId="6">
      <pivotArea dataOnly="0" labelOnly="1" fieldPosition="0">
        <references count="1">
          <reference field="25" count="14"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</reference>
        </references>
      </pivotArea>
    </format>
    <format dxfId="5">
      <pivotArea dataOnly="0" labelOnly="1" fieldPosition="0">
        <references count="1">
          <reference field="25" count="14"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80"/>
          </reference>
        </references>
      </pivotArea>
    </format>
    <format dxfId="4">
      <pivotArea dataOnly="0" labelOnly="1" fieldPosition="0">
        <references count="1">
          <reference field="25" count="50">
            <x v="584"/>
            <x v="585"/>
            <x v="586"/>
            <x v="587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2"/>
            <x v="613"/>
            <x v="614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30"/>
            <x v="632"/>
            <x v="633"/>
            <x v="634"/>
            <x v="635"/>
            <x v="636"/>
            <x v="638"/>
            <x v="639"/>
            <x v="640"/>
            <x v="641"/>
          </reference>
        </references>
      </pivotArea>
    </format>
    <format dxfId="3">
      <pivotArea dataOnly="0" labelOnly="1" fieldPosition="0">
        <references count="1">
          <reference field="25" count="50">
            <x v="644"/>
            <x v="645"/>
            <x v="646"/>
            <x v="647"/>
            <x v="650"/>
            <x v="652"/>
            <x v="653"/>
            <x v="654"/>
            <x v="658"/>
            <x v="659"/>
            <x v="661"/>
            <x v="663"/>
            <x v="673"/>
            <x v="678"/>
            <x v="685"/>
            <x v="690"/>
            <x v="694"/>
            <x v="695"/>
            <x v="698"/>
            <x v="699"/>
            <x v="702"/>
            <x v="703"/>
            <x v="707"/>
            <x v="709"/>
            <x v="710"/>
            <x v="711"/>
            <x v="714"/>
            <x v="716"/>
            <x v="717"/>
            <x v="718"/>
            <x v="720"/>
            <x v="721"/>
            <x v="724"/>
            <x v="726"/>
            <x v="729"/>
            <x v="730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</reference>
        </references>
      </pivotArea>
    </format>
    <format dxfId="2">
      <pivotArea dataOnly="0" labelOnly="1" fieldPosition="0">
        <references count="1">
          <reference field="25" count="50">
            <x v="746"/>
            <x v="747"/>
            <x v="748"/>
            <x v="749"/>
            <x v="750"/>
            <x v="751"/>
            <x v="752"/>
            <x v="753"/>
            <x v="754"/>
            <x v="755"/>
            <x v="757"/>
            <x v="758"/>
            <x v="759"/>
            <x v="760"/>
            <x v="762"/>
            <x v="763"/>
            <x v="764"/>
            <x v="765"/>
            <x v="766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</reference>
        </references>
      </pivotArea>
    </format>
    <format dxfId="1">
      <pivotArea dataOnly="0" labelOnly="1" fieldPosition="0">
        <references count="1">
          <reference field="25" count="50"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</reference>
        </references>
      </pivotArea>
    </format>
    <format dxfId="0">
      <pivotArea dataOnly="0" labelOnly="1" fieldPosition="0">
        <references count="1">
          <reference field="25" count="31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_rels/themeOverrid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oncourse">
    <a:dk1>
      <a:sysClr val="windowText" lastClr="000000"/>
    </a:dk1>
    <a:lt1>
      <a:sysClr val="window" lastClr="FFFFFF"/>
    </a:lt1>
    <a:dk2>
      <a:srgbClr val="464646"/>
    </a:dk2>
    <a:lt2>
      <a:srgbClr val="DEF5FA"/>
    </a:lt2>
    <a:accent1>
      <a:srgbClr val="2DA2BF"/>
    </a:accent1>
    <a:accent2>
      <a:srgbClr val="DA1F28"/>
    </a:accent2>
    <a:accent3>
      <a:srgbClr val="EB641B"/>
    </a:accent3>
    <a:accent4>
      <a:srgbClr val="39639D"/>
    </a:accent4>
    <a:accent5>
      <a:srgbClr val="474B78"/>
    </a:accent5>
    <a:accent6>
      <a:srgbClr val="7D3C4A"/>
    </a:accent6>
    <a:hlink>
      <a:srgbClr val="FF8119"/>
    </a:hlink>
    <a:folHlink>
      <a:srgbClr val="44B9E8"/>
    </a:folHlink>
  </a:clrScheme>
  <a:fontScheme name="Concourse">
    <a:maj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ajorFont>
    <a:min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inorFont>
  </a:fontScheme>
  <a:fmtScheme name="Concourse">
    <a:fillStyleLst>
      <a:solidFill>
        <a:schemeClr val="phClr"/>
      </a:solidFill>
      <a:gradFill rotWithShape="1">
        <a:gsLst>
          <a:gs pos="0">
            <a:schemeClr val="phClr">
              <a:tint val="62000"/>
              <a:satMod val="180000"/>
            </a:schemeClr>
          </a:gs>
          <a:gs pos="65000">
            <a:schemeClr val="phClr">
              <a:tint val="32000"/>
              <a:satMod val="250000"/>
            </a:schemeClr>
          </a:gs>
          <a:gs pos="100000">
            <a:schemeClr val="phClr">
              <a:tint val="23000"/>
              <a:satMod val="300000"/>
            </a:schemeClr>
          </a:gs>
        </a:gsLst>
        <a:lin ang="16200000" scaled="0"/>
      </a:gradFill>
      <a:gradFill rotWithShape="1">
        <a:gsLst>
          <a:gs pos="0">
            <a:schemeClr val="phClr">
              <a:shade val="15000"/>
              <a:satMod val="180000"/>
            </a:schemeClr>
          </a:gs>
          <a:gs pos="50000">
            <a:schemeClr val="phClr">
              <a:shade val="45000"/>
              <a:satMod val="170000"/>
            </a:schemeClr>
          </a:gs>
          <a:gs pos="70000">
            <a:schemeClr val="phClr">
              <a:tint val="99000"/>
              <a:shade val="65000"/>
              <a:satMod val="155000"/>
            </a:schemeClr>
          </a:gs>
          <a:gs pos="100000">
            <a:schemeClr val="phClr">
              <a:tint val="95500"/>
              <a:shade val="100000"/>
              <a:satMod val="15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/>
        </a:solidFill>
        <a:prstDash val="solid"/>
      </a:ln>
      <a:ln w="55000" cap="flat" cmpd="thickThin" algn="ctr">
        <a:solidFill>
          <a:schemeClr val="phClr"/>
        </a:solidFill>
        <a:prstDash val="solid"/>
      </a:ln>
      <a:ln w="63500" cap="flat" cmpd="thickThin" algn="ctr">
        <a:solidFill>
          <a:schemeClr val="phClr"/>
        </a:solidFill>
        <a:prstDash val="solid"/>
      </a:ln>
    </a:lnStyleLst>
    <a:effectStyleLst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63500" dist="38100" dir="5400000" rotWithShape="0">
            <a:srgbClr val="000000">
              <a:alpha val="45000"/>
            </a:srgbClr>
          </a:outerShdw>
        </a:effectLst>
        <a:scene3d>
          <a:camera prst="orthographicFront" fov="0">
            <a:rot lat="0" lon="0" rev="0"/>
          </a:camera>
          <a:lightRig rig="glow" dir="t">
            <a:rot lat="0" lon="0" rev="6360000"/>
          </a:lightRig>
        </a:scene3d>
        <a:sp3d contourW="1000" prstMaterial="flat">
          <a:bevelT w="95250" h="101600"/>
          <a:contourClr>
            <a:schemeClr val="phClr">
              <a:satMod val="30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55000"/>
              <a:satMod val="300000"/>
            </a:schemeClr>
          </a:gs>
          <a:gs pos="40000">
            <a:schemeClr val="phClr">
              <a:tint val="65000"/>
              <a:satMod val="300000"/>
            </a:schemeClr>
          </a:gs>
          <a:gs pos="100000">
            <a:schemeClr val="phClr">
              <a:shade val="65000"/>
              <a:satMod val="300000"/>
            </a:schemeClr>
          </a:gs>
        </a:gsLst>
        <a:path path="circle">
          <a:fillToRect l="95000" t="-106500" r="5000" b="206500"/>
        </a:path>
      </a:gradFill>
      <a:blipFill>
        <a:blip xmlns:r="http://schemas.openxmlformats.org/officeDocument/2006/relationships" r:embed="rId1">
          <a:duotone>
            <a:schemeClr val="phClr">
              <a:shade val="60000"/>
              <a:satMod val="110000"/>
            </a:schemeClr>
            <a:schemeClr val="phClr">
              <a:tint val="95000"/>
            </a:schemeClr>
          </a:duotone>
        </a:blip>
        <a:tile tx="0" ty="0" sx="50000" sy="50000" flip="none" algn="tl"/>
      </a:blip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Microsoft_Excel_97-20033.xls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Microsoft_Excel_97-20032.xls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________Microsoft_Excel_97-20034.xls"/><Relationship Id="rId4" Type="http://schemas.openxmlformats.org/officeDocument/2006/relationships/oleObject" Target="../embeddings/________Microsoft_Excel_97-20031.xls"/><Relationship Id="rId9" Type="http://schemas.openxmlformats.org/officeDocument/2006/relationships/image" Target="../media/image3.emf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abSelected="1" workbookViewId="0">
      <selection sqref="A1:G1"/>
    </sheetView>
  </sheetViews>
  <sheetFormatPr defaultColWidth="9.109375" defaultRowHeight="13.2"/>
  <cols>
    <col min="1" max="1" width="15.44140625" style="1" customWidth="1"/>
    <col min="2" max="2" width="9.109375" style="1"/>
    <col min="3" max="3" width="13" style="1" customWidth="1"/>
    <col min="4" max="4" width="10.6640625" style="1" customWidth="1"/>
    <col min="5" max="5" width="12.109375" style="1" customWidth="1"/>
    <col min="6" max="6" width="11.6640625" style="1" customWidth="1"/>
    <col min="7" max="7" width="12.88671875" style="1" customWidth="1"/>
    <col min="8" max="16384" width="9.109375" style="1"/>
  </cols>
  <sheetData>
    <row r="1" spans="1:7">
      <c r="A1" s="118" t="s">
        <v>594</v>
      </c>
      <c r="B1" s="118"/>
      <c r="C1" s="118"/>
      <c r="D1" s="118"/>
      <c r="E1" s="118"/>
      <c r="F1" s="118"/>
      <c r="G1" s="118"/>
    </row>
    <row r="2" spans="1:7">
      <c r="A2" s="117" t="str">
        <f>รอวางสถานการณ์!A2</f>
        <v xml:space="preserve"> จังหวัด ศรีสะเกษ  ระหว่างวันที่  1 มกราคม 2563  ถึงวันที่ 18 กันยายน 2563</v>
      </c>
      <c r="B2" s="117"/>
      <c r="C2" s="117"/>
      <c r="D2" s="117"/>
      <c r="E2" s="117"/>
      <c r="F2" s="117"/>
      <c r="G2" s="117"/>
    </row>
    <row r="3" spans="1:7">
      <c r="A3" s="4"/>
      <c r="B3" s="13"/>
      <c r="C3" s="4"/>
      <c r="D3" s="14"/>
      <c r="E3" s="4"/>
      <c r="F3" s="14"/>
      <c r="G3" s="4"/>
    </row>
    <row r="4" spans="1:7">
      <c r="A4" s="12" t="s">
        <v>0</v>
      </c>
      <c r="B4" s="15" t="s">
        <v>1</v>
      </c>
      <c r="C4" s="12" t="s">
        <v>2</v>
      </c>
      <c r="D4" s="11" t="s">
        <v>3</v>
      </c>
      <c r="E4" s="12" t="s">
        <v>4</v>
      </c>
      <c r="F4" s="11" t="s">
        <v>5</v>
      </c>
      <c r="G4" s="18" t="s">
        <v>6</v>
      </c>
    </row>
    <row r="5" spans="1:7">
      <c r="A5" s="5"/>
      <c r="B5" s="16" t="s">
        <v>7</v>
      </c>
      <c r="C5" s="6" t="s">
        <v>8</v>
      </c>
      <c r="D5" s="17" t="s">
        <v>7</v>
      </c>
      <c r="E5" s="6" t="s">
        <v>8</v>
      </c>
      <c r="F5" s="17"/>
      <c r="G5" s="6"/>
    </row>
    <row r="6" spans="1:7">
      <c r="A6" s="9" t="str">
        <f>รอวางอัตราป่วย!C2</f>
        <v>เมือง</v>
      </c>
      <c r="B6" s="9">
        <f>รอวางอัตราป่วย!E2</f>
        <v>50</v>
      </c>
      <c r="C6" s="10">
        <f>รอวางอัตราป่วย!F2</f>
        <v>35.787394248249996</v>
      </c>
      <c r="D6" s="9">
        <f>รอวางอัตราป่วย!G2</f>
        <v>0</v>
      </c>
      <c r="E6" s="10">
        <f>รอวางอัตราป่วย!H2</f>
        <v>0</v>
      </c>
      <c r="F6" s="10">
        <f>รอวางอัตราป่วย!I2</f>
        <v>0</v>
      </c>
      <c r="G6" s="9">
        <f>รอวางอัตราป่วย!D2</f>
        <v>139714</v>
      </c>
    </row>
    <row r="7" spans="1:7">
      <c r="A7" s="9" t="str">
        <f>รอวางอัตราป่วย!C3</f>
        <v>ยางชุมน้อย</v>
      </c>
      <c r="B7" s="9">
        <f>รอวางอัตราป่วย!E3</f>
        <v>14</v>
      </c>
      <c r="C7" s="10">
        <f>รอวางอัตราป่วย!F3</f>
        <v>38.111831001252249</v>
      </c>
      <c r="D7" s="9">
        <f>รอวางอัตราป่วย!G3</f>
        <v>0</v>
      </c>
      <c r="E7" s="10">
        <f>รอวางอัตราป่วย!H3</f>
        <v>0</v>
      </c>
      <c r="F7" s="10">
        <f>รอวางอัตราป่วย!I3</f>
        <v>0</v>
      </c>
      <c r="G7" s="9">
        <f>รอวางอัตราป่วย!D3</f>
        <v>36734</v>
      </c>
    </row>
    <row r="8" spans="1:7">
      <c r="A8" s="9" t="str">
        <f>รอวางอัตราป่วย!C4</f>
        <v>กันทรารมย์</v>
      </c>
      <c r="B8" s="9">
        <f>รอวางอัตราป่วย!E4</f>
        <v>89</v>
      </c>
      <c r="C8" s="10">
        <f>รอวางอัตราป่วย!F4</f>
        <v>88.895991689723019</v>
      </c>
      <c r="D8" s="9">
        <f>รอวางอัตราป่วย!G4</f>
        <v>0</v>
      </c>
      <c r="E8" s="10">
        <f>รอวางอัตราป่วย!H4</f>
        <v>0</v>
      </c>
      <c r="F8" s="10">
        <f>รอวางอัตราป่วย!I4</f>
        <v>0</v>
      </c>
      <c r="G8" s="9">
        <f>รอวางอัตราป่วย!D4</f>
        <v>100117</v>
      </c>
    </row>
    <row r="9" spans="1:7">
      <c r="A9" s="9" t="str">
        <f>รอวางอัตราป่วย!C5</f>
        <v>กันทรลักษ์</v>
      </c>
      <c r="B9" s="9">
        <f>รอวางอัตราป่วย!E5</f>
        <v>50</v>
      </c>
      <c r="C9" s="10">
        <f>รอวางอัตราป่วย!F5</f>
        <v>24.697334169749716</v>
      </c>
      <c r="D9" s="9">
        <f>รอวางอัตราป่วย!G5</f>
        <v>0</v>
      </c>
      <c r="E9" s="10">
        <f>รอวางอัตราป่วย!H5</f>
        <v>0</v>
      </c>
      <c r="F9" s="10">
        <f>รอวางอัตราป่วย!I5</f>
        <v>0</v>
      </c>
      <c r="G9" s="9">
        <f>รอวางอัตราป่วย!D5</f>
        <v>202451</v>
      </c>
    </row>
    <row r="10" spans="1:7">
      <c r="A10" s="9" t="str">
        <f>รอวางอัตราป่วย!C6</f>
        <v>ขุขันธ์</v>
      </c>
      <c r="B10" s="9">
        <f>รอวางอัตราป่วย!E6</f>
        <v>24</v>
      </c>
      <c r="C10" s="10">
        <f>รอวางอัตราป่วย!F6</f>
        <v>15.828733107773887</v>
      </c>
      <c r="D10" s="9">
        <f>รอวางอัตราป่วย!G6</f>
        <v>0</v>
      </c>
      <c r="E10" s="10">
        <f>รอวางอัตราป่วย!H6</f>
        <v>0</v>
      </c>
      <c r="F10" s="10">
        <f>รอวางอัตราป่วย!I6</f>
        <v>0</v>
      </c>
      <c r="G10" s="9">
        <f>รอวางอัตราป่วย!D6</f>
        <v>151623</v>
      </c>
    </row>
    <row r="11" spans="1:7">
      <c r="A11" s="9" t="str">
        <f>รอวางอัตราป่วย!C7</f>
        <v>ไพรบึง</v>
      </c>
      <c r="B11" s="9">
        <f>รอวางอัตราป่วย!E7</f>
        <v>19</v>
      </c>
      <c r="C11" s="10">
        <f>รอวางอัตราป่วย!F7</f>
        <v>39.307362889711818</v>
      </c>
      <c r="D11" s="9">
        <f>รอวางอัตราป่วย!G7</f>
        <v>0</v>
      </c>
      <c r="E11" s="10">
        <f>รอวางอัตราป่วย!H7</f>
        <v>0</v>
      </c>
      <c r="F11" s="10">
        <f>รอวางอัตราป่วย!I7</f>
        <v>0</v>
      </c>
      <c r="G11" s="9">
        <f>รอวางอัตราป่วย!D7</f>
        <v>48337</v>
      </c>
    </row>
    <row r="12" spans="1:7">
      <c r="A12" s="9" t="str">
        <f>รอวางอัตราป่วย!C8</f>
        <v>ปรางค์กู่</v>
      </c>
      <c r="B12" s="9">
        <f>รอวางอัตราป่วย!E8</f>
        <v>43</v>
      </c>
      <c r="C12" s="10">
        <f>รอวางอัตราป่วย!F8</f>
        <v>63.397517176304071</v>
      </c>
      <c r="D12" s="9">
        <f>รอวางอัตราป่วย!G8</f>
        <v>0</v>
      </c>
      <c r="E12" s="10">
        <f>รอวางอัตราป่วย!H8</f>
        <v>0</v>
      </c>
      <c r="F12" s="10">
        <f>รอวางอัตราป่วย!I8</f>
        <v>0</v>
      </c>
      <c r="G12" s="9">
        <f>รอวางอัตราป่วย!D8</f>
        <v>67826</v>
      </c>
    </row>
    <row r="13" spans="1:7">
      <c r="A13" s="9" t="str">
        <f>รอวางอัตราป่วย!C9</f>
        <v>ขุนหาญ</v>
      </c>
      <c r="B13" s="9">
        <f>รอวางอัตราป่วย!E9</f>
        <v>60</v>
      </c>
      <c r="C13" s="10">
        <f>รอวางอัตราป่วย!F9</f>
        <v>55.53138911769878</v>
      </c>
      <c r="D13" s="9">
        <f>รอวางอัตราป่วย!G9</f>
        <v>0</v>
      </c>
      <c r="E13" s="10">
        <f>รอวางอัตราป่วย!H9</f>
        <v>0</v>
      </c>
      <c r="F13" s="10">
        <f>รอวางอัตราป่วย!I9</f>
        <v>0</v>
      </c>
      <c r="G13" s="9">
        <f>รอวางอัตราป่วย!D9</f>
        <v>108047</v>
      </c>
    </row>
    <row r="14" spans="1:7">
      <c r="A14" s="9" t="str">
        <f>รอวางอัตราป่วย!C10</f>
        <v>ราษีไศล</v>
      </c>
      <c r="B14" s="9">
        <f>รอวางอัตราป่วย!E10</f>
        <v>17</v>
      </c>
      <c r="C14" s="10">
        <f>รอวางอัตราป่วย!F10</f>
        <v>21.0928582063626</v>
      </c>
      <c r="D14" s="9">
        <f>รอวางอัตราป่วย!G10</f>
        <v>0</v>
      </c>
      <c r="E14" s="10">
        <f>รอวางอัตราป่วย!H10</f>
        <v>0</v>
      </c>
      <c r="F14" s="10">
        <f>รอวางอัตราป่วย!I10</f>
        <v>0</v>
      </c>
      <c r="G14" s="9">
        <f>รอวางอัตราป่วย!D10</f>
        <v>80596</v>
      </c>
    </row>
    <row r="15" spans="1:7">
      <c r="A15" s="9" t="str">
        <f>รอวางอัตราป่วย!C11</f>
        <v>อุทุมพรพิสัย</v>
      </c>
      <c r="B15" s="9">
        <f>รอวางอัตราป่วย!E11</f>
        <v>139</v>
      </c>
      <c r="C15" s="10">
        <f>รอวางอัตราป่วย!F11</f>
        <v>129.83010003455908</v>
      </c>
      <c r="D15" s="9">
        <f>รอวางอัตราป่วย!G11</f>
        <v>0</v>
      </c>
      <c r="E15" s="10">
        <f>รอวางอัตราป่วย!H11</f>
        <v>0</v>
      </c>
      <c r="F15" s="10">
        <f>รอวางอัตราป่วย!I11</f>
        <v>0</v>
      </c>
      <c r="G15" s="9">
        <f>รอวางอัตราป่วย!D11</f>
        <v>107063</v>
      </c>
    </row>
    <row r="16" spans="1:7">
      <c r="A16" s="9" t="str">
        <f>รอวางอัตราป่วย!C12</f>
        <v>บึงบูรพ์</v>
      </c>
      <c r="B16" s="9">
        <f>รอวางอัตราป่วย!E12</f>
        <v>3</v>
      </c>
      <c r="C16" s="10">
        <f>รอวางอัตราป่วย!F12</f>
        <v>28.216704288939052</v>
      </c>
      <c r="D16" s="9">
        <f>รอวางอัตราป่วย!G12</f>
        <v>0</v>
      </c>
      <c r="E16" s="10">
        <f>รอวางอัตราป่วย!H12</f>
        <v>0</v>
      </c>
      <c r="F16" s="10">
        <f>รอวางอัตราป่วย!I12</f>
        <v>0</v>
      </c>
      <c r="G16" s="9">
        <f>รอวางอัตราป่วย!D12</f>
        <v>10632</v>
      </c>
    </row>
    <row r="17" spans="1:7">
      <c r="A17" s="9" t="str">
        <f>รอวางอัตราป่วย!C13</f>
        <v>ห้วยทับทัน</v>
      </c>
      <c r="B17" s="9">
        <f>รอวางอัตราป่วย!E13</f>
        <v>42</v>
      </c>
      <c r="C17" s="10">
        <f>รอวางอัตราป่วย!F13</f>
        <v>98.914297826240556</v>
      </c>
      <c r="D17" s="9">
        <f>รอวางอัตราป่วย!G13</f>
        <v>0</v>
      </c>
      <c r="E17" s="10">
        <f>รอวางอัตราป่วย!H13</f>
        <v>0</v>
      </c>
      <c r="F17" s="10">
        <f>รอวางอัตราป่วย!I13</f>
        <v>0</v>
      </c>
      <c r="G17" s="9">
        <f>รอวางอัตราป่วย!D13</f>
        <v>42461</v>
      </c>
    </row>
    <row r="18" spans="1:7">
      <c r="A18" s="9" t="str">
        <f>รอวางอัตราป่วย!C14</f>
        <v>โนนคูณ</v>
      </c>
      <c r="B18" s="9">
        <f>รอวางอัตราป่วย!E14</f>
        <v>32</v>
      </c>
      <c r="C18" s="10">
        <f>รอวางอัตราป่วย!F14</f>
        <v>80.885698397452103</v>
      </c>
      <c r="D18" s="9">
        <f>รอวางอัตราป่วย!G14</f>
        <v>0</v>
      </c>
      <c r="E18" s="10">
        <f>รอวางอัตราป่วย!H14</f>
        <v>0</v>
      </c>
      <c r="F18" s="10">
        <f>รอวางอัตราป่วย!I14</f>
        <v>0</v>
      </c>
      <c r="G18" s="9">
        <f>รอวางอัตราป่วย!D14</f>
        <v>39562</v>
      </c>
    </row>
    <row r="19" spans="1:7">
      <c r="A19" s="9" t="str">
        <f>รอวางอัตราป่วย!C15</f>
        <v>ศรีรัตนะ</v>
      </c>
      <c r="B19" s="9">
        <f>รอวางอัตราป่วย!E15</f>
        <v>18</v>
      </c>
      <c r="C19" s="10">
        <f>รอวางอัตราป่วย!F15</f>
        <v>33.704078193461406</v>
      </c>
      <c r="D19" s="9">
        <f>รอวางอัตราป่วย!G15</f>
        <v>0</v>
      </c>
      <c r="E19" s="10">
        <f>รอวางอัตราป่วย!H15</f>
        <v>0</v>
      </c>
      <c r="F19" s="10">
        <f>รอวางอัตราป่วย!I15</f>
        <v>0</v>
      </c>
      <c r="G19" s="9">
        <f>รอวางอัตราป่วย!D15</f>
        <v>53406</v>
      </c>
    </row>
    <row r="20" spans="1:7">
      <c r="A20" s="9" t="str">
        <f>รอวางอัตราป่วย!C16</f>
        <v>น้ำเกลี้ยง</v>
      </c>
      <c r="B20" s="9">
        <f>รอวางอัตราป่วย!E16</f>
        <v>104</v>
      </c>
      <c r="C20" s="10">
        <f>รอวางอัตราป่วย!F16</f>
        <v>233.47177012010326</v>
      </c>
      <c r="D20" s="9">
        <f>รอวางอัตราป่วย!G16</f>
        <v>0</v>
      </c>
      <c r="E20" s="10">
        <f>รอวางอัตราป่วย!H16</f>
        <v>0</v>
      </c>
      <c r="F20" s="10">
        <f>รอวางอัตราป่วย!I16</f>
        <v>0</v>
      </c>
      <c r="G20" s="9">
        <f>รอวางอัตราป่วย!D16</f>
        <v>44545</v>
      </c>
    </row>
    <row r="21" spans="1:7">
      <c r="A21" s="9" t="str">
        <f>รอวางอัตราป่วย!C17</f>
        <v>วังหิน</v>
      </c>
      <c r="B21" s="9">
        <f>รอวางอัตราป่วย!E17</f>
        <v>44</v>
      </c>
      <c r="C21" s="10">
        <f>รอวางอัตราป่วย!F17</f>
        <v>87.652894537630985</v>
      </c>
      <c r="D21" s="9">
        <f>รอวางอัตราป่วย!G17</f>
        <v>0</v>
      </c>
      <c r="E21" s="10">
        <f>รอวางอัตราป่วย!H17</f>
        <v>0</v>
      </c>
      <c r="F21" s="10">
        <f>รอวางอัตราป่วย!I17</f>
        <v>0</v>
      </c>
      <c r="G21" s="9">
        <f>รอวางอัตราป่วย!D17</f>
        <v>50198</v>
      </c>
    </row>
    <row r="22" spans="1:7">
      <c r="A22" s="9" t="str">
        <f>รอวางอัตราป่วย!C18</f>
        <v>ภูสิงห์</v>
      </c>
      <c r="B22" s="9">
        <f>รอวางอัตราป่วย!E18</f>
        <v>30</v>
      </c>
      <c r="C22" s="10">
        <f>รอวางอัตราป่วย!F18</f>
        <v>55.170384537580226</v>
      </c>
      <c r="D22" s="9">
        <f>รอวางอัตราป่วย!G18</f>
        <v>0</v>
      </c>
      <c r="E22" s="10">
        <f>รอวางอัตราป่วย!H18</f>
        <v>0</v>
      </c>
      <c r="F22" s="10">
        <f>รอวางอัตราป่วย!I18</f>
        <v>0</v>
      </c>
      <c r="G22" s="9">
        <f>รอวางอัตราป่วย!D18</f>
        <v>54377</v>
      </c>
    </row>
    <row r="23" spans="1:7">
      <c r="A23" s="9" t="str">
        <f>รอวางอัตราป่วย!C19</f>
        <v>เมืองจันทร์</v>
      </c>
      <c r="B23" s="9">
        <f>รอวางอัตราป่วย!E19</f>
        <v>16</v>
      </c>
      <c r="C23" s="10">
        <f>รอวางอัตราป่วย!F19</f>
        <v>88.74098724348309</v>
      </c>
      <c r="D23" s="9">
        <f>รอวางอัตราป่วย!G19</f>
        <v>0</v>
      </c>
      <c r="E23" s="10">
        <f>รอวางอัตราป่วย!H19</f>
        <v>0</v>
      </c>
      <c r="F23" s="10">
        <f>รอวางอัตราป่วย!I19</f>
        <v>0</v>
      </c>
      <c r="G23" s="9">
        <f>รอวางอัตราป่วย!D19</f>
        <v>18030</v>
      </c>
    </row>
    <row r="24" spans="1:7">
      <c r="A24" s="9" t="str">
        <f>รอวางอัตราป่วย!C20</f>
        <v>เบญจลักษ์</v>
      </c>
      <c r="B24" s="9">
        <f>รอวางอัตราป่วย!E20</f>
        <v>22</v>
      </c>
      <c r="C24" s="10">
        <f>รอวางอัตราป่วย!F20</f>
        <v>59.055646525112074</v>
      </c>
      <c r="D24" s="9">
        <f>รอวางอัตราป่วย!G20</f>
        <v>0</v>
      </c>
      <c r="E24" s="10">
        <f>รอวางอัตราป่วย!H20</f>
        <v>0</v>
      </c>
      <c r="F24" s="10">
        <f>รอวางอัตราป่วย!I20</f>
        <v>0</v>
      </c>
      <c r="G24" s="9">
        <f>รอวางอัตราป่วย!D20</f>
        <v>37253</v>
      </c>
    </row>
    <row r="25" spans="1:7">
      <c r="A25" s="9" t="str">
        <f>รอวางอัตราป่วย!C21</f>
        <v>พยุห์</v>
      </c>
      <c r="B25" s="9">
        <f>รอวางอัตราป่วย!E21</f>
        <v>19</v>
      </c>
      <c r="C25" s="10">
        <f>รอวางอัตราป่วย!F21</f>
        <v>52.627205495388196</v>
      </c>
      <c r="D25" s="9">
        <f>รอวางอัตราป่วย!G21</f>
        <v>0</v>
      </c>
      <c r="E25" s="10">
        <f>รอวางอัตราป่วย!H21</f>
        <v>0</v>
      </c>
      <c r="F25" s="10">
        <f>รอวางอัตราป่วย!I21</f>
        <v>0</v>
      </c>
      <c r="G25" s="9">
        <f>รอวางอัตราป่วย!D21</f>
        <v>36103</v>
      </c>
    </row>
    <row r="26" spans="1:7">
      <c r="A26" s="9" t="str">
        <f>รอวางอัตราป่วย!C22</f>
        <v>โพธิ์ศรีสุวรรณ</v>
      </c>
      <c r="B26" s="9">
        <f>รอวางอัตราป่วย!E22</f>
        <v>16</v>
      </c>
      <c r="C26" s="10">
        <f>รอวางอัตราป่วย!F22</f>
        <v>67.153529757407867</v>
      </c>
      <c r="D26" s="9">
        <f>รอวางอัตราป่วย!G22</f>
        <v>0</v>
      </c>
      <c r="E26" s="10">
        <f>รอวางอัตราป่วย!H22</f>
        <v>0</v>
      </c>
      <c r="F26" s="10">
        <f>รอวางอัตราป่วย!I22</f>
        <v>0</v>
      </c>
      <c r="G26" s="9">
        <f>รอวางอัตราป่วย!D22</f>
        <v>23826</v>
      </c>
    </row>
    <row r="27" spans="1:7">
      <c r="A27" s="9" t="str">
        <f>รอวางอัตราป่วย!C23</f>
        <v>ศิลาลาด</v>
      </c>
      <c r="B27" s="9">
        <f>รอวางอัตราป่วย!E23</f>
        <v>6</v>
      </c>
      <c r="C27" s="10">
        <f>รอวางอัตราป่วย!F23</f>
        <v>29.835902536051716</v>
      </c>
      <c r="D27" s="9">
        <f>รอวางอัตราป่วย!G23</f>
        <v>0</v>
      </c>
      <c r="E27" s="10">
        <f>รอวางอัตราป่วย!H23</f>
        <v>0</v>
      </c>
      <c r="F27" s="10">
        <f>รอวางอัตราป่วย!I23</f>
        <v>0</v>
      </c>
      <c r="G27" s="9">
        <f>รอวางอัตราป่วย!D23</f>
        <v>20110</v>
      </c>
    </row>
    <row r="28" spans="1:7" s="57" customFormat="1">
      <c r="A28" s="8" t="s">
        <v>29</v>
      </c>
      <c r="B28" s="5">
        <f>รอวางอัตราป่วย!E24</f>
        <v>857</v>
      </c>
      <c r="C28" s="41">
        <f>รอวางอัตราป่วย!F24</f>
        <v>58.18</v>
      </c>
      <c r="D28" s="5">
        <f>รอวางอัตราป่วย!G24</f>
        <v>0</v>
      </c>
      <c r="E28" s="41">
        <f>รอวางอัตราป่วย!H24</f>
        <v>0</v>
      </c>
      <c r="F28" s="41">
        <f>รอวางอัตราป่วย!I24</f>
        <v>0</v>
      </c>
      <c r="G28" s="42">
        <f>รอวางอัตราป่วย!D24</f>
        <v>1473011</v>
      </c>
    </row>
  </sheetData>
  <mergeCells count="2">
    <mergeCell ref="A2:G2"/>
    <mergeCell ref="A1:G1"/>
  </mergeCells>
  <phoneticPr fontId="11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8"/>
  <sheetViews>
    <sheetView workbookViewId="0">
      <selection activeCell="A5" sqref="A5:BD26"/>
    </sheetView>
  </sheetViews>
  <sheetFormatPr defaultColWidth="9.109375" defaultRowHeight="13.2"/>
  <cols>
    <col min="1" max="16384" width="9.109375" style="26"/>
  </cols>
  <sheetData>
    <row r="1" spans="1:56">
      <c r="A1" s="26" t="s">
        <v>333</v>
      </c>
    </row>
    <row r="3" spans="1:56" ht="19.8">
      <c r="A3" s="50" t="s">
        <v>318</v>
      </c>
      <c r="B3" s="50">
        <v>1</v>
      </c>
      <c r="C3" s="50">
        <v>2</v>
      </c>
      <c r="D3" s="50">
        <v>3</v>
      </c>
      <c r="E3" s="50">
        <v>4</v>
      </c>
      <c r="F3" s="50">
        <v>5</v>
      </c>
      <c r="G3" s="50">
        <v>6</v>
      </c>
      <c r="H3" s="50">
        <v>7</v>
      </c>
      <c r="I3" s="50">
        <v>8</v>
      </c>
      <c r="J3" s="50">
        <v>9</v>
      </c>
      <c r="K3" s="50">
        <v>10</v>
      </c>
      <c r="L3" s="50">
        <v>11</v>
      </c>
      <c r="M3" s="50">
        <v>12</v>
      </c>
      <c r="N3" s="50">
        <v>13</v>
      </c>
      <c r="O3" s="50">
        <v>14</v>
      </c>
      <c r="P3" s="50">
        <v>15</v>
      </c>
      <c r="Q3" s="50">
        <v>16</v>
      </c>
      <c r="R3" s="50">
        <v>17</v>
      </c>
      <c r="S3" s="50">
        <v>18</v>
      </c>
      <c r="T3" s="50">
        <v>19</v>
      </c>
      <c r="U3" s="50">
        <v>20</v>
      </c>
      <c r="V3" s="50">
        <v>21</v>
      </c>
      <c r="W3" s="50">
        <v>22</v>
      </c>
      <c r="X3" s="50">
        <v>23</v>
      </c>
      <c r="Y3" s="50">
        <v>24</v>
      </c>
      <c r="Z3" s="50">
        <v>25</v>
      </c>
      <c r="AA3" s="50">
        <v>26</v>
      </c>
      <c r="AB3" s="50">
        <v>27</v>
      </c>
      <c r="AC3" s="50">
        <v>28</v>
      </c>
      <c r="AD3" s="50">
        <v>29</v>
      </c>
      <c r="AE3" s="50">
        <v>30</v>
      </c>
      <c r="AF3" s="50">
        <v>31</v>
      </c>
      <c r="AG3" s="50">
        <v>32</v>
      </c>
      <c r="AH3" s="50">
        <v>33</v>
      </c>
      <c r="AI3" s="50">
        <v>34</v>
      </c>
      <c r="AJ3" s="50">
        <v>35</v>
      </c>
      <c r="AK3" s="50">
        <v>36</v>
      </c>
      <c r="AL3" s="50">
        <v>37</v>
      </c>
      <c r="AM3" s="50">
        <v>38</v>
      </c>
      <c r="AN3" s="50">
        <v>39</v>
      </c>
      <c r="AO3" s="50">
        <v>40</v>
      </c>
      <c r="AP3" s="50">
        <v>41</v>
      </c>
      <c r="AQ3" s="50">
        <v>42</v>
      </c>
      <c r="AR3" s="50">
        <v>43</v>
      </c>
      <c r="AS3" s="50">
        <v>44</v>
      </c>
      <c r="AT3" s="50">
        <v>45</v>
      </c>
      <c r="AU3" s="50">
        <v>46</v>
      </c>
      <c r="AV3" s="50">
        <v>47</v>
      </c>
      <c r="AW3" s="50">
        <v>48</v>
      </c>
      <c r="AX3" s="50">
        <v>49</v>
      </c>
      <c r="AY3" s="50">
        <v>50</v>
      </c>
      <c r="AZ3" s="50">
        <v>51</v>
      </c>
      <c r="BA3" s="50">
        <v>52</v>
      </c>
      <c r="BB3" s="50">
        <v>53</v>
      </c>
      <c r="BC3" s="50" t="s">
        <v>64</v>
      </c>
      <c r="BD3" s="50" t="s">
        <v>65</v>
      </c>
    </row>
    <row r="4" spans="1:56" ht="19.8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</row>
    <row r="5" spans="1:56" ht="19.8">
      <c r="A5" s="108" t="s">
        <v>9</v>
      </c>
      <c r="B5" s="109">
        <v>4</v>
      </c>
      <c r="C5" s="109">
        <v>5</v>
      </c>
      <c r="D5" s="109">
        <v>2</v>
      </c>
      <c r="E5" s="109">
        <v>3</v>
      </c>
      <c r="F5" s="109">
        <v>2</v>
      </c>
      <c r="G5" s="109">
        <v>2</v>
      </c>
      <c r="H5" s="109">
        <v>5</v>
      </c>
      <c r="I5" s="109">
        <v>2</v>
      </c>
      <c r="J5" s="109">
        <v>5</v>
      </c>
      <c r="K5" s="109">
        <v>3</v>
      </c>
      <c r="L5" s="109">
        <v>2</v>
      </c>
      <c r="M5" s="109">
        <v>1</v>
      </c>
      <c r="N5" s="109">
        <v>0</v>
      </c>
      <c r="O5" s="109">
        <v>1</v>
      </c>
      <c r="P5" s="109">
        <v>1</v>
      </c>
      <c r="Q5" s="109">
        <v>1</v>
      </c>
      <c r="R5" s="109">
        <v>0</v>
      </c>
      <c r="S5" s="109">
        <v>0</v>
      </c>
      <c r="T5" s="109">
        <v>1</v>
      </c>
      <c r="U5" s="109">
        <v>1</v>
      </c>
      <c r="V5" s="109">
        <v>0</v>
      </c>
      <c r="W5" s="109">
        <v>0</v>
      </c>
      <c r="X5" s="109">
        <v>0</v>
      </c>
      <c r="Y5" s="109">
        <v>2</v>
      </c>
      <c r="Z5" s="109">
        <v>1</v>
      </c>
      <c r="AA5" s="109">
        <v>0</v>
      </c>
      <c r="AB5" s="109">
        <v>0</v>
      </c>
      <c r="AC5" s="109">
        <v>0</v>
      </c>
      <c r="AD5" s="109">
        <v>0</v>
      </c>
      <c r="AE5" s="109">
        <v>0</v>
      </c>
      <c r="AF5" s="109">
        <v>2</v>
      </c>
      <c r="AG5" s="109">
        <v>0</v>
      </c>
      <c r="AH5" s="109">
        <v>1</v>
      </c>
      <c r="AI5" s="109">
        <v>0</v>
      </c>
      <c r="AJ5" s="109">
        <v>0</v>
      </c>
      <c r="AK5" s="109">
        <v>0</v>
      </c>
      <c r="AL5" s="109">
        <v>0</v>
      </c>
      <c r="AM5" s="109">
        <v>0</v>
      </c>
      <c r="AN5" s="109">
        <v>1</v>
      </c>
      <c r="AO5" s="109">
        <v>0</v>
      </c>
      <c r="AP5" s="109">
        <v>0</v>
      </c>
      <c r="AQ5" s="109">
        <v>0</v>
      </c>
      <c r="AR5" s="109">
        <v>0</v>
      </c>
      <c r="AS5" s="109">
        <v>0</v>
      </c>
      <c r="AT5" s="109">
        <v>0</v>
      </c>
      <c r="AU5" s="109">
        <v>0</v>
      </c>
      <c r="AV5" s="109">
        <v>0</v>
      </c>
      <c r="AW5" s="109">
        <v>0</v>
      </c>
      <c r="AX5" s="109">
        <v>0</v>
      </c>
      <c r="AY5" s="109">
        <v>0</v>
      </c>
      <c r="AZ5" s="109">
        <v>0</v>
      </c>
      <c r="BA5" s="109">
        <v>0</v>
      </c>
      <c r="BB5" s="109">
        <v>0</v>
      </c>
      <c r="BC5" s="109">
        <v>50</v>
      </c>
      <c r="BD5" s="109">
        <v>0</v>
      </c>
    </row>
    <row r="6" spans="1:56" ht="19.8">
      <c r="A6" s="108" t="s">
        <v>10</v>
      </c>
      <c r="B6" s="109">
        <v>0</v>
      </c>
      <c r="C6" s="109">
        <v>0</v>
      </c>
      <c r="D6" s="109">
        <v>1</v>
      </c>
      <c r="E6" s="109">
        <v>2</v>
      </c>
      <c r="F6" s="109">
        <v>0</v>
      </c>
      <c r="G6" s="109">
        <v>2</v>
      </c>
      <c r="H6" s="109">
        <v>1</v>
      </c>
      <c r="I6" s="109">
        <v>1</v>
      </c>
      <c r="J6" s="109">
        <v>3</v>
      </c>
      <c r="K6" s="109">
        <v>0</v>
      </c>
      <c r="L6" s="109">
        <v>0</v>
      </c>
      <c r="M6" s="109">
        <v>1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0</v>
      </c>
      <c r="X6" s="109">
        <v>0</v>
      </c>
      <c r="Y6" s="109">
        <v>0</v>
      </c>
      <c r="Z6" s="109">
        <v>0</v>
      </c>
      <c r="AA6" s="109">
        <v>0</v>
      </c>
      <c r="AB6" s="109">
        <v>0</v>
      </c>
      <c r="AC6" s="109">
        <v>0</v>
      </c>
      <c r="AD6" s="109">
        <v>0</v>
      </c>
      <c r="AE6" s="109">
        <v>0</v>
      </c>
      <c r="AF6" s="109">
        <v>0</v>
      </c>
      <c r="AG6" s="109">
        <v>0</v>
      </c>
      <c r="AH6" s="109">
        <v>0</v>
      </c>
      <c r="AI6" s="109">
        <v>1</v>
      </c>
      <c r="AJ6" s="109">
        <v>0</v>
      </c>
      <c r="AK6" s="109">
        <v>0</v>
      </c>
      <c r="AL6" s="109">
        <v>0</v>
      </c>
      <c r="AM6" s="109">
        <v>0</v>
      </c>
      <c r="AN6" s="109">
        <v>0</v>
      </c>
      <c r="AO6" s="109">
        <v>0</v>
      </c>
      <c r="AP6" s="109">
        <v>2</v>
      </c>
      <c r="AQ6" s="109">
        <v>0</v>
      </c>
      <c r="AR6" s="109">
        <v>0</v>
      </c>
      <c r="AS6" s="109">
        <v>0</v>
      </c>
      <c r="AT6" s="109">
        <v>0</v>
      </c>
      <c r="AU6" s="109">
        <v>0</v>
      </c>
      <c r="AV6" s="109">
        <v>0</v>
      </c>
      <c r="AW6" s="109">
        <v>0</v>
      </c>
      <c r="AX6" s="109">
        <v>0</v>
      </c>
      <c r="AY6" s="109">
        <v>0</v>
      </c>
      <c r="AZ6" s="109">
        <v>0</v>
      </c>
      <c r="BA6" s="109">
        <v>0</v>
      </c>
      <c r="BB6" s="109">
        <v>0</v>
      </c>
      <c r="BC6" s="109">
        <v>14</v>
      </c>
      <c r="BD6" s="109">
        <v>0</v>
      </c>
    </row>
    <row r="7" spans="1:56" ht="19.8">
      <c r="A7" s="108" t="s">
        <v>11</v>
      </c>
      <c r="B7" s="109">
        <v>4</v>
      </c>
      <c r="C7" s="109">
        <v>0</v>
      </c>
      <c r="D7" s="109">
        <v>10</v>
      </c>
      <c r="E7" s="109">
        <v>0</v>
      </c>
      <c r="F7" s="109">
        <v>8</v>
      </c>
      <c r="G7" s="109">
        <v>6</v>
      </c>
      <c r="H7" s="109">
        <v>10</v>
      </c>
      <c r="I7" s="109">
        <v>8</v>
      </c>
      <c r="J7" s="109">
        <v>9</v>
      </c>
      <c r="K7" s="109">
        <v>10</v>
      </c>
      <c r="L7" s="109">
        <v>5</v>
      </c>
      <c r="M7" s="109">
        <v>2</v>
      </c>
      <c r="N7" s="109">
        <v>3</v>
      </c>
      <c r="O7" s="109">
        <v>0</v>
      </c>
      <c r="P7" s="109">
        <v>2</v>
      </c>
      <c r="Q7" s="109">
        <v>1</v>
      </c>
      <c r="R7" s="109">
        <v>0</v>
      </c>
      <c r="S7" s="109">
        <v>1</v>
      </c>
      <c r="T7" s="109">
        <v>0</v>
      </c>
      <c r="U7" s="109">
        <v>0</v>
      </c>
      <c r="V7" s="109">
        <v>1</v>
      </c>
      <c r="W7" s="109">
        <v>0</v>
      </c>
      <c r="X7" s="109">
        <v>0</v>
      </c>
      <c r="Y7" s="109">
        <v>0</v>
      </c>
      <c r="Z7" s="109">
        <v>0</v>
      </c>
      <c r="AA7" s="109">
        <v>1</v>
      </c>
      <c r="AB7" s="109">
        <v>1</v>
      </c>
      <c r="AC7" s="109">
        <v>1</v>
      </c>
      <c r="AD7" s="109">
        <v>1</v>
      </c>
      <c r="AE7" s="109">
        <v>2</v>
      </c>
      <c r="AF7" s="109">
        <v>0</v>
      </c>
      <c r="AG7" s="109">
        <v>1</v>
      </c>
      <c r="AH7" s="109">
        <v>0</v>
      </c>
      <c r="AI7" s="109">
        <v>1</v>
      </c>
      <c r="AJ7" s="109">
        <v>1</v>
      </c>
      <c r="AK7" s="109">
        <v>0</v>
      </c>
      <c r="AL7" s="109">
        <v>0</v>
      </c>
      <c r="AM7" s="109">
        <v>0</v>
      </c>
      <c r="AN7" s="109">
        <v>0</v>
      </c>
      <c r="AO7" s="109">
        <v>0</v>
      </c>
      <c r="AP7" s="109">
        <v>0</v>
      </c>
      <c r="AQ7" s="109">
        <v>0</v>
      </c>
      <c r="AR7" s="109">
        <v>0</v>
      </c>
      <c r="AS7" s="109">
        <v>0</v>
      </c>
      <c r="AT7" s="109">
        <v>0</v>
      </c>
      <c r="AU7" s="109">
        <v>0</v>
      </c>
      <c r="AV7" s="109">
        <v>0</v>
      </c>
      <c r="AW7" s="109">
        <v>0</v>
      </c>
      <c r="AX7" s="109">
        <v>0</v>
      </c>
      <c r="AY7" s="109">
        <v>0</v>
      </c>
      <c r="AZ7" s="109">
        <v>0</v>
      </c>
      <c r="BA7" s="109">
        <v>0</v>
      </c>
      <c r="BB7" s="109">
        <v>0</v>
      </c>
      <c r="BC7" s="109">
        <v>89</v>
      </c>
      <c r="BD7" s="109">
        <v>0</v>
      </c>
    </row>
    <row r="8" spans="1:56" ht="19.8">
      <c r="A8" s="108" t="s">
        <v>12</v>
      </c>
      <c r="B8" s="109">
        <v>1</v>
      </c>
      <c r="C8" s="109">
        <v>2</v>
      </c>
      <c r="D8" s="109">
        <v>0</v>
      </c>
      <c r="E8" s="109">
        <v>0</v>
      </c>
      <c r="F8" s="109">
        <v>0</v>
      </c>
      <c r="G8" s="109">
        <v>0</v>
      </c>
      <c r="H8" s="109">
        <v>3</v>
      </c>
      <c r="I8" s="109">
        <v>4</v>
      </c>
      <c r="J8" s="109">
        <v>2</v>
      </c>
      <c r="K8" s="109">
        <v>3</v>
      </c>
      <c r="L8" s="109">
        <v>2</v>
      </c>
      <c r="M8" s="109">
        <v>3</v>
      </c>
      <c r="N8" s="109">
        <v>0</v>
      </c>
      <c r="O8" s="109">
        <v>2</v>
      </c>
      <c r="P8" s="109">
        <v>1</v>
      </c>
      <c r="Q8" s="109">
        <v>0</v>
      </c>
      <c r="R8" s="109">
        <v>3</v>
      </c>
      <c r="S8" s="109">
        <v>1</v>
      </c>
      <c r="T8" s="109">
        <v>0</v>
      </c>
      <c r="U8" s="109">
        <v>2</v>
      </c>
      <c r="V8" s="109">
        <v>4</v>
      </c>
      <c r="W8" s="109">
        <v>0</v>
      </c>
      <c r="X8" s="109">
        <v>0</v>
      </c>
      <c r="Y8" s="109">
        <v>2</v>
      </c>
      <c r="Z8" s="109">
        <v>0</v>
      </c>
      <c r="AA8" s="109">
        <v>0</v>
      </c>
      <c r="AB8" s="109">
        <v>0</v>
      </c>
      <c r="AC8" s="109">
        <v>0</v>
      </c>
      <c r="AD8" s="109">
        <v>0</v>
      </c>
      <c r="AE8" s="109">
        <v>0</v>
      </c>
      <c r="AF8" s="109">
        <v>0</v>
      </c>
      <c r="AG8" s="109">
        <v>1</v>
      </c>
      <c r="AH8" s="109">
        <v>0</v>
      </c>
      <c r="AI8" s="109">
        <v>0</v>
      </c>
      <c r="AJ8" s="109">
        <v>0</v>
      </c>
      <c r="AK8" s="109">
        <v>1</v>
      </c>
      <c r="AL8" s="109">
        <v>1</v>
      </c>
      <c r="AM8" s="109">
        <v>3</v>
      </c>
      <c r="AN8" s="109">
        <v>3</v>
      </c>
      <c r="AO8" s="109">
        <v>0</v>
      </c>
      <c r="AP8" s="109">
        <v>2</v>
      </c>
      <c r="AQ8" s="109">
        <v>3</v>
      </c>
      <c r="AR8" s="109">
        <v>0</v>
      </c>
      <c r="AS8" s="109">
        <v>0</v>
      </c>
      <c r="AT8" s="109">
        <v>0</v>
      </c>
      <c r="AU8" s="109">
        <v>0</v>
      </c>
      <c r="AV8" s="109">
        <v>0</v>
      </c>
      <c r="AW8" s="109">
        <v>0</v>
      </c>
      <c r="AX8" s="109">
        <v>0</v>
      </c>
      <c r="AY8" s="109">
        <v>0</v>
      </c>
      <c r="AZ8" s="109">
        <v>0</v>
      </c>
      <c r="BA8" s="109">
        <v>0</v>
      </c>
      <c r="BB8" s="109">
        <v>0</v>
      </c>
      <c r="BC8" s="109">
        <v>50</v>
      </c>
      <c r="BD8" s="109">
        <v>0</v>
      </c>
    </row>
    <row r="9" spans="1:56" ht="19.8">
      <c r="A9" s="108" t="s">
        <v>13</v>
      </c>
      <c r="B9" s="109">
        <v>1</v>
      </c>
      <c r="C9" s="109">
        <v>1</v>
      </c>
      <c r="D9" s="109">
        <v>0</v>
      </c>
      <c r="E9" s="109">
        <v>0</v>
      </c>
      <c r="F9" s="109">
        <v>4</v>
      </c>
      <c r="G9" s="109">
        <v>0</v>
      </c>
      <c r="H9" s="109">
        <v>3</v>
      </c>
      <c r="I9" s="109">
        <v>0</v>
      </c>
      <c r="J9" s="109">
        <v>0</v>
      </c>
      <c r="K9" s="109">
        <v>2</v>
      </c>
      <c r="L9" s="109">
        <v>2</v>
      </c>
      <c r="M9" s="109">
        <v>2</v>
      </c>
      <c r="N9" s="109">
        <v>0</v>
      </c>
      <c r="O9" s="109">
        <v>0</v>
      </c>
      <c r="P9" s="109">
        <v>1</v>
      </c>
      <c r="Q9" s="109">
        <v>0</v>
      </c>
      <c r="R9" s="109">
        <v>1</v>
      </c>
      <c r="S9" s="109">
        <v>2</v>
      </c>
      <c r="T9" s="109">
        <v>1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109">
        <v>0</v>
      </c>
      <c r="AC9" s="109">
        <v>0</v>
      </c>
      <c r="AD9" s="109">
        <v>1</v>
      </c>
      <c r="AE9" s="109">
        <v>0</v>
      </c>
      <c r="AF9" s="109">
        <v>1</v>
      </c>
      <c r="AG9" s="109">
        <v>0</v>
      </c>
      <c r="AH9" s="109">
        <v>1</v>
      </c>
      <c r="AI9" s="109">
        <v>0</v>
      </c>
      <c r="AJ9" s="109">
        <v>0</v>
      </c>
      <c r="AK9" s="109">
        <v>0</v>
      </c>
      <c r="AL9" s="109">
        <v>0</v>
      </c>
      <c r="AM9" s="109">
        <v>1</v>
      </c>
      <c r="AN9" s="109">
        <v>0</v>
      </c>
      <c r="AO9" s="109">
        <v>0</v>
      </c>
      <c r="AP9" s="109">
        <v>0</v>
      </c>
      <c r="AQ9" s="109">
        <v>0</v>
      </c>
      <c r="AR9" s="109">
        <v>0</v>
      </c>
      <c r="AS9" s="109">
        <v>0</v>
      </c>
      <c r="AT9" s="109">
        <v>0</v>
      </c>
      <c r="AU9" s="109">
        <v>0</v>
      </c>
      <c r="AV9" s="109">
        <v>0</v>
      </c>
      <c r="AW9" s="109">
        <v>0</v>
      </c>
      <c r="AX9" s="109">
        <v>0</v>
      </c>
      <c r="AY9" s="109">
        <v>0</v>
      </c>
      <c r="AZ9" s="109">
        <v>0</v>
      </c>
      <c r="BA9" s="109">
        <v>0</v>
      </c>
      <c r="BB9" s="109">
        <v>0</v>
      </c>
      <c r="BC9" s="109">
        <v>24</v>
      </c>
      <c r="BD9" s="109">
        <v>0</v>
      </c>
    </row>
    <row r="10" spans="1:56" ht="19.8">
      <c r="A10" s="108" t="s">
        <v>14</v>
      </c>
      <c r="B10" s="109">
        <v>0</v>
      </c>
      <c r="C10" s="109">
        <v>0</v>
      </c>
      <c r="D10" s="109">
        <v>2</v>
      </c>
      <c r="E10" s="109">
        <v>0</v>
      </c>
      <c r="F10" s="109">
        <v>1</v>
      </c>
      <c r="G10" s="109">
        <v>0</v>
      </c>
      <c r="H10" s="109">
        <v>0</v>
      </c>
      <c r="I10" s="109">
        <v>0</v>
      </c>
      <c r="J10" s="109">
        <v>1</v>
      </c>
      <c r="K10" s="109">
        <v>0</v>
      </c>
      <c r="L10" s="109">
        <v>0</v>
      </c>
      <c r="M10" s="109">
        <v>3</v>
      </c>
      <c r="N10" s="109">
        <v>0</v>
      </c>
      <c r="O10" s="109">
        <v>0</v>
      </c>
      <c r="P10" s="109">
        <v>1</v>
      </c>
      <c r="Q10" s="109">
        <v>0</v>
      </c>
      <c r="R10" s="109">
        <v>0</v>
      </c>
      <c r="S10" s="109">
        <v>0</v>
      </c>
      <c r="T10" s="109">
        <v>1</v>
      </c>
      <c r="U10" s="109">
        <v>0</v>
      </c>
      <c r="V10" s="109">
        <v>0</v>
      </c>
      <c r="W10" s="109">
        <v>0</v>
      </c>
      <c r="X10" s="109">
        <v>1</v>
      </c>
      <c r="Y10" s="109">
        <v>0</v>
      </c>
      <c r="Z10" s="109">
        <v>0</v>
      </c>
      <c r="AA10" s="109">
        <v>2</v>
      </c>
      <c r="AB10" s="109">
        <v>0</v>
      </c>
      <c r="AC10" s="109">
        <v>1</v>
      </c>
      <c r="AD10" s="109">
        <v>0</v>
      </c>
      <c r="AE10" s="109">
        <v>0</v>
      </c>
      <c r="AF10" s="109">
        <v>5</v>
      </c>
      <c r="AG10" s="109">
        <v>0</v>
      </c>
      <c r="AH10" s="109">
        <v>0</v>
      </c>
      <c r="AI10" s="109">
        <v>1</v>
      </c>
      <c r="AJ10" s="109">
        <v>0</v>
      </c>
      <c r="AK10" s="109">
        <v>0</v>
      </c>
      <c r="AL10" s="109">
        <v>0</v>
      </c>
      <c r="AM10" s="109">
        <v>0</v>
      </c>
      <c r="AN10" s="109">
        <v>0</v>
      </c>
      <c r="AO10" s="109">
        <v>0</v>
      </c>
      <c r="AP10" s="109">
        <v>0</v>
      </c>
      <c r="AQ10" s="109">
        <v>0</v>
      </c>
      <c r="AR10" s="109">
        <v>0</v>
      </c>
      <c r="AS10" s="109">
        <v>0</v>
      </c>
      <c r="AT10" s="109">
        <v>0</v>
      </c>
      <c r="AU10" s="109">
        <v>0</v>
      </c>
      <c r="AV10" s="109">
        <v>0</v>
      </c>
      <c r="AW10" s="109">
        <v>0</v>
      </c>
      <c r="AX10" s="109">
        <v>0</v>
      </c>
      <c r="AY10" s="109">
        <v>0</v>
      </c>
      <c r="AZ10" s="109">
        <v>0</v>
      </c>
      <c r="BA10" s="109">
        <v>0</v>
      </c>
      <c r="BB10" s="109">
        <v>0</v>
      </c>
      <c r="BC10" s="109">
        <v>19</v>
      </c>
      <c r="BD10" s="109">
        <v>0</v>
      </c>
    </row>
    <row r="11" spans="1:56" ht="19.8">
      <c r="A11" s="108" t="s">
        <v>15</v>
      </c>
      <c r="B11" s="109">
        <v>3</v>
      </c>
      <c r="C11" s="109">
        <v>0</v>
      </c>
      <c r="D11" s="109">
        <v>2</v>
      </c>
      <c r="E11" s="109">
        <v>3</v>
      </c>
      <c r="F11" s="109">
        <v>1</v>
      </c>
      <c r="G11" s="109">
        <v>6</v>
      </c>
      <c r="H11" s="109">
        <v>5</v>
      </c>
      <c r="I11" s="109">
        <v>2</v>
      </c>
      <c r="J11" s="109">
        <v>7</v>
      </c>
      <c r="K11" s="109">
        <v>2</v>
      </c>
      <c r="L11" s="109">
        <v>3</v>
      </c>
      <c r="M11" s="109">
        <v>0</v>
      </c>
      <c r="N11" s="109">
        <v>1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109">
        <v>0</v>
      </c>
      <c r="AC11" s="109">
        <v>0</v>
      </c>
      <c r="AD11" s="109">
        <v>0</v>
      </c>
      <c r="AE11" s="109">
        <v>0</v>
      </c>
      <c r="AF11" s="109">
        <v>0</v>
      </c>
      <c r="AG11" s="109">
        <v>0</v>
      </c>
      <c r="AH11" s="109">
        <v>0</v>
      </c>
      <c r="AI11" s="109">
        <v>1</v>
      </c>
      <c r="AJ11" s="109">
        <v>0</v>
      </c>
      <c r="AK11" s="109">
        <v>1</v>
      </c>
      <c r="AL11" s="109">
        <v>1</v>
      </c>
      <c r="AM11" s="109">
        <v>0</v>
      </c>
      <c r="AN11" s="109">
        <v>1</v>
      </c>
      <c r="AO11" s="109">
        <v>1</v>
      </c>
      <c r="AP11" s="109">
        <v>1</v>
      </c>
      <c r="AQ11" s="109">
        <v>1</v>
      </c>
      <c r="AR11" s="109">
        <v>0</v>
      </c>
      <c r="AS11" s="109">
        <v>0</v>
      </c>
      <c r="AT11" s="109">
        <v>0</v>
      </c>
      <c r="AU11" s="109">
        <v>0</v>
      </c>
      <c r="AV11" s="109">
        <v>0</v>
      </c>
      <c r="AW11" s="109">
        <v>0</v>
      </c>
      <c r="AX11" s="109">
        <v>0</v>
      </c>
      <c r="AY11" s="109">
        <v>0</v>
      </c>
      <c r="AZ11" s="109">
        <v>0</v>
      </c>
      <c r="BA11" s="109">
        <v>0</v>
      </c>
      <c r="BB11" s="109">
        <v>0</v>
      </c>
      <c r="BC11" s="109">
        <v>43</v>
      </c>
      <c r="BD11" s="109">
        <v>0</v>
      </c>
    </row>
    <row r="12" spans="1:56" ht="19.8">
      <c r="A12" s="108" t="s">
        <v>16</v>
      </c>
      <c r="B12" s="109">
        <v>1</v>
      </c>
      <c r="C12" s="109">
        <v>3</v>
      </c>
      <c r="D12" s="109">
        <v>3</v>
      </c>
      <c r="E12" s="109">
        <v>1</v>
      </c>
      <c r="F12" s="109">
        <v>1</v>
      </c>
      <c r="G12" s="109">
        <v>4</v>
      </c>
      <c r="H12" s="109">
        <v>2</v>
      </c>
      <c r="I12" s="109">
        <v>3</v>
      </c>
      <c r="J12" s="109">
        <v>4</v>
      </c>
      <c r="K12" s="109">
        <v>4</v>
      </c>
      <c r="L12" s="109">
        <v>1</v>
      </c>
      <c r="M12" s="109">
        <v>1</v>
      </c>
      <c r="N12" s="109">
        <v>3</v>
      </c>
      <c r="O12" s="109">
        <v>1</v>
      </c>
      <c r="P12" s="109">
        <v>0</v>
      </c>
      <c r="Q12" s="109">
        <v>1</v>
      </c>
      <c r="R12" s="109">
        <v>1</v>
      </c>
      <c r="S12" s="109">
        <v>0</v>
      </c>
      <c r="T12" s="109">
        <v>1</v>
      </c>
      <c r="U12" s="109">
        <v>2</v>
      </c>
      <c r="V12" s="109">
        <v>0</v>
      </c>
      <c r="W12" s="109">
        <v>0</v>
      </c>
      <c r="X12" s="109">
        <v>1</v>
      </c>
      <c r="Y12" s="109">
        <v>0</v>
      </c>
      <c r="Z12" s="109">
        <v>1</v>
      </c>
      <c r="AA12" s="109">
        <v>1</v>
      </c>
      <c r="AB12" s="109">
        <v>2</v>
      </c>
      <c r="AC12" s="109">
        <v>0</v>
      </c>
      <c r="AD12" s="109">
        <v>0</v>
      </c>
      <c r="AE12" s="109">
        <v>0</v>
      </c>
      <c r="AF12" s="109">
        <v>3</v>
      </c>
      <c r="AG12" s="109">
        <v>1</v>
      </c>
      <c r="AH12" s="109">
        <v>2</v>
      </c>
      <c r="AI12" s="109">
        <v>1</v>
      </c>
      <c r="AJ12" s="109">
        <v>1</v>
      </c>
      <c r="AK12" s="109">
        <v>2</v>
      </c>
      <c r="AL12" s="109">
        <v>1</v>
      </c>
      <c r="AM12" s="109">
        <v>2</v>
      </c>
      <c r="AN12" s="109">
        <v>1</v>
      </c>
      <c r="AO12" s="109">
        <v>1</v>
      </c>
      <c r="AP12" s="109">
        <v>2</v>
      </c>
      <c r="AQ12" s="109">
        <v>0</v>
      </c>
      <c r="AR12" s="109">
        <v>0</v>
      </c>
      <c r="AS12" s="109">
        <v>0</v>
      </c>
      <c r="AT12" s="109">
        <v>0</v>
      </c>
      <c r="AU12" s="109">
        <v>0</v>
      </c>
      <c r="AV12" s="109">
        <v>0</v>
      </c>
      <c r="AW12" s="109">
        <v>0</v>
      </c>
      <c r="AX12" s="109">
        <v>0</v>
      </c>
      <c r="AY12" s="109">
        <v>0</v>
      </c>
      <c r="AZ12" s="109">
        <v>0</v>
      </c>
      <c r="BA12" s="109">
        <v>0</v>
      </c>
      <c r="BB12" s="109">
        <v>0</v>
      </c>
      <c r="BC12" s="109">
        <v>60</v>
      </c>
      <c r="BD12" s="109">
        <v>0</v>
      </c>
    </row>
    <row r="13" spans="1:56" ht="19.8">
      <c r="A13" s="108" t="s">
        <v>17</v>
      </c>
      <c r="B13" s="109">
        <v>1</v>
      </c>
      <c r="C13" s="109">
        <v>0</v>
      </c>
      <c r="D13" s="109">
        <v>0</v>
      </c>
      <c r="E13" s="109">
        <v>1</v>
      </c>
      <c r="F13" s="109">
        <v>0</v>
      </c>
      <c r="G13" s="109">
        <v>2</v>
      </c>
      <c r="H13" s="109">
        <v>0</v>
      </c>
      <c r="I13" s="109">
        <v>0</v>
      </c>
      <c r="J13" s="109">
        <v>1</v>
      </c>
      <c r="K13" s="109">
        <v>3</v>
      </c>
      <c r="L13" s="109">
        <v>0</v>
      </c>
      <c r="M13" s="109">
        <v>4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  <c r="S13" s="109">
        <v>0</v>
      </c>
      <c r="T13" s="109">
        <v>1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  <c r="Z13" s="109">
        <v>0</v>
      </c>
      <c r="AA13" s="109">
        <v>0</v>
      </c>
      <c r="AB13" s="109">
        <v>0</v>
      </c>
      <c r="AC13" s="109">
        <v>1</v>
      </c>
      <c r="AD13" s="109">
        <v>0</v>
      </c>
      <c r="AE13" s="109">
        <v>0</v>
      </c>
      <c r="AF13" s="109">
        <v>0</v>
      </c>
      <c r="AG13" s="109">
        <v>0</v>
      </c>
      <c r="AH13" s="109">
        <v>1</v>
      </c>
      <c r="AI13" s="109">
        <v>1</v>
      </c>
      <c r="AJ13" s="109">
        <v>1</v>
      </c>
      <c r="AK13" s="109">
        <v>0</v>
      </c>
      <c r="AL13" s="109">
        <v>0</v>
      </c>
      <c r="AM13" s="109">
        <v>0</v>
      </c>
      <c r="AN13" s="109">
        <v>0</v>
      </c>
      <c r="AO13" s="109">
        <v>0</v>
      </c>
      <c r="AP13" s="109">
        <v>0</v>
      </c>
      <c r="AQ13" s="109">
        <v>0</v>
      </c>
      <c r="AR13" s="109">
        <v>0</v>
      </c>
      <c r="AS13" s="109">
        <v>0</v>
      </c>
      <c r="AT13" s="109">
        <v>0</v>
      </c>
      <c r="AU13" s="109">
        <v>0</v>
      </c>
      <c r="AV13" s="109">
        <v>0</v>
      </c>
      <c r="AW13" s="109">
        <v>0</v>
      </c>
      <c r="AX13" s="109">
        <v>0</v>
      </c>
      <c r="AY13" s="109">
        <v>0</v>
      </c>
      <c r="AZ13" s="109">
        <v>0</v>
      </c>
      <c r="BA13" s="109">
        <v>0</v>
      </c>
      <c r="BB13" s="109">
        <v>0</v>
      </c>
      <c r="BC13" s="109">
        <v>17</v>
      </c>
      <c r="BD13" s="109">
        <v>0</v>
      </c>
    </row>
    <row r="14" spans="1:56" ht="39.6">
      <c r="A14" s="108" t="s">
        <v>79</v>
      </c>
      <c r="B14" s="109">
        <v>6</v>
      </c>
      <c r="C14" s="109">
        <v>7</v>
      </c>
      <c r="D14" s="109">
        <v>13</v>
      </c>
      <c r="E14" s="109">
        <v>15</v>
      </c>
      <c r="F14" s="109">
        <v>3</v>
      </c>
      <c r="G14" s="109">
        <v>11</v>
      </c>
      <c r="H14" s="109">
        <v>7</v>
      </c>
      <c r="I14" s="109">
        <v>16</v>
      </c>
      <c r="J14" s="109">
        <v>18</v>
      </c>
      <c r="K14" s="109">
        <v>14</v>
      </c>
      <c r="L14" s="109">
        <v>8</v>
      </c>
      <c r="M14" s="109">
        <v>5</v>
      </c>
      <c r="N14" s="109">
        <v>4</v>
      </c>
      <c r="O14" s="109">
        <v>2</v>
      </c>
      <c r="P14" s="109">
        <v>3</v>
      </c>
      <c r="Q14" s="109">
        <v>1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109">
        <v>0</v>
      </c>
      <c r="AC14" s="109">
        <v>0</v>
      </c>
      <c r="AD14" s="109">
        <v>1</v>
      </c>
      <c r="AE14" s="109">
        <v>0</v>
      </c>
      <c r="AF14" s="109">
        <v>0</v>
      </c>
      <c r="AG14" s="109">
        <v>2</v>
      </c>
      <c r="AH14" s="109">
        <v>0</v>
      </c>
      <c r="AI14" s="109">
        <v>0</v>
      </c>
      <c r="AJ14" s="109">
        <v>1</v>
      </c>
      <c r="AK14" s="109">
        <v>0</v>
      </c>
      <c r="AL14" s="109">
        <v>0</v>
      </c>
      <c r="AM14" s="109">
        <v>0</v>
      </c>
      <c r="AN14" s="109">
        <v>0</v>
      </c>
      <c r="AO14" s="109">
        <v>1</v>
      </c>
      <c r="AP14" s="109">
        <v>0</v>
      </c>
      <c r="AQ14" s="109">
        <v>0</v>
      </c>
      <c r="AR14" s="109">
        <v>0</v>
      </c>
      <c r="AS14" s="109">
        <v>0</v>
      </c>
      <c r="AT14" s="109">
        <v>0</v>
      </c>
      <c r="AU14" s="109">
        <v>0</v>
      </c>
      <c r="AV14" s="109">
        <v>0</v>
      </c>
      <c r="AW14" s="109">
        <v>0</v>
      </c>
      <c r="AX14" s="109">
        <v>0</v>
      </c>
      <c r="AY14" s="109">
        <v>0</v>
      </c>
      <c r="AZ14" s="109">
        <v>0</v>
      </c>
      <c r="BA14" s="109">
        <v>0</v>
      </c>
      <c r="BB14" s="109">
        <v>0</v>
      </c>
      <c r="BC14" s="109">
        <v>139</v>
      </c>
      <c r="BD14" s="109">
        <v>0</v>
      </c>
    </row>
    <row r="15" spans="1:56" ht="19.8">
      <c r="A15" s="108" t="s">
        <v>18</v>
      </c>
      <c r="B15" s="109">
        <v>1</v>
      </c>
      <c r="C15" s="109">
        <v>0</v>
      </c>
      <c r="D15" s="109">
        <v>1</v>
      </c>
      <c r="E15" s="109">
        <v>1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109">
        <v>0</v>
      </c>
      <c r="AC15" s="109">
        <v>0</v>
      </c>
      <c r="AD15" s="109">
        <v>0</v>
      </c>
      <c r="AE15" s="109">
        <v>0</v>
      </c>
      <c r="AF15" s="109">
        <v>0</v>
      </c>
      <c r="AG15" s="109">
        <v>0</v>
      </c>
      <c r="AH15" s="109">
        <v>0</v>
      </c>
      <c r="AI15" s="109">
        <v>0</v>
      </c>
      <c r="AJ15" s="109">
        <v>0</v>
      </c>
      <c r="AK15" s="109">
        <v>0</v>
      </c>
      <c r="AL15" s="109">
        <v>0</v>
      </c>
      <c r="AM15" s="109">
        <v>0</v>
      </c>
      <c r="AN15" s="109">
        <v>0</v>
      </c>
      <c r="AO15" s="109">
        <v>0</v>
      </c>
      <c r="AP15" s="109">
        <v>0</v>
      </c>
      <c r="AQ15" s="109">
        <v>0</v>
      </c>
      <c r="AR15" s="109">
        <v>0</v>
      </c>
      <c r="AS15" s="109">
        <v>0</v>
      </c>
      <c r="AT15" s="109">
        <v>0</v>
      </c>
      <c r="AU15" s="109">
        <v>0</v>
      </c>
      <c r="AV15" s="109">
        <v>0</v>
      </c>
      <c r="AW15" s="109">
        <v>0</v>
      </c>
      <c r="AX15" s="109">
        <v>0</v>
      </c>
      <c r="AY15" s="109">
        <v>0</v>
      </c>
      <c r="AZ15" s="109">
        <v>0</v>
      </c>
      <c r="BA15" s="109">
        <v>0</v>
      </c>
      <c r="BB15" s="109">
        <v>0</v>
      </c>
      <c r="BC15" s="109">
        <v>3</v>
      </c>
      <c r="BD15" s="109">
        <v>0</v>
      </c>
    </row>
    <row r="16" spans="1:56" ht="19.8">
      <c r="A16" s="108" t="s">
        <v>19</v>
      </c>
      <c r="B16" s="109">
        <v>0</v>
      </c>
      <c r="C16" s="109">
        <v>1</v>
      </c>
      <c r="D16" s="109">
        <v>0</v>
      </c>
      <c r="E16" s="109">
        <v>1</v>
      </c>
      <c r="F16" s="109">
        <v>0</v>
      </c>
      <c r="G16" s="109">
        <v>1</v>
      </c>
      <c r="H16" s="109">
        <v>4</v>
      </c>
      <c r="I16" s="109">
        <v>1</v>
      </c>
      <c r="J16" s="109">
        <v>4</v>
      </c>
      <c r="K16" s="109">
        <v>4</v>
      </c>
      <c r="L16" s="109">
        <v>3</v>
      </c>
      <c r="M16" s="109">
        <v>4</v>
      </c>
      <c r="N16" s="109">
        <v>2</v>
      </c>
      <c r="O16" s="109">
        <v>0</v>
      </c>
      <c r="P16" s="109">
        <v>0</v>
      </c>
      <c r="Q16" s="109">
        <v>2</v>
      </c>
      <c r="R16" s="109">
        <v>1</v>
      </c>
      <c r="S16" s="109">
        <v>1</v>
      </c>
      <c r="T16" s="109">
        <v>0</v>
      </c>
      <c r="U16" s="109">
        <v>2</v>
      </c>
      <c r="V16" s="109">
        <v>0</v>
      </c>
      <c r="W16" s="109">
        <v>0</v>
      </c>
      <c r="X16" s="109">
        <v>2</v>
      </c>
      <c r="Y16" s="109">
        <v>0</v>
      </c>
      <c r="Z16" s="109">
        <v>0</v>
      </c>
      <c r="AA16" s="109">
        <v>0</v>
      </c>
      <c r="AB16" s="109">
        <v>0</v>
      </c>
      <c r="AC16" s="109">
        <v>1</v>
      </c>
      <c r="AD16" s="109">
        <v>0</v>
      </c>
      <c r="AE16" s="109">
        <v>1</v>
      </c>
      <c r="AF16" s="109">
        <v>0</v>
      </c>
      <c r="AG16" s="109">
        <v>2</v>
      </c>
      <c r="AH16" s="109">
        <v>0</v>
      </c>
      <c r="AI16" s="109">
        <v>0</v>
      </c>
      <c r="AJ16" s="109">
        <v>1</v>
      </c>
      <c r="AK16" s="109">
        <v>1</v>
      </c>
      <c r="AL16" s="109">
        <v>0</v>
      </c>
      <c r="AM16" s="109">
        <v>2</v>
      </c>
      <c r="AN16" s="109">
        <v>0</v>
      </c>
      <c r="AO16" s="109">
        <v>1</v>
      </c>
      <c r="AP16" s="109">
        <v>0</v>
      </c>
      <c r="AQ16" s="109">
        <v>0</v>
      </c>
      <c r="AR16" s="109">
        <v>0</v>
      </c>
      <c r="AS16" s="109">
        <v>0</v>
      </c>
      <c r="AT16" s="109">
        <v>0</v>
      </c>
      <c r="AU16" s="109">
        <v>0</v>
      </c>
      <c r="AV16" s="109">
        <v>0</v>
      </c>
      <c r="AW16" s="109">
        <v>0</v>
      </c>
      <c r="AX16" s="109">
        <v>0</v>
      </c>
      <c r="AY16" s="109">
        <v>0</v>
      </c>
      <c r="AZ16" s="109">
        <v>0</v>
      </c>
      <c r="BA16" s="109">
        <v>0</v>
      </c>
      <c r="BB16" s="109">
        <v>0</v>
      </c>
      <c r="BC16" s="109">
        <v>42</v>
      </c>
      <c r="BD16" s="109">
        <v>0</v>
      </c>
    </row>
    <row r="17" spans="1:56" ht="19.8">
      <c r="A17" s="108" t="s">
        <v>20</v>
      </c>
      <c r="B17" s="109">
        <v>0</v>
      </c>
      <c r="C17" s="109">
        <v>0</v>
      </c>
      <c r="D17" s="109">
        <v>2</v>
      </c>
      <c r="E17" s="109">
        <v>5</v>
      </c>
      <c r="F17" s="109">
        <v>1</v>
      </c>
      <c r="G17" s="109">
        <v>3</v>
      </c>
      <c r="H17" s="109">
        <v>1</v>
      </c>
      <c r="I17" s="109">
        <v>4</v>
      </c>
      <c r="J17" s="109">
        <v>6</v>
      </c>
      <c r="K17" s="109">
        <v>4</v>
      </c>
      <c r="L17" s="109">
        <v>0</v>
      </c>
      <c r="M17" s="109">
        <v>2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1</v>
      </c>
      <c r="X17" s="109">
        <v>0</v>
      </c>
      <c r="Y17" s="109">
        <v>0</v>
      </c>
      <c r="Z17" s="109">
        <v>0</v>
      </c>
      <c r="AA17" s="109">
        <v>0</v>
      </c>
      <c r="AB17" s="109">
        <v>0</v>
      </c>
      <c r="AC17" s="109">
        <v>0</v>
      </c>
      <c r="AD17" s="109">
        <v>0</v>
      </c>
      <c r="AE17" s="109">
        <v>0</v>
      </c>
      <c r="AF17" s="109">
        <v>1</v>
      </c>
      <c r="AG17" s="109">
        <v>0</v>
      </c>
      <c r="AH17" s="109">
        <v>0</v>
      </c>
      <c r="AI17" s="109">
        <v>1</v>
      </c>
      <c r="AJ17" s="109">
        <v>0</v>
      </c>
      <c r="AK17" s="109">
        <v>0</v>
      </c>
      <c r="AL17" s="109">
        <v>0</v>
      </c>
      <c r="AM17" s="109">
        <v>1</v>
      </c>
      <c r="AN17" s="109">
        <v>0</v>
      </c>
      <c r="AO17" s="109">
        <v>0</v>
      </c>
      <c r="AP17" s="109">
        <v>0</v>
      </c>
      <c r="AQ17" s="109">
        <v>0</v>
      </c>
      <c r="AR17" s="109">
        <v>0</v>
      </c>
      <c r="AS17" s="109">
        <v>0</v>
      </c>
      <c r="AT17" s="109">
        <v>0</v>
      </c>
      <c r="AU17" s="109">
        <v>0</v>
      </c>
      <c r="AV17" s="109">
        <v>0</v>
      </c>
      <c r="AW17" s="109">
        <v>0</v>
      </c>
      <c r="AX17" s="109">
        <v>0</v>
      </c>
      <c r="AY17" s="109">
        <v>0</v>
      </c>
      <c r="AZ17" s="109">
        <v>0</v>
      </c>
      <c r="BA17" s="109">
        <v>0</v>
      </c>
      <c r="BB17" s="109">
        <v>0</v>
      </c>
      <c r="BC17" s="109">
        <v>32</v>
      </c>
      <c r="BD17" s="109">
        <v>0</v>
      </c>
    </row>
    <row r="18" spans="1:56" ht="19.8">
      <c r="A18" s="108" t="s">
        <v>21</v>
      </c>
      <c r="B18" s="109">
        <v>3</v>
      </c>
      <c r="C18" s="109">
        <v>1</v>
      </c>
      <c r="D18" s="109">
        <v>0</v>
      </c>
      <c r="E18" s="109">
        <v>2</v>
      </c>
      <c r="F18" s="109">
        <v>0</v>
      </c>
      <c r="G18" s="109">
        <v>0</v>
      </c>
      <c r="H18" s="109">
        <v>1</v>
      </c>
      <c r="I18" s="109">
        <v>1</v>
      </c>
      <c r="J18" s="109">
        <v>0</v>
      </c>
      <c r="K18" s="109">
        <v>3</v>
      </c>
      <c r="L18" s="109">
        <v>1</v>
      </c>
      <c r="M18" s="109">
        <v>1</v>
      </c>
      <c r="N18" s="109">
        <v>0</v>
      </c>
      <c r="O18" s="109">
        <v>0</v>
      </c>
      <c r="P18" s="109">
        <v>0</v>
      </c>
      <c r="Q18" s="109">
        <v>1</v>
      </c>
      <c r="R18" s="109">
        <v>1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109">
        <v>0</v>
      </c>
      <c r="AC18" s="109">
        <v>1</v>
      </c>
      <c r="AD18" s="109">
        <v>1</v>
      </c>
      <c r="AE18" s="109">
        <v>0</v>
      </c>
      <c r="AF18" s="109">
        <v>0</v>
      </c>
      <c r="AG18" s="109">
        <v>0</v>
      </c>
      <c r="AH18" s="109">
        <v>0</v>
      </c>
      <c r="AI18" s="109">
        <v>0</v>
      </c>
      <c r="AJ18" s="109">
        <v>0</v>
      </c>
      <c r="AK18" s="109">
        <v>0</v>
      </c>
      <c r="AL18" s="109">
        <v>0</v>
      </c>
      <c r="AM18" s="109">
        <v>0</v>
      </c>
      <c r="AN18" s="109">
        <v>1</v>
      </c>
      <c r="AO18" s="109">
        <v>0</v>
      </c>
      <c r="AP18" s="109">
        <v>0</v>
      </c>
      <c r="AQ18" s="109">
        <v>0</v>
      </c>
      <c r="AR18" s="109">
        <v>0</v>
      </c>
      <c r="AS18" s="109">
        <v>0</v>
      </c>
      <c r="AT18" s="109">
        <v>0</v>
      </c>
      <c r="AU18" s="109">
        <v>0</v>
      </c>
      <c r="AV18" s="109">
        <v>0</v>
      </c>
      <c r="AW18" s="109">
        <v>0</v>
      </c>
      <c r="AX18" s="109">
        <v>0</v>
      </c>
      <c r="AY18" s="109">
        <v>0</v>
      </c>
      <c r="AZ18" s="109">
        <v>0</v>
      </c>
      <c r="BA18" s="109">
        <v>0</v>
      </c>
      <c r="BB18" s="109">
        <v>0</v>
      </c>
      <c r="BC18" s="109">
        <v>18</v>
      </c>
      <c r="BD18" s="109">
        <v>0</v>
      </c>
    </row>
    <row r="19" spans="1:56" ht="19.8">
      <c r="A19" s="108" t="s">
        <v>22</v>
      </c>
      <c r="B19" s="109">
        <v>8</v>
      </c>
      <c r="C19" s="109">
        <v>3</v>
      </c>
      <c r="D19" s="109">
        <v>15</v>
      </c>
      <c r="E19" s="109">
        <v>7</v>
      </c>
      <c r="F19" s="109">
        <v>4</v>
      </c>
      <c r="G19" s="109">
        <v>15</v>
      </c>
      <c r="H19" s="109">
        <v>5</v>
      </c>
      <c r="I19" s="109">
        <v>7</v>
      </c>
      <c r="J19" s="109">
        <v>4</v>
      </c>
      <c r="K19" s="109">
        <v>6</v>
      </c>
      <c r="L19" s="109">
        <v>7</v>
      </c>
      <c r="M19" s="109">
        <v>2</v>
      </c>
      <c r="N19" s="109">
        <v>3</v>
      </c>
      <c r="O19" s="109">
        <v>1</v>
      </c>
      <c r="P19" s="109">
        <v>0</v>
      </c>
      <c r="Q19" s="109">
        <v>2</v>
      </c>
      <c r="R19" s="109">
        <v>0</v>
      </c>
      <c r="S19" s="109">
        <v>0</v>
      </c>
      <c r="T19" s="109">
        <v>0</v>
      </c>
      <c r="U19" s="109">
        <v>0</v>
      </c>
      <c r="V19" s="109">
        <v>1</v>
      </c>
      <c r="W19" s="109">
        <v>0</v>
      </c>
      <c r="X19" s="109">
        <v>0</v>
      </c>
      <c r="Y19" s="109">
        <v>1</v>
      </c>
      <c r="Z19" s="109">
        <v>0</v>
      </c>
      <c r="AA19" s="109">
        <v>0</v>
      </c>
      <c r="AB19" s="109">
        <v>0</v>
      </c>
      <c r="AC19" s="109">
        <v>1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9">
        <v>0</v>
      </c>
      <c r="AJ19" s="109">
        <v>2</v>
      </c>
      <c r="AK19" s="109">
        <v>8</v>
      </c>
      <c r="AL19" s="109">
        <v>0</v>
      </c>
      <c r="AM19" s="109">
        <v>1</v>
      </c>
      <c r="AN19" s="109">
        <v>0</v>
      </c>
      <c r="AO19" s="109">
        <v>1</v>
      </c>
      <c r="AP19" s="109">
        <v>0</v>
      </c>
      <c r="AQ19" s="109">
        <v>0</v>
      </c>
      <c r="AR19" s="109">
        <v>0</v>
      </c>
      <c r="AS19" s="109">
        <v>0</v>
      </c>
      <c r="AT19" s="109">
        <v>0</v>
      </c>
      <c r="AU19" s="109">
        <v>0</v>
      </c>
      <c r="AV19" s="109">
        <v>0</v>
      </c>
      <c r="AW19" s="109">
        <v>0</v>
      </c>
      <c r="AX19" s="109">
        <v>0</v>
      </c>
      <c r="AY19" s="109">
        <v>0</v>
      </c>
      <c r="AZ19" s="109">
        <v>0</v>
      </c>
      <c r="BA19" s="109">
        <v>0</v>
      </c>
      <c r="BB19" s="109">
        <v>0</v>
      </c>
      <c r="BC19" s="109">
        <v>104</v>
      </c>
      <c r="BD19" s="109">
        <v>0</v>
      </c>
    </row>
    <row r="20" spans="1:56" ht="19.8">
      <c r="A20" s="108" t="s">
        <v>23</v>
      </c>
      <c r="B20" s="109">
        <v>4</v>
      </c>
      <c r="C20" s="109">
        <v>2</v>
      </c>
      <c r="D20" s="109">
        <v>1</v>
      </c>
      <c r="E20" s="109">
        <v>5</v>
      </c>
      <c r="F20" s="109">
        <v>0</v>
      </c>
      <c r="G20" s="109">
        <v>7</v>
      </c>
      <c r="H20" s="109">
        <v>4</v>
      </c>
      <c r="I20" s="109">
        <v>5</v>
      </c>
      <c r="J20" s="109">
        <v>3</v>
      </c>
      <c r="K20" s="109">
        <v>3</v>
      </c>
      <c r="L20" s="109">
        <v>4</v>
      </c>
      <c r="M20" s="109">
        <v>1</v>
      </c>
      <c r="N20" s="109">
        <v>1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2</v>
      </c>
      <c r="W20" s="109">
        <v>0</v>
      </c>
      <c r="X20" s="109">
        <v>1</v>
      </c>
      <c r="Y20" s="109">
        <v>0</v>
      </c>
      <c r="Z20" s="109">
        <v>0</v>
      </c>
      <c r="AA20" s="109">
        <v>0</v>
      </c>
      <c r="AB20" s="109">
        <v>0</v>
      </c>
      <c r="AC20" s="109">
        <v>0</v>
      </c>
      <c r="AD20" s="109">
        <v>0</v>
      </c>
      <c r="AE20" s="109">
        <v>0</v>
      </c>
      <c r="AF20" s="109">
        <v>0</v>
      </c>
      <c r="AG20" s="109">
        <v>0</v>
      </c>
      <c r="AH20" s="109">
        <v>0</v>
      </c>
      <c r="AI20" s="109">
        <v>0</v>
      </c>
      <c r="AJ20" s="109">
        <v>1</v>
      </c>
      <c r="AK20" s="109">
        <v>0</v>
      </c>
      <c r="AL20" s="109">
        <v>0</v>
      </c>
      <c r="AM20" s="109">
        <v>0</v>
      </c>
      <c r="AN20" s="109">
        <v>0</v>
      </c>
      <c r="AO20" s="109">
        <v>0</v>
      </c>
      <c r="AP20" s="109">
        <v>0</v>
      </c>
      <c r="AQ20" s="109">
        <v>0</v>
      </c>
      <c r="AR20" s="109">
        <v>0</v>
      </c>
      <c r="AS20" s="109">
        <v>0</v>
      </c>
      <c r="AT20" s="109">
        <v>0</v>
      </c>
      <c r="AU20" s="109">
        <v>0</v>
      </c>
      <c r="AV20" s="109">
        <v>0</v>
      </c>
      <c r="AW20" s="109">
        <v>0</v>
      </c>
      <c r="AX20" s="109">
        <v>0</v>
      </c>
      <c r="AY20" s="109">
        <v>0</v>
      </c>
      <c r="AZ20" s="109">
        <v>0</v>
      </c>
      <c r="BA20" s="109">
        <v>0</v>
      </c>
      <c r="BB20" s="109">
        <v>0</v>
      </c>
      <c r="BC20" s="109">
        <v>44</v>
      </c>
      <c r="BD20" s="109">
        <v>0</v>
      </c>
    </row>
    <row r="21" spans="1:56" ht="19.8">
      <c r="A21" s="108" t="s">
        <v>24</v>
      </c>
      <c r="B21" s="109">
        <v>1</v>
      </c>
      <c r="C21" s="109">
        <v>1</v>
      </c>
      <c r="D21" s="109">
        <v>2</v>
      </c>
      <c r="E21" s="109">
        <v>1</v>
      </c>
      <c r="F21" s="109">
        <v>1</v>
      </c>
      <c r="G21" s="109">
        <v>5</v>
      </c>
      <c r="H21" s="109">
        <v>1</v>
      </c>
      <c r="I21" s="109">
        <v>2</v>
      </c>
      <c r="J21" s="109">
        <v>1</v>
      </c>
      <c r="K21" s="109">
        <v>2</v>
      </c>
      <c r="L21" s="109">
        <v>2</v>
      </c>
      <c r="M21" s="109">
        <v>0</v>
      </c>
      <c r="N21" s="109">
        <v>0</v>
      </c>
      <c r="O21" s="109">
        <v>0</v>
      </c>
      <c r="P21" s="109">
        <v>0</v>
      </c>
      <c r="Q21" s="109">
        <v>2</v>
      </c>
      <c r="R21" s="109">
        <v>0</v>
      </c>
      <c r="S21" s="109">
        <v>0</v>
      </c>
      <c r="T21" s="109">
        <v>1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109">
        <v>0</v>
      </c>
      <c r="AC21" s="109">
        <v>1</v>
      </c>
      <c r="AD21" s="109">
        <v>0</v>
      </c>
      <c r="AE21" s="109">
        <v>0</v>
      </c>
      <c r="AF21" s="109">
        <v>0</v>
      </c>
      <c r="AG21" s="109">
        <v>0</v>
      </c>
      <c r="AH21" s="109">
        <v>0</v>
      </c>
      <c r="AI21" s="109">
        <v>0</v>
      </c>
      <c r="AJ21" s="109">
        <v>1</v>
      </c>
      <c r="AK21" s="109">
        <v>0</v>
      </c>
      <c r="AL21" s="109">
        <v>2</v>
      </c>
      <c r="AM21" s="109">
        <v>1</v>
      </c>
      <c r="AN21" s="109">
        <v>0</v>
      </c>
      <c r="AO21" s="109">
        <v>2</v>
      </c>
      <c r="AP21" s="109">
        <v>1</v>
      </c>
      <c r="AQ21" s="109">
        <v>0</v>
      </c>
      <c r="AR21" s="109">
        <v>0</v>
      </c>
      <c r="AS21" s="109">
        <v>0</v>
      </c>
      <c r="AT21" s="109">
        <v>0</v>
      </c>
      <c r="AU21" s="109">
        <v>0</v>
      </c>
      <c r="AV21" s="109">
        <v>0</v>
      </c>
      <c r="AW21" s="109">
        <v>0</v>
      </c>
      <c r="AX21" s="109">
        <v>0</v>
      </c>
      <c r="AY21" s="109">
        <v>0</v>
      </c>
      <c r="AZ21" s="109">
        <v>0</v>
      </c>
      <c r="BA21" s="109">
        <v>0</v>
      </c>
      <c r="BB21" s="109">
        <v>0</v>
      </c>
      <c r="BC21" s="109">
        <v>30</v>
      </c>
      <c r="BD21" s="109">
        <v>0</v>
      </c>
    </row>
    <row r="22" spans="1:56" ht="19.8">
      <c r="A22" s="108" t="s">
        <v>25</v>
      </c>
      <c r="B22" s="109">
        <v>2</v>
      </c>
      <c r="C22" s="109">
        <v>0</v>
      </c>
      <c r="D22" s="109">
        <v>2</v>
      </c>
      <c r="E22" s="109">
        <v>1</v>
      </c>
      <c r="F22" s="109">
        <v>0</v>
      </c>
      <c r="G22" s="109">
        <v>0</v>
      </c>
      <c r="H22" s="109">
        <v>0</v>
      </c>
      <c r="I22" s="109">
        <v>0</v>
      </c>
      <c r="J22" s="109">
        <v>1</v>
      </c>
      <c r="K22" s="109">
        <v>0</v>
      </c>
      <c r="L22" s="109">
        <v>1</v>
      </c>
      <c r="M22" s="109">
        <v>1</v>
      </c>
      <c r="N22" s="109">
        <v>2</v>
      </c>
      <c r="O22" s="109">
        <v>1</v>
      </c>
      <c r="P22" s="109">
        <v>2</v>
      </c>
      <c r="Q22" s="109">
        <v>0</v>
      </c>
      <c r="R22" s="109">
        <v>2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109">
        <v>0</v>
      </c>
      <c r="AC22" s="109">
        <v>0</v>
      </c>
      <c r="AD22" s="109">
        <v>0</v>
      </c>
      <c r="AE22" s="109">
        <v>0</v>
      </c>
      <c r="AF22" s="109">
        <v>0</v>
      </c>
      <c r="AG22" s="109">
        <v>0</v>
      </c>
      <c r="AH22" s="109">
        <v>0</v>
      </c>
      <c r="AI22" s="109">
        <v>0</v>
      </c>
      <c r="AJ22" s="109">
        <v>0</v>
      </c>
      <c r="AK22" s="109">
        <v>0</v>
      </c>
      <c r="AL22" s="109">
        <v>0</v>
      </c>
      <c r="AM22" s="109">
        <v>0</v>
      </c>
      <c r="AN22" s="109">
        <v>0</v>
      </c>
      <c r="AO22" s="109">
        <v>0</v>
      </c>
      <c r="AP22" s="109">
        <v>0</v>
      </c>
      <c r="AQ22" s="109">
        <v>0</v>
      </c>
      <c r="AR22" s="109">
        <v>0</v>
      </c>
      <c r="AS22" s="109">
        <v>0</v>
      </c>
      <c r="AT22" s="109">
        <v>0</v>
      </c>
      <c r="AU22" s="109">
        <v>0</v>
      </c>
      <c r="AV22" s="109">
        <v>0</v>
      </c>
      <c r="AW22" s="109">
        <v>0</v>
      </c>
      <c r="AX22" s="109">
        <v>0</v>
      </c>
      <c r="AY22" s="109">
        <v>0</v>
      </c>
      <c r="AZ22" s="109">
        <v>0</v>
      </c>
      <c r="BA22" s="109">
        <v>0</v>
      </c>
      <c r="BB22" s="109">
        <v>0</v>
      </c>
      <c r="BC22" s="109">
        <v>16</v>
      </c>
      <c r="BD22" s="109">
        <v>0</v>
      </c>
    </row>
    <row r="23" spans="1:56" ht="19.8">
      <c r="A23" s="108" t="s">
        <v>26</v>
      </c>
      <c r="B23" s="109">
        <v>0</v>
      </c>
      <c r="C23" s="109">
        <v>0</v>
      </c>
      <c r="D23" s="109">
        <v>1</v>
      </c>
      <c r="E23" s="109">
        <v>2</v>
      </c>
      <c r="F23" s="109">
        <v>0</v>
      </c>
      <c r="G23" s="109">
        <v>1</v>
      </c>
      <c r="H23" s="109">
        <v>1</v>
      </c>
      <c r="I23" s="109">
        <v>1</v>
      </c>
      <c r="J23" s="109">
        <v>3</v>
      </c>
      <c r="K23" s="109">
        <v>1</v>
      </c>
      <c r="L23" s="109">
        <v>2</v>
      </c>
      <c r="M23" s="109">
        <v>3</v>
      </c>
      <c r="N23" s="109">
        <v>0</v>
      </c>
      <c r="O23" s="109">
        <v>2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109">
        <v>0</v>
      </c>
      <c r="AC23" s="109">
        <v>0</v>
      </c>
      <c r="AD23" s="109">
        <v>0</v>
      </c>
      <c r="AE23" s="109">
        <v>0</v>
      </c>
      <c r="AF23" s="109">
        <v>0</v>
      </c>
      <c r="AG23" s="109">
        <v>0</v>
      </c>
      <c r="AH23" s="109">
        <v>0</v>
      </c>
      <c r="AI23" s="109">
        <v>0</v>
      </c>
      <c r="AJ23" s="109">
        <v>1</v>
      </c>
      <c r="AK23" s="109">
        <v>0</v>
      </c>
      <c r="AL23" s="109">
        <v>0</v>
      </c>
      <c r="AM23" s="109">
        <v>0</v>
      </c>
      <c r="AN23" s="109">
        <v>1</v>
      </c>
      <c r="AO23" s="109">
        <v>0</v>
      </c>
      <c r="AP23" s="109">
        <v>1</v>
      </c>
      <c r="AQ23" s="109">
        <v>0</v>
      </c>
      <c r="AR23" s="109">
        <v>0</v>
      </c>
      <c r="AS23" s="109">
        <v>0</v>
      </c>
      <c r="AT23" s="109">
        <v>0</v>
      </c>
      <c r="AU23" s="109">
        <v>0</v>
      </c>
      <c r="AV23" s="109">
        <v>0</v>
      </c>
      <c r="AW23" s="109">
        <v>0</v>
      </c>
      <c r="AX23" s="109">
        <v>0</v>
      </c>
      <c r="AY23" s="109">
        <v>0</v>
      </c>
      <c r="AZ23" s="109">
        <v>0</v>
      </c>
      <c r="BA23" s="109">
        <v>0</v>
      </c>
      <c r="BB23" s="109">
        <v>0</v>
      </c>
      <c r="BC23" s="109">
        <v>22</v>
      </c>
      <c r="BD23" s="109">
        <v>0</v>
      </c>
    </row>
    <row r="24" spans="1:56">
      <c r="A24" s="58" t="s">
        <v>27</v>
      </c>
      <c r="B24" s="58">
        <v>0</v>
      </c>
      <c r="C24" s="58">
        <v>1</v>
      </c>
      <c r="D24" s="58">
        <v>0</v>
      </c>
      <c r="E24" s="58">
        <v>0</v>
      </c>
      <c r="F24" s="58">
        <v>1</v>
      </c>
      <c r="G24" s="58">
        <v>4</v>
      </c>
      <c r="H24" s="58">
        <v>2</v>
      </c>
      <c r="I24" s="58">
        <v>3</v>
      </c>
      <c r="J24" s="58">
        <v>1</v>
      </c>
      <c r="K24" s="58">
        <v>3</v>
      </c>
      <c r="L24" s="58">
        <v>0</v>
      </c>
      <c r="M24" s="58">
        <v>0</v>
      </c>
      <c r="N24" s="58">
        <v>1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1</v>
      </c>
      <c r="Z24" s="58">
        <v>0</v>
      </c>
      <c r="AA24" s="58">
        <v>2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0</v>
      </c>
      <c r="AJ24" s="58">
        <v>0</v>
      </c>
      <c r="AK24" s="58">
        <v>0</v>
      </c>
      <c r="AL24" s="58">
        <v>0</v>
      </c>
      <c r="AM24" s="58">
        <v>0</v>
      </c>
      <c r="AN24" s="58">
        <v>0</v>
      </c>
      <c r="AO24" s="58">
        <v>0</v>
      </c>
      <c r="AP24" s="58">
        <v>0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19</v>
      </c>
      <c r="BD24" s="58">
        <v>0</v>
      </c>
    </row>
    <row r="25" spans="1:56">
      <c r="A25" s="58" t="s">
        <v>80</v>
      </c>
      <c r="B25" s="58">
        <v>1</v>
      </c>
      <c r="C25" s="58">
        <v>0</v>
      </c>
      <c r="D25" s="58">
        <v>1</v>
      </c>
      <c r="E25" s="58">
        <v>2</v>
      </c>
      <c r="F25" s="58">
        <v>0</v>
      </c>
      <c r="G25" s="58">
        <v>0</v>
      </c>
      <c r="H25" s="58">
        <v>0</v>
      </c>
      <c r="I25" s="58">
        <v>1</v>
      </c>
      <c r="J25" s="58">
        <v>0</v>
      </c>
      <c r="K25" s="58">
        <v>1</v>
      </c>
      <c r="L25" s="58">
        <v>0</v>
      </c>
      <c r="M25" s="58">
        <v>1</v>
      </c>
      <c r="N25" s="58">
        <v>0</v>
      </c>
      <c r="O25" s="58">
        <v>2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1</v>
      </c>
      <c r="W25" s="58">
        <v>0</v>
      </c>
      <c r="X25" s="58">
        <v>0</v>
      </c>
      <c r="Y25" s="58">
        <v>1</v>
      </c>
      <c r="Z25" s="58">
        <v>2</v>
      </c>
      <c r="AA25" s="58">
        <v>0</v>
      </c>
      <c r="AB25" s="58">
        <v>0</v>
      </c>
      <c r="AC25" s="58">
        <v>0</v>
      </c>
      <c r="AD25" s="58">
        <v>0</v>
      </c>
      <c r="AE25" s="58">
        <v>1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1</v>
      </c>
      <c r="AL25" s="58">
        <v>0</v>
      </c>
      <c r="AM25" s="58">
        <v>0</v>
      </c>
      <c r="AN25" s="58">
        <v>0</v>
      </c>
      <c r="AO25" s="58">
        <v>0</v>
      </c>
      <c r="AP25" s="58">
        <v>0</v>
      </c>
      <c r="AQ25" s="58">
        <v>0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16</v>
      </c>
      <c r="BD25" s="58">
        <v>0</v>
      </c>
    </row>
    <row r="26" spans="1:56">
      <c r="A26" s="58" t="s">
        <v>28</v>
      </c>
      <c r="B26" s="58">
        <v>0</v>
      </c>
      <c r="C26" s="58">
        <v>0</v>
      </c>
      <c r="D26" s="58">
        <v>1</v>
      </c>
      <c r="E26" s="58">
        <v>1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1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1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6</v>
      </c>
      <c r="BD26" s="58">
        <v>0</v>
      </c>
    </row>
    <row r="27" spans="1:56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</row>
    <row r="28" spans="1:56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4"/>
  <sheetViews>
    <sheetView workbookViewId="0">
      <selection sqref="A1:XFD1048576"/>
    </sheetView>
  </sheetViews>
  <sheetFormatPr defaultColWidth="9.109375" defaultRowHeight="13.2"/>
  <cols>
    <col min="1" max="1" width="14" style="58" customWidth="1"/>
    <col min="2" max="2" width="17.109375" style="58" customWidth="1"/>
    <col min="3" max="3" width="13.44140625" style="58" customWidth="1"/>
    <col min="4" max="17" width="9.109375" style="58"/>
    <col min="18" max="18" width="32.33203125" style="58" customWidth="1"/>
    <col min="19" max="19" width="10.109375" style="58" customWidth="1"/>
    <col min="20" max="16384" width="9.109375" style="58"/>
  </cols>
  <sheetData>
    <row r="1" spans="1:19">
      <c r="A1" s="58" t="s">
        <v>599</v>
      </c>
      <c r="R1" s="58" t="s">
        <v>96</v>
      </c>
      <c r="S1" s="58" t="s">
        <v>97</v>
      </c>
    </row>
    <row r="2" spans="1:19">
      <c r="R2" s="58" t="s">
        <v>9</v>
      </c>
      <c r="S2" s="58">
        <v>40.86</v>
      </c>
    </row>
    <row r="3" spans="1:19">
      <c r="A3" s="37" t="s">
        <v>98</v>
      </c>
      <c r="B3" s="37" t="s">
        <v>99</v>
      </c>
      <c r="C3" s="37" t="s">
        <v>100</v>
      </c>
      <c r="R3" s="58" t="s">
        <v>10</v>
      </c>
      <c r="S3" s="58">
        <v>37.96</v>
      </c>
    </row>
    <row r="4" spans="1:19">
      <c r="A4" s="37">
        <v>1</v>
      </c>
      <c r="B4" s="37" t="s">
        <v>101</v>
      </c>
      <c r="C4" s="37">
        <v>171.59</v>
      </c>
      <c r="R4" s="58" t="s">
        <v>11</v>
      </c>
      <c r="S4" s="58">
        <v>39.33</v>
      </c>
    </row>
    <row r="5" spans="1:19">
      <c r="A5" s="37">
        <v>2</v>
      </c>
      <c r="B5" s="37" t="s">
        <v>102</v>
      </c>
      <c r="C5" s="37">
        <v>227.81</v>
      </c>
      <c r="R5" s="58" t="s">
        <v>12</v>
      </c>
      <c r="S5" s="58">
        <v>52.48</v>
      </c>
    </row>
    <row r="6" spans="1:19">
      <c r="A6" s="37">
        <v>3</v>
      </c>
      <c r="B6" s="37" t="s">
        <v>103</v>
      </c>
      <c r="C6" s="37">
        <v>129.46</v>
      </c>
      <c r="R6" s="58" t="s">
        <v>13</v>
      </c>
      <c r="S6" s="58">
        <v>17.84</v>
      </c>
    </row>
    <row r="7" spans="1:19">
      <c r="A7" s="37">
        <v>4</v>
      </c>
      <c r="B7" s="37" t="s">
        <v>104</v>
      </c>
      <c r="C7" s="37">
        <v>50.57</v>
      </c>
      <c r="R7" s="58" t="s">
        <v>14</v>
      </c>
      <c r="S7" s="58">
        <v>105.48</v>
      </c>
    </row>
    <row r="8" spans="1:19">
      <c r="A8" s="37">
        <v>5</v>
      </c>
      <c r="B8" s="37" t="s">
        <v>105</v>
      </c>
      <c r="C8" s="37">
        <v>27.45</v>
      </c>
      <c r="R8" s="58" t="s">
        <v>15</v>
      </c>
      <c r="S8" s="58">
        <v>19.11</v>
      </c>
    </row>
    <row r="9" spans="1:19">
      <c r="A9" s="37">
        <v>6</v>
      </c>
      <c r="B9" s="37" t="s">
        <v>106</v>
      </c>
      <c r="C9" s="37">
        <v>10.24</v>
      </c>
      <c r="R9" s="58" t="s">
        <v>16</v>
      </c>
      <c r="S9" s="58">
        <v>55.56</v>
      </c>
    </row>
    <row r="10" spans="1:19">
      <c r="A10" s="37">
        <v>7</v>
      </c>
      <c r="B10" s="37" t="s">
        <v>107</v>
      </c>
      <c r="C10" s="37">
        <v>5.63</v>
      </c>
      <c r="R10" s="58" t="s">
        <v>17</v>
      </c>
      <c r="S10" s="58">
        <v>27.71</v>
      </c>
    </row>
    <row r="11" spans="1:19">
      <c r="A11" s="37">
        <v>8</v>
      </c>
      <c r="B11" s="37" t="s">
        <v>108</v>
      </c>
      <c r="C11" s="37">
        <v>1.96</v>
      </c>
      <c r="R11" s="58" t="s">
        <v>79</v>
      </c>
      <c r="S11" s="58">
        <v>85.8</v>
      </c>
    </row>
    <row r="12" spans="1:19">
      <c r="A12" s="37">
        <v>9</v>
      </c>
      <c r="B12" s="37" t="s">
        <v>109</v>
      </c>
      <c r="C12" s="37">
        <v>2.63</v>
      </c>
      <c r="R12" s="58" t="s">
        <v>18</v>
      </c>
      <c r="S12" s="58">
        <v>27.68</v>
      </c>
    </row>
    <row r="13" spans="1:19">
      <c r="R13" s="58" t="s">
        <v>19</v>
      </c>
      <c r="S13" s="58">
        <v>18.87</v>
      </c>
    </row>
    <row r="14" spans="1:19">
      <c r="A14" s="58" t="s">
        <v>301</v>
      </c>
      <c r="R14" s="58" t="s">
        <v>20</v>
      </c>
      <c r="S14" s="58">
        <v>78.5</v>
      </c>
    </row>
    <row r="15" spans="1:19">
      <c r="R15" s="58" t="s">
        <v>21</v>
      </c>
      <c r="S15" s="58">
        <v>70.05</v>
      </c>
    </row>
    <row r="16" spans="1:19">
      <c r="R16" s="58" t="s">
        <v>22</v>
      </c>
      <c r="S16" s="58">
        <v>49.56</v>
      </c>
    </row>
    <row r="17" spans="1:19">
      <c r="R17" s="58" t="s">
        <v>23</v>
      </c>
      <c r="S17" s="58">
        <v>41.98</v>
      </c>
    </row>
    <row r="18" spans="1:19">
      <c r="R18" s="58" t="s">
        <v>24</v>
      </c>
      <c r="S18" s="58">
        <v>25.85</v>
      </c>
    </row>
    <row r="19" spans="1:19">
      <c r="R19" s="58" t="s">
        <v>25</v>
      </c>
      <c r="S19" s="58">
        <v>33.28</v>
      </c>
    </row>
    <row r="20" spans="1:19">
      <c r="R20" s="58" t="s">
        <v>26</v>
      </c>
      <c r="S20" s="58">
        <v>61.97</v>
      </c>
    </row>
    <row r="21" spans="1:19">
      <c r="R21" s="58" t="s">
        <v>27</v>
      </c>
      <c r="S21" s="58">
        <v>26.2</v>
      </c>
    </row>
    <row r="22" spans="1:19">
      <c r="R22" s="58" t="s">
        <v>80</v>
      </c>
      <c r="S22" s="58">
        <v>33.479999999999997</v>
      </c>
    </row>
    <row r="23" spans="1:19">
      <c r="R23" s="58" t="s">
        <v>28</v>
      </c>
      <c r="S23" s="58">
        <v>14.26</v>
      </c>
    </row>
    <row r="30" spans="1:19">
      <c r="A30" s="58" t="s">
        <v>600</v>
      </c>
    </row>
    <row r="32" spans="1:19">
      <c r="A32" s="37" t="s">
        <v>110</v>
      </c>
      <c r="B32" s="37" t="s">
        <v>111</v>
      </c>
      <c r="C32" s="91" t="s">
        <v>112</v>
      </c>
    </row>
    <row r="33" spans="1:3">
      <c r="A33" s="37">
        <v>1</v>
      </c>
      <c r="B33" s="37" t="s">
        <v>113</v>
      </c>
      <c r="C33" s="37">
        <v>34</v>
      </c>
    </row>
    <row r="34" spans="1:3">
      <c r="A34" s="37">
        <v>2</v>
      </c>
      <c r="B34" s="37" t="s">
        <v>114</v>
      </c>
      <c r="C34" s="37">
        <v>2</v>
      </c>
    </row>
    <row r="35" spans="1:3">
      <c r="A35" s="37">
        <v>3</v>
      </c>
      <c r="B35" s="37" t="s">
        <v>115</v>
      </c>
      <c r="C35" s="37">
        <v>1</v>
      </c>
    </row>
    <row r="36" spans="1:3">
      <c r="A36" s="37">
        <v>4</v>
      </c>
      <c r="B36" s="37" t="s">
        <v>116</v>
      </c>
      <c r="C36" s="37">
        <v>0</v>
      </c>
    </row>
    <row r="37" spans="1:3">
      <c r="A37" s="37">
        <v>5</v>
      </c>
      <c r="B37" s="37" t="s">
        <v>117</v>
      </c>
      <c r="C37" s="37">
        <v>1</v>
      </c>
    </row>
    <row r="38" spans="1:3">
      <c r="A38" s="37">
        <v>6</v>
      </c>
      <c r="B38" s="37" t="s">
        <v>118</v>
      </c>
      <c r="C38" s="37">
        <v>320</v>
      </c>
    </row>
    <row r="39" spans="1:3">
      <c r="A39" s="37">
        <v>7</v>
      </c>
      <c r="B39" s="37" t="s">
        <v>119</v>
      </c>
      <c r="C39" s="37">
        <v>0</v>
      </c>
    </row>
    <row r="40" spans="1:3">
      <c r="A40" s="37">
        <v>8</v>
      </c>
      <c r="B40" s="37" t="s">
        <v>120</v>
      </c>
      <c r="C40" s="37">
        <v>0</v>
      </c>
    </row>
    <row r="41" spans="1:3">
      <c r="A41" s="37">
        <v>9</v>
      </c>
      <c r="B41" s="37" t="s">
        <v>121</v>
      </c>
      <c r="C41" s="37">
        <v>1</v>
      </c>
    </row>
    <row r="42" spans="1:3">
      <c r="A42" s="37">
        <v>10</v>
      </c>
      <c r="B42" s="37" t="s">
        <v>122</v>
      </c>
      <c r="C42" s="37">
        <v>55</v>
      </c>
    </row>
    <row r="43" spans="1:3">
      <c r="A43" s="37">
        <v>11</v>
      </c>
      <c r="B43" s="37" t="s">
        <v>123</v>
      </c>
      <c r="C43" s="37">
        <v>254</v>
      </c>
    </row>
    <row r="44" spans="1:3">
      <c r="A44" s="37">
        <v>12</v>
      </c>
      <c r="B44" s="37" t="s">
        <v>124</v>
      </c>
      <c r="C44" s="37">
        <v>0</v>
      </c>
    </row>
    <row r="45" spans="1:3">
      <c r="A45" s="37">
        <v>13</v>
      </c>
      <c r="B45" s="37" t="s">
        <v>125</v>
      </c>
      <c r="C45" s="37">
        <v>0</v>
      </c>
    </row>
    <row r="46" spans="1:3">
      <c r="A46" s="37">
        <v>14</v>
      </c>
      <c r="B46" s="37" t="s">
        <v>126</v>
      </c>
      <c r="C46" s="37">
        <v>0</v>
      </c>
    </row>
    <row r="47" spans="1:3">
      <c r="A47" s="37">
        <v>15</v>
      </c>
      <c r="B47" s="37" t="s">
        <v>127</v>
      </c>
      <c r="C47" s="37">
        <v>2</v>
      </c>
    </row>
    <row r="58" spans="1:3">
      <c r="A58" s="58" t="s">
        <v>601</v>
      </c>
    </row>
    <row r="60" spans="1:3">
      <c r="A60" s="58" t="s">
        <v>128</v>
      </c>
      <c r="B60" s="58" t="s">
        <v>62</v>
      </c>
      <c r="C60" s="58" t="s">
        <v>97</v>
      </c>
    </row>
    <row r="61" spans="1:3">
      <c r="A61" s="58">
        <v>1</v>
      </c>
      <c r="B61" s="58" t="s">
        <v>129</v>
      </c>
      <c r="C61" s="58">
        <v>121</v>
      </c>
    </row>
    <row r="62" spans="1:3">
      <c r="A62" s="58">
        <v>2</v>
      </c>
      <c r="B62" s="58" t="s">
        <v>130</v>
      </c>
      <c r="C62" s="58">
        <v>174</v>
      </c>
    </row>
    <row r="63" spans="1:3">
      <c r="A63" s="58">
        <v>3</v>
      </c>
      <c r="B63" s="58" t="s">
        <v>131</v>
      </c>
      <c r="C63" s="58">
        <v>195</v>
      </c>
    </row>
    <row r="64" spans="1:3">
      <c r="A64" s="58">
        <v>4</v>
      </c>
      <c r="B64" s="58" t="s">
        <v>132</v>
      </c>
      <c r="C64" s="58">
        <v>80</v>
      </c>
    </row>
    <row r="65" spans="1:3">
      <c r="A65" s="58">
        <v>5</v>
      </c>
      <c r="B65" s="58" t="s">
        <v>133</v>
      </c>
      <c r="C65" s="58">
        <v>62</v>
      </c>
    </row>
    <row r="66" spans="1:3">
      <c r="A66" s="58">
        <v>6</v>
      </c>
      <c r="B66" s="58" t="s">
        <v>134</v>
      </c>
      <c r="C66" s="58">
        <v>38</v>
      </c>
    </row>
    <row r="67" spans="1:3">
      <c r="A67" s="58">
        <v>7</v>
      </c>
      <c r="B67" s="58" t="s">
        <v>135</v>
      </c>
    </row>
    <row r="68" spans="1:3">
      <c r="A68" s="58">
        <v>8</v>
      </c>
      <c r="B68" s="58" t="s">
        <v>136</v>
      </c>
    </row>
    <row r="69" spans="1:3">
      <c r="A69" s="58">
        <v>9</v>
      </c>
      <c r="B69" s="58" t="s">
        <v>137</v>
      </c>
    </row>
    <row r="70" spans="1:3">
      <c r="A70" s="58">
        <v>10</v>
      </c>
      <c r="B70" s="58" t="s">
        <v>138</v>
      </c>
    </row>
    <row r="71" spans="1:3">
      <c r="A71" s="58">
        <v>11</v>
      </c>
      <c r="B71" s="58" t="s">
        <v>139</v>
      </c>
    </row>
    <row r="72" spans="1:3">
      <c r="A72" s="58">
        <v>12</v>
      </c>
      <c r="B72" s="58" t="s">
        <v>140</v>
      </c>
    </row>
    <row r="85" spans="1:1">
      <c r="A85" s="58" t="s">
        <v>602</v>
      </c>
    </row>
    <row r="114" spans="1:1">
      <c r="A114" s="58" t="s">
        <v>301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D1" sqref="D1:D1048576"/>
    </sheetView>
  </sheetViews>
  <sheetFormatPr defaultRowHeight="13.2"/>
  <cols>
    <col min="3" max="3" width="9.109375" style="20"/>
  </cols>
  <sheetData>
    <row r="1" spans="1:5">
      <c r="A1" s="20" t="s">
        <v>0</v>
      </c>
      <c r="B1" t="str">
        <f>TblAgeBar!R7</f>
        <v>ไพรบึง</v>
      </c>
      <c r="C1" s="20" t="s">
        <v>145</v>
      </c>
      <c r="D1">
        <f>TblAgeBar!S7</f>
        <v>105.48</v>
      </c>
      <c r="E1" s="20" t="s">
        <v>142</v>
      </c>
    </row>
    <row r="2" spans="1:5">
      <c r="A2" s="20" t="s">
        <v>0</v>
      </c>
      <c r="B2" s="20" t="str">
        <f>TblAgeBar!R11</f>
        <v>อุทุมพรพิสัย</v>
      </c>
      <c r="C2" s="20" t="s">
        <v>145</v>
      </c>
      <c r="D2" s="20">
        <f>TblAgeBar!S11</f>
        <v>85.8</v>
      </c>
      <c r="E2" s="20" t="s">
        <v>142</v>
      </c>
    </row>
    <row r="3" spans="1:5">
      <c r="A3" s="20" t="s">
        <v>0</v>
      </c>
      <c r="B3" s="20" t="str">
        <f>TblAgeBar!R14</f>
        <v>โนนคูณ</v>
      </c>
      <c r="C3" s="20" t="s">
        <v>145</v>
      </c>
      <c r="D3" s="20">
        <f>TblAgeBar!S14</f>
        <v>78.5</v>
      </c>
      <c r="E3" s="20" t="s">
        <v>142</v>
      </c>
    </row>
    <row r="4" spans="1:5">
      <c r="A4" s="20" t="s">
        <v>0</v>
      </c>
      <c r="B4" s="20" t="str">
        <f>TblAgeBar!R15</f>
        <v>ศรีรัตนะ</v>
      </c>
      <c r="C4" s="20" t="s">
        <v>145</v>
      </c>
      <c r="D4" s="20">
        <f>TblAgeBar!S15</f>
        <v>70.05</v>
      </c>
      <c r="E4" s="20" t="s">
        <v>142</v>
      </c>
    </row>
    <row r="5" spans="1:5">
      <c r="A5" s="20" t="s">
        <v>0</v>
      </c>
      <c r="B5" s="20" t="str">
        <f>TblAgeBar!R20</f>
        <v>เบญจลักษ์</v>
      </c>
      <c r="C5" s="20" t="s">
        <v>145</v>
      </c>
      <c r="D5" s="20">
        <f>TblAgeBar!S20</f>
        <v>61.97</v>
      </c>
      <c r="E5" s="20" t="s">
        <v>142</v>
      </c>
    </row>
    <row r="6" spans="1:5">
      <c r="A6" s="20" t="s">
        <v>0</v>
      </c>
      <c r="B6" s="20" t="str">
        <f>TblAgeBar!R9</f>
        <v>ขุนหาญ</v>
      </c>
      <c r="C6" s="20" t="s">
        <v>145</v>
      </c>
      <c r="D6" s="20">
        <f>TblAgeBar!S9</f>
        <v>55.56</v>
      </c>
      <c r="E6" s="20" t="s">
        <v>142</v>
      </c>
    </row>
    <row r="7" spans="1:5">
      <c r="A7" s="20" t="s">
        <v>0</v>
      </c>
      <c r="B7" s="20" t="str">
        <f>TblAgeBar!R5</f>
        <v>กันทรลักษ์</v>
      </c>
      <c r="C7" s="20" t="s">
        <v>145</v>
      </c>
      <c r="D7" s="20">
        <f>TblAgeBar!S5</f>
        <v>52.48</v>
      </c>
      <c r="E7" s="20" t="s">
        <v>142</v>
      </c>
    </row>
    <row r="8" spans="1:5">
      <c r="A8" s="20" t="s">
        <v>0</v>
      </c>
      <c r="B8" s="20" t="str">
        <f>TblAgeBar!R16</f>
        <v>น้ำเกลี้ยง</v>
      </c>
      <c r="C8" s="20" t="s">
        <v>145</v>
      </c>
      <c r="D8" s="20">
        <f>TblAgeBar!S16</f>
        <v>49.56</v>
      </c>
      <c r="E8" s="20" t="s">
        <v>142</v>
      </c>
    </row>
    <row r="9" spans="1:5">
      <c r="A9" s="20" t="s">
        <v>0</v>
      </c>
      <c r="B9" s="20" t="str">
        <f>TblAgeBar!R17</f>
        <v>วังหิน</v>
      </c>
      <c r="C9" s="20" t="s">
        <v>145</v>
      </c>
      <c r="D9" s="20">
        <f>TblAgeBar!S17</f>
        <v>41.98</v>
      </c>
      <c r="E9" s="20" t="s">
        <v>142</v>
      </c>
    </row>
    <row r="10" spans="1:5">
      <c r="A10" s="20" t="s">
        <v>0</v>
      </c>
      <c r="B10" s="20" t="str">
        <f>TblAgeBar!R2</f>
        <v>เมือง</v>
      </c>
      <c r="C10" s="20" t="s">
        <v>145</v>
      </c>
      <c r="D10" s="20">
        <f>TblAgeBar!S2</f>
        <v>40.86</v>
      </c>
      <c r="E10" s="20" t="s">
        <v>142</v>
      </c>
    </row>
    <row r="11" spans="1:5">
      <c r="A11" s="20" t="s">
        <v>0</v>
      </c>
      <c r="B11" s="20" t="str">
        <f>TblAgeBar!R4</f>
        <v>กันทรารมย์</v>
      </c>
      <c r="C11" s="20" t="s">
        <v>145</v>
      </c>
      <c r="D11" s="20">
        <f>TblAgeBar!S4</f>
        <v>39.33</v>
      </c>
      <c r="E11" s="20" t="s">
        <v>142</v>
      </c>
    </row>
    <row r="12" spans="1:5">
      <c r="A12" s="20" t="s">
        <v>0</v>
      </c>
      <c r="B12" s="20" t="str">
        <f>TblAgeBar!R3</f>
        <v>ยางชุมน้อย</v>
      </c>
      <c r="C12" s="20" t="s">
        <v>145</v>
      </c>
      <c r="D12" s="20">
        <f>TblAgeBar!S3</f>
        <v>37.96</v>
      </c>
      <c r="E12" s="20" t="s">
        <v>142</v>
      </c>
    </row>
    <row r="13" spans="1:5">
      <c r="A13" s="20" t="s">
        <v>0</v>
      </c>
      <c r="B13" s="20" t="str">
        <f>TblAgeBar!R22</f>
        <v>โพธิ์ศรีสุวรรณ</v>
      </c>
      <c r="C13" s="20" t="s">
        <v>145</v>
      </c>
      <c r="D13" s="20">
        <f>TblAgeBar!S22</f>
        <v>33.479999999999997</v>
      </c>
      <c r="E13" s="20" t="s">
        <v>142</v>
      </c>
    </row>
    <row r="14" spans="1:5">
      <c r="A14" s="20" t="s">
        <v>0</v>
      </c>
      <c r="B14" s="20" t="str">
        <f>TblAgeBar!R19</f>
        <v>เมืองจันทร์</v>
      </c>
      <c r="C14" s="20" t="s">
        <v>145</v>
      </c>
      <c r="D14" s="20">
        <f>TblAgeBar!S19</f>
        <v>33.28</v>
      </c>
      <c r="E14" s="20" t="s">
        <v>142</v>
      </c>
    </row>
    <row r="15" spans="1:5">
      <c r="A15" s="20" t="s">
        <v>0</v>
      </c>
      <c r="B15" s="20" t="str">
        <f>TblAgeBar!R10</f>
        <v>ราษีไศล</v>
      </c>
      <c r="C15" s="20" t="s">
        <v>145</v>
      </c>
      <c r="D15" s="20">
        <f>TblAgeBar!S10</f>
        <v>27.71</v>
      </c>
      <c r="E15" s="20" t="s">
        <v>142</v>
      </c>
    </row>
    <row r="16" spans="1:5">
      <c r="A16" s="20" t="s">
        <v>0</v>
      </c>
      <c r="B16" s="20" t="str">
        <f>TblAgeBar!R12</f>
        <v>บึงบูรพ์</v>
      </c>
      <c r="C16" s="20" t="s">
        <v>145</v>
      </c>
      <c r="D16" s="20">
        <f>TblAgeBar!S12</f>
        <v>27.68</v>
      </c>
      <c r="E16" s="20" t="s">
        <v>142</v>
      </c>
    </row>
    <row r="17" spans="1:5">
      <c r="A17" s="20" t="s">
        <v>0</v>
      </c>
      <c r="B17" s="20" t="str">
        <f>TblAgeBar!R21</f>
        <v>พยุห์</v>
      </c>
      <c r="C17" s="20" t="s">
        <v>145</v>
      </c>
      <c r="D17" s="20">
        <f>TblAgeBar!S21</f>
        <v>26.2</v>
      </c>
      <c r="E17" s="20" t="s">
        <v>142</v>
      </c>
    </row>
    <row r="18" spans="1:5">
      <c r="A18" s="20" t="s">
        <v>0</v>
      </c>
      <c r="B18" s="20" t="str">
        <f>TblAgeBar!R18</f>
        <v>ภูสิงห์</v>
      </c>
      <c r="C18" s="20" t="s">
        <v>145</v>
      </c>
      <c r="D18" s="20">
        <f>TblAgeBar!S18</f>
        <v>25.85</v>
      </c>
      <c r="E18" s="20" t="s">
        <v>142</v>
      </c>
    </row>
    <row r="19" spans="1:5">
      <c r="A19" s="20" t="s">
        <v>0</v>
      </c>
      <c r="B19" s="20" t="str">
        <f>TblAgeBar!R8</f>
        <v>ปรางค์กู่</v>
      </c>
      <c r="C19" s="20" t="s">
        <v>145</v>
      </c>
      <c r="D19" s="20">
        <f>TblAgeBar!S8</f>
        <v>19.11</v>
      </c>
      <c r="E19" s="20" t="s">
        <v>142</v>
      </c>
    </row>
    <row r="20" spans="1:5">
      <c r="A20" s="20" t="s">
        <v>0</v>
      </c>
      <c r="B20" s="20" t="str">
        <f>TblAgeBar!R13</f>
        <v>ห้วยทับทัน</v>
      </c>
      <c r="C20" s="20" t="s">
        <v>145</v>
      </c>
      <c r="D20" s="20">
        <f>TblAgeBar!S13</f>
        <v>18.87</v>
      </c>
      <c r="E20" s="20" t="s">
        <v>142</v>
      </c>
    </row>
    <row r="21" spans="1:5">
      <c r="A21" s="20" t="s">
        <v>0</v>
      </c>
      <c r="B21" s="20" t="str">
        <f>TblAgeBar!R6</f>
        <v>ขุขันธ์</v>
      </c>
      <c r="C21" s="20" t="s">
        <v>145</v>
      </c>
      <c r="D21" s="20">
        <f>TblAgeBar!S6</f>
        <v>17.84</v>
      </c>
      <c r="E21" s="20" t="s">
        <v>142</v>
      </c>
    </row>
    <row r="22" spans="1:5">
      <c r="A22" s="20" t="s">
        <v>0</v>
      </c>
      <c r="B22" s="20" t="str">
        <f>TblAgeBar!R23</f>
        <v>ศิลาลาด</v>
      </c>
      <c r="C22" s="20" t="s">
        <v>145</v>
      </c>
      <c r="D22" s="20">
        <f>TblAgeBar!S23</f>
        <v>14.26</v>
      </c>
      <c r="E22" s="20" t="s">
        <v>142</v>
      </c>
    </row>
  </sheetData>
  <sortState ref="A1:E22">
    <sortCondition descending="1" ref="D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C1" sqref="C1:C1048576"/>
    </sheetView>
  </sheetViews>
  <sheetFormatPr defaultRowHeight="13.2"/>
  <cols>
    <col min="1" max="1" width="9.109375" style="20"/>
    <col min="2" max="2" width="19" customWidth="1"/>
    <col min="3" max="3" width="9.109375" style="45"/>
    <col min="5" max="5" width="9.109375" style="33"/>
  </cols>
  <sheetData>
    <row r="1" spans="1:8">
      <c r="A1" s="20" t="s">
        <v>143</v>
      </c>
      <c r="B1" t="str">
        <f>TblAgeBar!B38</f>
        <v>นักเรียน</v>
      </c>
      <c r="C1" s="45">
        <f>TblAgeBar!C38</f>
        <v>320</v>
      </c>
      <c r="D1" s="20" t="s">
        <v>144</v>
      </c>
      <c r="E1" s="53">
        <f t="shared" ref="E1:E15" si="0">ROUNDDOWN((C1*100/F1),2)</f>
        <v>47.76</v>
      </c>
      <c r="F1">
        <f>C1+C2+C3+C4+C5+C6+C7+C8+C9+C10+C11+C12+C13+C14+C15</f>
        <v>670</v>
      </c>
      <c r="G1" s="29" t="s">
        <v>311</v>
      </c>
      <c r="H1" s="44">
        <f>SUM(C1:C15)</f>
        <v>670</v>
      </c>
    </row>
    <row r="2" spans="1:8">
      <c r="A2" s="20" t="s">
        <v>143</v>
      </c>
      <c r="B2" s="20" t="str">
        <f>TblAgeBar!B43</f>
        <v>ไม่ทราบอาชีพ/ในปกครอง</v>
      </c>
      <c r="C2" s="45">
        <f>TblAgeBar!C43</f>
        <v>254</v>
      </c>
      <c r="D2" s="20" t="s">
        <v>144</v>
      </c>
      <c r="E2" s="53" t="e">
        <f t="shared" si="0"/>
        <v>#REF!</v>
      </c>
      <c r="F2" t="e">
        <f>#REF!+C2+C3+C4+C5+C6+C7+C8+C9+C10+C11+C12+C13+C14+C15</f>
        <v>#REF!</v>
      </c>
      <c r="G2" s="29" t="s">
        <v>311</v>
      </c>
      <c r="H2" s="44">
        <f>SUM(C2:C14)</f>
        <v>350</v>
      </c>
    </row>
    <row r="3" spans="1:8">
      <c r="A3" s="20" t="s">
        <v>143</v>
      </c>
      <c r="B3" s="20" t="str">
        <f>TblAgeBar!B42</f>
        <v>อื่นๆ</v>
      </c>
      <c r="C3" s="45">
        <f>TblAgeBar!C42</f>
        <v>55</v>
      </c>
      <c r="D3" s="20" t="s">
        <v>144</v>
      </c>
      <c r="E3" s="53" t="e">
        <f t="shared" si="0"/>
        <v>#REF!</v>
      </c>
      <c r="F3" t="e">
        <f>#REF!+#REF!+C1+C2+C3+C4+C5+C6+C7+C8+C9+C10+C11+C12+C13</f>
        <v>#REF!</v>
      </c>
      <c r="G3" s="29" t="s">
        <v>311</v>
      </c>
      <c r="H3" s="44">
        <f>SUM(C1:C14)</f>
        <v>670</v>
      </c>
    </row>
    <row r="4" spans="1:8">
      <c r="A4" s="20" t="s">
        <v>143</v>
      </c>
      <c r="B4" s="20" t="str">
        <f>TblAgeBar!B33</f>
        <v>เกษตร</v>
      </c>
      <c r="C4" s="45">
        <f>TblAgeBar!C33</f>
        <v>34</v>
      </c>
      <c r="D4" s="20" t="s">
        <v>144</v>
      </c>
      <c r="E4" s="53" t="e">
        <f t="shared" si="0"/>
        <v>#REF!</v>
      </c>
      <c r="F4" t="e">
        <f>#REF!+C3+C4+C5+C6+C7+C8+C9+C10+C11+C12+C13+C14+C15+C16</f>
        <v>#REF!</v>
      </c>
      <c r="G4" s="29" t="s">
        <v>311</v>
      </c>
      <c r="H4" s="44">
        <f>SUM(C3:C17)</f>
        <v>96</v>
      </c>
    </row>
    <row r="5" spans="1:8">
      <c r="A5" s="20" t="s">
        <v>143</v>
      </c>
      <c r="B5" s="20" t="str">
        <f>TblAgeBar!B47</f>
        <v>บุคลากรสาธารณสุข</v>
      </c>
      <c r="C5" s="45">
        <f>TblAgeBar!C47</f>
        <v>2</v>
      </c>
      <c r="D5" s="20" t="s">
        <v>144</v>
      </c>
      <c r="E5" s="53" t="e">
        <f t="shared" si="0"/>
        <v>#REF!</v>
      </c>
      <c r="F5" t="e">
        <f>#REF!+#REF!+#REF!+C1+C2+C3+C4+C5+C6+C7+C8+C9+C10+C11+C12</f>
        <v>#REF!</v>
      </c>
      <c r="G5" s="29" t="s">
        <v>311</v>
      </c>
      <c r="H5" s="44">
        <f>SUM(C1:C14)</f>
        <v>670</v>
      </c>
    </row>
    <row r="6" spans="1:8">
      <c r="A6" s="20" t="s">
        <v>143</v>
      </c>
      <c r="B6" s="20" t="str">
        <f>TblAgeBar!B34</f>
        <v>ข้าราชการ</v>
      </c>
      <c r="C6" s="45">
        <f>TblAgeBar!C34</f>
        <v>2</v>
      </c>
      <c r="D6" s="20" t="s">
        <v>144</v>
      </c>
      <c r="E6" s="53" t="e">
        <f t="shared" si="0"/>
        <v>#REF!</v>
      </c>
      <c r="F6" t="e">
        <f>#REF!+#REF!+#REF!+#REF!+#REF!+#REF!+#REF!+C5+C6+C7+C8+C9+C10+C11+C12</f>
        <v>#REF!</v>
      </c>
      <c r="G6" s="29" t="s">
        <v>311</v>
      </c>
      <c r="H6" s="44">
        <f>SUM(C5:C14)</f>
        <v>7</v>
      </c>
    </row>
    <row r="7" spans="1:8">
      <c r="A7" s="20" t="s">
        <v>143</v>
      </c>
      <c r="B7" s="20" t="str">
        <f>TblAgeBar!B35</f>
        <v>รับจ้าง,กรรมกร</v>
      </c>
      <c r="C7" s="45">
        <f>TblAgeBar!C35</f>
        <v>1</v>
      </c>
      <c r="D7" s="20" t="s">
        <v>144</v>
      </c>
      <c r="E7" s="53" t="e">
        <f t="shared" si="0"/>
        <v>#REF!</v>
      </c>
      <c r="F7" t="e">
        <f>#REF!+#REF!+#REF!+C7+C8+C9+C10+C11+C12+C13+C14+C15+C16+C17+C18</f>
        <v>#REF!</v>
      </c>
      <c r="G7" s="29" t="s">
        <v>311</v>
      </c>
      <c r="H7" s="44">
        <f>SUM(C7:C12)</f>
        <v>3</v>
      </c>
    </row>
    <row r="8" spans="1:8">
      <c r="A8" s="20" t="s">
        <v>143</v>
      </c>
      <c r="B8" s="20" t="str">
        <f>TblAgeBar!B41</f>
        <v>ครู</v>
      </c>
      <c r="C8" s="45">
        <f>TblAgeBar!C41</f>
        <v>1</v>
      </c>
      <c r="D8" s="20" t="s">
        <v>144</v>
      </c>
      <c r="E8" s="53" t="e">
        <f t="shared" si="0"/>
        <v>#REF!</v>
      </c>
      <c r="F8" t="e">
        <f>#REF!+#REF!+#REF!+#REF!+#REF!+#REF!+C5+C6+C7+C8+C9+C10+C11+C12+C13</f>
        <v>#REF!</v>
      </c>
      <c r="G8" s="29" t="s">
        <v>311</v>
      </c>
      <c r="H8" s="44">
        <f>SUM(C5:C15)</f>
        <v>7</v>
      </c>
    </row>
    <row r="9" spans="1:8">
      <c r="A9" s="20" t="s">
        <v>143</v>
      </c>
      <c r="B9" s="20" t="str">
        <f>TblAgeBar!B37</f>
        <v>งานบ้าน</v>
      </c>
      <c r="C9" s="45">
        <f>TblAgeBar!C37</f>
        <v>1</v>
      </c>
      <c r="D9" s="20" t="s">
        <v>144</v>
      </c>
      <c r="E9" s="53" t="e">
        <f t="shared" si="0"/>
        <v>#REF!</v>
      </c>
      <c r="F9" t="e">
        <f>#REF!+#REF!+#REF!+#REF!+#REF!+#REF!+#REF!+C4+C5+C6+C7+C8+C9+C10+C11</f>
        <v>#REF!</v>
      </c>
      <c r="G9" s="29" t="s">
        <v>311</v>
      </c>
      <c r="H9" s="44">
        <f>SUM(C4:C11)</f>
        <v>41</v>
      </c>
    </row>
    <row r="10" spans="1:8">
      <c r="A10" s="20" t="s">
        <v>143</v>
      </c>
      <c r="B10" s="20" t="str">
        <f>TblAgeBar!B36</f>
        <v>ค้าขาย</v>
      </c>
      <c r="C10" s="45">
        <f>TblAgeBar!C36</f>
        <v>0</v>
      </c>
      <c r="D10" s="20" t="s">
        <v>144</v>
      </c>
      <c r="E10" s="53" t="e">
        <f t="shared" si="0"/>
        <v>#REF!</v>
      </c>
      <c r="F10" t="e">
        <f>#REF!+#REF!+#REF!+C7+C8+C9+C10+C11+C12+C13+C14+C15+C16+C17+C18</f>
        <v>#REF!</v>
      </c>
      <c r="G10" s="29" t="s">
        <v>311</v>
      </c>
      <c r="H10" s="44">
        <f>SUM(C7:C16)</f>
        <v>3</v>
      </c>
    </row>
    <row r="11" spans="1:8">
      <c r="A11" s="20" t="s">
        <v>143</v>
      </c>
      <c r="B11" s="20" t="str">
        <f>TblAgeBar!B39</f>
        <v>ทหาร,ตำรวจ</v>
      </c>
      <c r="C11" s="45">
        <f>TblAgeBar!C39</f>
        <v>0</v>
      </c>
      <c r="D11" s="20" t="s">
        <v>144</v>
      </c>
      <c r="E11" s="53" t="e">
        <f t="shared" si="0"/>
        <v>#REF!</v>
      </c>
      <c r="F11" t="e">
        <f>#REF!+#REF!+#REF!+C9+C10+C11+C12+C13+C14+C15+C16+C17+C18+C19+C20</f>
        <v>#REF!</v>
      </c>
      <c r="G11" s="29" t="s">
        <v>311</v>
      </c>
      <c r="H11" s="44">
        <f>SUM(C9:C21)</f>
        <v>1</v>
      </c>
    </row>
    <row r="12" spans="1:8">
      <c r="A12" s="20" t="s">
        <v>143</v>
      </c>
      <c r="B12" s="20" t="str">
        <f>TblAgeBar!B45</f>
        <v>นักบวช</v>
      </c>
      <c r="C12" s="45">
        <f>TblAgeBar!C45</f>
        <v>0</v>
      </c>
      <c r="D12" s="20" t="s">
        <v>144</v>
      </c>
      <c r="E12" s="53" t="e">
        <f t="shared" si="0"/>
        <v>#REF!</v>
      </c>
      <c r="F12" t="e">
        <f>#REF!+#REF!+#REF!+#REF!+C6+C7+C8+C9+C10+C11+C12+C13+C14+C15+C16</f>
        <v>#REF!</v>
      </c>
      <c r="G12" s="29" t="s">
        <v>311</v>
      </c>
      <c r="H12" s="44">
        <f>SUM(C6:C16)</f>
        <v>5</v>
      </c>
    </row>
    <row r="13" spans="1:8">
      <c r="A13" s="20" t="s">
        <v>143</v>
      </c>
      <c r="B13" s="20" t="str">
        <f>TblAgeBar!B46</f>
        <v>อาชีพพิเศษ</v>
      </c>
      <c r="C13" s="45">
        <f>TblAgeBar!C46</f>
        <v>0</v>
      </c>
      <c r="D13" s="20" t="s">
        <v>144</v>
      </c>
      <c r="E13" s="53" t="e">
        <f t="shared" si="0"/>
        <v>#REF!</v>
      </c>
      <c r="F13" t="e">
        <f>#REF!+#REF!+#REF!+#REF!+C6+C7+C8+C9+C10+C11+C12+C13+C14+C15+C16</f>
        <v>#REF!</v>
      </c>
      <c r="G13" s="29" t="s">
        <v>311</v>
      </c>
      <c r="H13" s="44">
        <f>SUM(C6:C16)</f>
        <v>5</v>
      </c>
    </row>
    <row r="14" spans="1:8">
      <c r="A14" s="20" t="s">
        <v>143</v>
      </c>
      <c r="B14" s="20" t="str">
        <f>TblAgeBar!B40</f>
        <v>ประมง</v>
      </c>
      <c r="C14" s="45">
        <f>TblAgeBar!C40</f>
        <v>0</v>
      </c>
      <c r="D14" s="20" t="s">
        <v>144</v>
      </c>
      <c r="E14" s="53" t="e">
        <f t="shared" si="0"/>
        <v>#REF!</v>
      </c>
      <c r="F14" t="e">
        <f>#REF!+#REF!+#REF!+#REF!+#REF!+C6+C7+C8+C9+C10+C11+C12+C13+C14+C15</f>
        <v>#REF!</v>
      </c>
      <c r="G14" s="29" t="s">
        <v>311</v>
      </c>
      <c r="H14" s="44">
        <f>SUM(C6:C15)</f>
        <v>5</v>
      </c>
    </row>
    <row r="15" spans="1:8">
      <c r="A15" s="20" t="s">
        <v>143</v>
      </c>
      <c r="B15" s="20" t="str">
        <f>TblAgeBar!B44</f>
        <v>เลี้ยงสัตว์</v>
      </c>
      <c r="C15" s="45">
        <f>TblAgeBar!C44</f>
        <v>0</v>
      </c>
      <c r="D15" s="20" t="s">
        <v>144</v>
      </c>
      <c r="E15" s="53" t="e">
        <f t="shared" si="0"/>
        <v>#REF!</v>
      </c>
      <c r="F15" t="e">
        <f>#REF!+#REF!+#REF!+#REF!+#REF!+C6+C7+C8+C9+C10+C11+C12+C13+C14+C15</f>
        <v>#REF!</v>
      </c>
      <c r="G15" s="29" t="s">
        <v>311</v>
      </c>
      <c r="H15" s="44">
        <f>SUM(C6:C15)</f>
        <v>5</v>
      </c>
    </row>
  </sheetData>
  <autoFilter ref="C1:C15"/>
  <sortState ref="A1:H15">
    <sortCondition descending="1" ref="C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workbookViewId="0">
      <selection activeCell="C1" sqref="C1:C1048576"/>
    </sheetView>
  </sheetViews>
  <sheetFormatPr defaultRowHeight="13.2"/>
  <cols>
    <col min="1" max="1" width="14" style="26" customWidth="1"/>
    <col min="2" max="2" width="17.109375" style="26" customWidth="1"/>
    <col min="3" max="3" width="13.44140625" style="45" customWidth="1"/>
    <col min="4" max="4" width="9.109375" style="26"/>
    <col min="5" max="5" width="9.109375" style="33"/>
    <col min="6" max="17" width="9.109375" style="26"/>
    <col min="18" max="18" width="32.33203125" style="26" customWidth="1"/>
    <col min="19" max="19" width="10.109375" style="26" customWidth="1"/>
    <col min="20" max="256" width="9.109375" style="26"/>
    <col min="257" max="257" width="14" style="26" customWidth="1"/>
    <col min="258" max="258" width="17.109375" style="26" customWidth="1"/>
    <col min="259" max="259" width="13.44140625" style="26" customWidth="1"/>
    <col min="260" max="273" width="9.109375" style="26"/>
    <col min="274" max="274" width="32.33203125" style="26" customWidth="1"/>
    <col min="275" max="275" width="10.109375" style="26" customWidth="1"/>
    <col min="276" max="512" width="9.109375" style="26"/>
    <col min="513" max="513" width="14" style="26" customWidth="1"/>
    <col min="514" max="514" width="17.109375" style="26" customWidth="1"/>
    <col min="515" max="515" width="13.44140625" style="26" customWidth="1"/>
    <col min="516" max="529" width="9.109375" style="26"/>
    <col min="530" max="530" width="32.33203125" style="26" customWidth="1"/>
    <col min="531" max="531" width="10.109375" style="26" customWidth="1"/>
    <col min="532" max="768" width="9.109375" style="26"/>
    <col min="769" max="769" width="14" style="26" customWidth="1"/>
    <col min="770" max="770" width="17.109375" style="26" customWidth="1"/>
    <col min="771" max="771" width="13.44140625" style="26" customWidth="1"/>
    <col min="772" max="785" width="9.109375" style="26"/>
    <col min="786" max="786" width="32.33203125" style="26" customWidth="1"/>
    <col min="787" max="787" width="10.109375" style="26" customWidth="1"/>
    <col min="788" max="1024" width="9.109375" style="26"/>
    <col min="1025" max="1025" width="14" style="26" customWidth="1"/>
    <col min="1026" max="1026" width="17.109375" style="26" customWidth="1"/>
    <col min="1027" max="1027" width="13.44140625" style="26" customWidth="1"/>
    <col min="1028" max="1041" width="9.109375" style="26"/>
    <col min="1042" max="1042" width="32.33203125" style="26" customWidth="1"/>
    <col min="1043" max="1043" width="10.109375" style="26" customWidth="1"/>
    <col min="1044" max="1280" width="9.109375" style="26"/>
    <col min="1281" max="1281" width="14" style="26" customWidth="1"/>
    <col min="1282" max="1282" width="17.109375" style="26" customWidth="1"/>
    <col min="1283" max="1283" width="13.44140625" style="26" customWidth="1"/>
    <col min="1284" max="1297" width="9.109375" style="26"/>
    <col min="1298" max="1298" width="32.33203125" style="26" customWidth="1"/>
    <col min="1299" max="1299" width="10.109375" style="26" customWidth="1"/>
    <col min="1300" max="1536" width="9.109375" style="26"/>
    <col min="1537" max="1537" width="14" style="26" customWidth="1"/>
    <col min="1538" max="1538" width="17.109375" style="26" customWidth="1"/>
    <col min="1539" max="1539" width="13.44140625" style="26" customWidth="1"/>
    <col min="1540" max="1553" width="9.109375" style="26"/>
    <col min="1554" max="1554" width="32.33203125" style="26" customWidth="1"/>
    <col min="1555" max="1555" width="10.109375" style="26" customWidth="1"/>
    <col min="1556" max="1792" width="9.109375" style="26"/>
    <col min="1793" max="1793" width="14" style="26" customWidth="1"/>
    <col min="1794" max="1794" width="17.109375" style="26" customWidth="1"/>
    <col min="1795" max="1795" width="13.44140625" style="26" customWidth="1"/>
    <col min="1796" max="1809" width="9.109375" style="26"/>
    <col min="1810" max="1810" width="32.33203125" style="26" customWidth="1"/>
    <col min="1811" max="1811" width="10.109375" style="26" customWidth="1"/>
    <col min="1812" max="2048" width="9.109375" style="26"/>
    <col min="2049" max="2049" width="14" style="26" customWidth="1"/>
    <col min="2050" max="2050" width="17.109375" style="26" customWidth="1"/>
    <col min="2051" max="2051" width="13.44140625" style="26" customWidth="1"/>
    <col min="2052" max="2065" width="9.109375" style="26"/>
    <col min="2066" max="2066" width="32.33203125" style="26" customWidth="1"/>
    <col min="2067" max="2067" width="10.109375" style="26" customWidth="1"/>
    <col min="2068" max="2304" width="9.109375" style="26"/>
    <col min="2305" max="2305" width="14" style="26" customWidth="1"/>
    <col min="2306" max="2306" width="17.109375" style="26" customWidth="1"/>
    <col min="2307" max="2307" width="13.44140625" style="26" customWidth="1"/>
    <col min="2308" max="2321" width="9.109375" style="26"/>
    <col min="2322" max="2322" width="32.33203125" style="26" customWidth="1"/>
    <col min="2323" max="2323" width="10.109375" style="26" customWidth="1"/>
    <col min="2324" max="2560" width="9.109375" style="26"/>
    <col min="2561" max="2561" width="14" style="26" customWidth="1"/>
    <col min="2562" max="2562" width="17.109375" style="26" customWidth="1"/>
    <col min="2563" max="2563" width="13.44140625" style="26" customWidth="1"/>
    <col min="2564" max="2577" width="9.109375" style="26"/>
    <col min="2578" max="2578" width="32.33203125" style="26" customWidth="1"/>
    <col min="2579" max="2579" width="10.109375" style="26" customWidth="1"/>
    <col min="2580" max="2816" width="9.109375" style="26"/>
    <col min="2817" max="2817" width="14" style="26" customWidth="1"/>
    <col min="2818" max="2818" width="17.109375" style="26" customWidth="1"/>
    <col min="2819" max="2819" width="13.44140625" style="26" customWidth="1"/>
    <col min="2820" max="2833" width="9.109375" style="26"/>
    <col min="2834" max="2834" width="32.33203125" style="26" customWidth="1"/>
    <col min="2835" max="2835" width="10.109375" style="26" customWidth="1"/>
    <col min="2836" max="3072" width="9.109375" style="26"/>
    <col min="3073" max="3073" width="14" style="26" customWidth="1"/>
    <col min="3074" max="3074" width="17.109375" style="26" customWidth="1"/>
    <col min="3075" max="3075" width="13.44140625" style="26" customWidth="1"/>
    <col min="3076" max="3089" width="9.109375" style="26"/>
    <col min="3090" max="3090" width="32.33203125" style="26" customWidth="1"/>
    <col min="3091" max="3091" width="10.109375" style="26" customWidth="1"/>
    <col min="3092" max="3328" width="9.109375" style="26"/>
    <col min="3329" max="3329" width="14" style="26" customWidth="1"/>
    <col min="3330" max="3330" width="17.109375" style="26" customWidth="1"/>
    <col min="3331" max="3331" width="13.44140625" style="26" customWidth="1"/>
    <col min="3332" max="3345" width="9.109375" style="26"/>
    <col min="3346" max="3346" width="32.33203125" style="26" customWidth="1"/>
    <col min="3347" max="3347" width="10.109375" style="26" customWidth="1"/>
    <col min="3348" max="3584" width="9.109375" style="26"/>
    <col min="3585" max="3585" width="14" style="26" customWidth="1"/>
    <col min="3586" max="3586" width="17.109375" style="26" customWidth="1"/>
    <col min="3587" max="3587" width="13.44140625" style="26" customWidth="1"/>
    <col min="3588" max="3601" width="9.109375" style="26"/>
    <col min="3602" max="3602" width="32.33203125" style="26" customWidth="1"/>
    <col min="3603" max="3603" width="10.109375" style="26" customWidth="1"/>
    <col min="3604" max="3840" width="9.109375" style="26"/>
    <col min="3841" max="3841" width="14" style="26" customWidth="1"/>
    <col min="3842" max="3842" width="17.109375" style="26" customWidth="1"/>
    <col min="3843" max="3843" width="13.44140625" style="26" customWidth="1"/>
    <col min="3844" max="3857" width="9.109375" style="26"/>
    <col min="3858" max="3858" width="32.33203125" style="26" customWidth="1"/>
    <col min="3859" max="3859" width="10.109375" style="26" customWidth="1"/>
    <col min="3860" max="4096" width="9.109375" style="26"/>
    <col min="4097" max="4097" width="14" style="26" customWidth="1"/>
    <col min="4098" max="4098" width="17.109375" style="26" customWidth="1"/>
    <col min="4099" max="4099" width="13.44140625" style="26" customWidth="1"/>
    <col min="4100" max="4113" width="9.109375" style="26"/>
    <col min="4114" max="4114" width="32.33203125" style="26" customWidth="1"/>
    <col min="4115" max="4115" width="10.109375" style="26" customWidth="1"/>
    <col min="4116" max="4352" width="9.109375" style="26"/>
    <col min="4353" max="4353" width="14" style="26" customWidth="1"/>
    <col min="4354" max="4354" width="17.109375" style="26" customWidth="1"/>
    <col min="4355" max="4355" width="13.44140625" style="26" customWidth="1"/>
    <col min="4356" max="4369" width="9.109375" style="26"/>
    <col min="4370" max="4370" width="32.33203125" style="26" customWidth="1"/>
    <col min="4371" max="4371" width="10.109375" style="26" customWidth="1"/>
    <col min="4372" max="4608" width="9.109375" style="26"/>
    <col min="4609" max="4609" width="14" style="26" customWidth="1"/>
    <col min="4610" max="4610" width="17.109375" style="26" customWidth="1"/>
    <col min="4611" max="4611" width="13.44140625" style="26" customWidth="1"/>
    <col min="4612" max="4625" width="9.109375" style="26"/>
    <col min="4626" max="4626" width="32.33203125" style="26" customWidth="1"/>
    <col min="4627" max="4627" width="10.109375" style="26" customWidth="1"/>
    <col min="4628" max="4864" width="9.109375" style="26"/>
    <col min="4865" max="4865" width="14" style="26" customWidth="1"/>
    <col min="4866" max="4866" width="17.109375" style="26" customWidth="1"/>
    <col min="4867" max="4867" width="13.44140625" style="26" customWidth="1"/>
    <col min="4868" max="4881" width="9.109375" style="26"/>
    <col min="4882" max="4882" width="32.33203125" style="26" customWidth="1"/>
    <col min="4883" max="4883" width="10.109375" style="26" customWidth="1"/>
    <col min="4884" max="5120" width="9.109375" style="26"/>
    <col min="5121" max="5121" width="14" style="26" customWidth="1"/>
    <col min="5122" max="5122" width="17.109375" style="26" customWidth="1"/>
    <col min="5123" max="5123" width="13.44140625" style="26" customWidth="1"/>
    <col min="5124" max="5137" width="9.109375" style="26"/>
    <col min="5138" max="5138" width="32.33203125" style="26" customWidth="1"/>
    <col min="5139" max="5139" width="10.109375" style="26" customWidth="1"/>
    <col min="5140" max="5376" width="9.109375" style="26"/>
    <col min="5377" max="5377" width="14" style="26" customWidth="1"/>
    <col min="5378" max="5378" width="17.109375" style="26" customWidth="1"/>
    <col min="5379" max="5379" width="13.44140625" style="26" customWidth="1"/>
    <col min="5380" max="5393" width="9.109375" style="26"/>
    <col min="5394" max="5394" width="32.33203125" style="26" customWidth="1"/>
    <col min="5395" max="5395" width="10.109375" style="26" customWidth="1"/>
    <col min="5396" max="5632" width="9.109375" style="26"/>
    <col min="5633" max="5633" width="14" style="26" customWidth="1"/>
    <col min="5634" max="5634" width="17.109375" style="26" customWidth="1"/>
    <col min="5635" max="5635" width="13.44140625" style="26" customWidth="1"/>
    <col min="5636" max="5649" width="9.109375" style="26"/>
    <col min="5650" max="5650" width="32.33203125" style="26" customWidth="1"/>
    <col min="5651" max="5651" width="10.109375" style="26" customWidth="1"/>
    <col min="5652" max="5888" width="9.109375" style="26"/>
    <col min="5889" max="5889" width="14" style="26" customWidth="1"/>
    <col min="5890" max="5890" width="17.109375" style="26" customWidth="1"/>
    <col min="5891" max="5891" width="13.44140625" style="26" customWidth="1"/>
    <col min="5892" max="5905" width="9.109375" style="26"/>
    <col min="5906" max="5906" width="32.33203125" style="26" customWidth="1"/>
    <col min="5907" max="5907" width="10.109375" style="26" customWidth="1"/>
    <col min="5908" max="6144" width="9.109375" style="26"/>
    <col min="6145" max="6145" width="14" style="26" customWidth="1"/>
    <col min="6146" max="6146" width="17.109375" style="26" customWidth="1"/>
    <col min="6147" max="6147" width="13.44140625" style="26" customWidth="1"/>
    <col min="6148" max="6161" width="9.109375" style="26"/>
    <col min="6162" max="6162" width="32.33203125" style="26" customWidth="1"/>
    <col min="6163" max="6163" width="10.109375" style="26" customWidth="1"/>
    <col min="6164" max="6400" width="9.109375" style="26"/>
    <col min="6401" max="6401" width="14" style="26" customWidth="1"/>
    <col min="6402" max="6402" width="17.109375" style="26" customWidth="1"/>
    <col min="6403" max="6403" width="13.44140625" style="26" customWidth="1"/>
    <col min="6404" max="6417" width="9.109375" style="26"/>
    <col min="6418" max="6418" width="32.33203125" style="26" customWidth="1"/>
    <col min="6419" max="6419" width="10.109375" style="26" customWidth="1"/>
    <col min="6420" max="6656" width="9.109375" style="26"/>
    <col min="6657" max="6657" width="14" style="26" customWidth="1"/>
    <col min="6658" max="6658" width="17.109375" style="26" customWidth="1"/>
    <col min="6659" max="6659" width="13.44140625" style="26" customWidth="1"/>
    <col min="6660" max="6673" width="9.109375" style="26"/>
    <col min="6674" max="6674" width="32.33203125" style="26" customWidth="1"/>
    <col min="6675" max="6675" width="10.109375" style="26" customWidth="1"/>
    <col min="6676" max="6912" width="9.109375" style="26"/>
    <col min="6913" max="6913" width="14" style="26" customWidth="1"/>
    <col min="6914" max="6914" width="17.109375" style="26" customWidth="1"/>
    <col min="6915" max="6915" width="13.44140625" style="26" customWidth="1"/>
    <col min="6916" max="6929" width="9.109375" style="26"/>
    <col min="6930" max="6930" width="32.33203125" style="26" customWidth="1"/>
    <col min="6931" max="6931" width="10.109375" style="26" customWidth="1"/>
    <col min="6932" max="7168" width="9.109375" style="26"/>
    <col min="7169" max="7169" width="14" style="26" customWidth="1"/>
    <col min="7170" max="7170" width="17.109375" style="26" customWidth="1"/>
    <col min="7171" max="7171" width="13.44140625" style="26" customWidth="1"/>
    <col min="7172" max="7185" width="9.109375" style="26"/>
    <col min="7186" max="7186" width="32.33203125" style="26" customWidth="1"/>
    <col min="7187" max="7187" width="10.109375" style="26" customWidth="1"/>
    <col min="7188" max="7424" width="9.109375" style="26"/>
    <col min="7425" max="7425" width="14" style="26" customWidth="1"/>
    <col min="7426" max="7426" width="17.109375" style="26" customWidth="1"/>
    <col min="7427" max="7427" width="13.44140625" style="26" customWidth="1"/>
    <col min="7428" max="7441" width="9.109375" style="26"/>
    <col min="7442" max="7442" width="32.33203125" style="26" customWidth="1"/>
    <col min="7443" max="7443" width="10.109375" style="26" customWidth="1"/>
    <col min="7444" max="7680" width="9.109375" style="26"/>
    <col min="7681" max="7681" width="14" style="26" customWidth="1"/>
    <col min="7682" max="7682" width="17.109375" style="26" customWidth="1"/>
    <col min="7683" max="7683" width="13.44140625" style="26" customWidth="1"/>
    <col min="7684" max="7697" width="9.109375" style="26"/>
    <col min="7698" max="7698" width="32.33203125" style="26" customWidth="1"/>
    <col min="7699" max="7699" width="10.109375" style="26" customWidth="1"/>
    <col min="7700" max="7936" width="9.109375" style="26"/>
    <col min="7937" max="7937" width="14" style="26" customWidth="1"/>
    <col min="7938" max="7938" width="17.109375" style="26" customWidth="1"/>
    <col min="7939" max="7939" width="13.44140625" style="26" customWidth="1"/>
    <col min="7940" max="7953" width="9.109375" style="26"/>
    <col min="7954" max="7954" width="32.33203125" style="26" customWidth="1"/>
    <col min="7955" max="7955" width="10.109375" style="26" customWidth="1"/>
    <col min="7956" max="8192" width="9.109375" style="26"/>
    <col min="8193" max="8193" width="14" style="26" customWidth="1"/>
    <col min="8194" max="8194" width="17.109375" style="26" customWidth="1"/>
    <col min="8195" max="8195" width="13.44140625" style="26" customWidth="1"/>
    <col min="8196" max="8209" width="9.109375" style="26"/>
    <col min="8210" max="8210" width="32.33203125" style="26" customWidth="1"/>
    <col min="8211" max="8211" width="10.109375" style="26" customWidth="1"/>
    <col min="8212" max="8448" width="9.109375" style="26"/>
    <col min="8449" max="8449" width="14" style="26" customWidth="1"/>
    <col min="8450" max="8450" width="17.109375" style="26" customWidth="1"/>
    <col min="8451" max="8451" width="13.44140625" style="26" customWidth="1"/>
    <col min="8452" max="8465" width="9.109375" style="26"/>
    <col min="8466" max="8466" width="32.33203125" style="26" customWidth="1"/>
    <col min="8467" max="8467" width="10.109375" style="26" customWidth="1"/>
    <col min="8468" max="8704" width="9.109375" style="26"/>
    <col min="8705" max="8705" width="14" style="26" customWidth="1"/>
    <col min="8706" max="8706" width="17.109375" style="26" customWidth="1"/>
    <col min="8707" max="8707" width="13.44140625" style="26" customWidth="1"/>
    <col min="8708" max="8721" width="9.109375" style="26"/>
    <col min="8722" max="8722" width="32.33203125" style="26" customWidth="1"/>
    <col min="8723" max="8723" width="10.109375" style="26" customWidth="1"/>
    <col min="8724" max="8960" width="9.109375" style="26"/>
    <col min="8961" max="8961" width="14" style="26" customWidth="1"/>
    <col min="8962" max="8962" width="17.109375" style="26" customWidth="1"/>
    <col min="8963" max="8963" width="13.44140625" style="26" customWidth="1"/>
    <col min="8964" max="8977" width="9.109375" style="26"/>
    <col min="8978" max="8978" width="32.33203125" style="26" customWidth="1"/>
    <col min="8979" max="8979" width="10.109375" style="26" customWidth="1"/>
    <col min="8980" max="9216" width="9.109375" style="26"/>
    <col min="9217" max="9217" width="14" style="26" customWidth="1"/>
    <col min="9218" max="9218" width="17.109375" style="26" customWidth="1"/>
    <col min="9219" max="9219" width="13.44140625" style="26" customWidth="1"/>
    <col min="9220" max="9233" width="9.109375" style="26"/>
    <col min="9234" max="9234" width="32.33203125" style="26" customWidth="1"/>
    <col min="9235" max="9235" width="10.109375" style="26" customWidth="1"/>
    <col min="9236" max="9472" width="9.109375" style="26"/>
    <col min="9473" max="9473" width="14" style="26" customWidth="1"/>
    <col min="9474" max="9474" width="17.109375" style="26" customWidth="1"/>
    <col min="9475" max="9475" width="13.44140625" style="26" customWidth="1"/>
    <col min="9476" max="9489" width="9.109375" style="26"/>
    <col min="9490" max="9490" width="32.33203125" style="26" customWidth="1"/>
    <col min="9491" max="9491" width="10.109375" style="26" customWidth="1"/>
    <col min="9492" max="9728" width="9.109375" style="26"/>
    <col min="9729" max="9729" width="14" style="26" customWidth="1"/>
    <col min="9730" max="9730" width="17.109375" style="26" customWidth="1"/>
    <col min="9731" max="9731" width="13.44140625" style="26" customWidth="1"/>
    <col min="9732" max="9745" width="9.109375" style="26"/>
    <col min="9746" max="9746" width="32.33203125" style="26" customWidth="1"/>
    <col min="9747" max="9747" width="10.109375" style="26" customWidth="1"/>
    <col min="9748" max="9984" width="9.109375" style="26"/>
    <col min="9985" max="9985" width="14" style="26" customWidth="1"/>
    <col min="9986" max="9986" width="17.109375" style="26" customWidth="1"/>
    <col min="9987" max="9987" width="13.44140625" style="26" customWidth="1"/>
    <col min="9988" max="10001" width="9.109375" style="26"/>
    <col min="10002" max="10002" width="32.33203125" style="26" customWidth="1"/>
    <col min="10003" max="10003" width="10.109375" style="26" customWidth="1"/>
    <col min="10004" max="10240" width="9.109375" style="26"/>
    <col min="10241" max="10241" width="14" style="26" customWidth="1"/>
    <col min="10242" max="10242" width="17.109375" style="26" customWidth="1"/>
    <col min="10243" max="10243" width="13.44140625" style="26" customWidth="1"/>
    <col min="10244" max="10257" width="9.109375" style="26"/>
    <col min="10258" max="10258" width="32.33203125" style="26" customWidth="1"/>
    <col min="10259" max="10259" width="10.109375" style="26" customWidth="1"/>
    <col min="10260" max="10496" width="9.109375" style="26"/>
    <col min="10497" max="10497" width="14" style="26" customWidth="1"/>
    <col min="10498" max="10498" width="17.109375" style="26" customWidth="1"/>
    <col min="10499" max="10499" width="13.44140625" style="26" customWidth="1"/>
    <col min="10500" max="10513" width="9.109375" style="26"/>
    <col min="10514" max="10514" width="32.33203125" style="26" customWidth="1"/>
    <col min="10515" max="10515" width="10.109375" style="26" customWidth="1"/>
    <col min="10516" max="10752" width="9.109375" style="26"/>
    <col min="10753" max="10753" width="14" style="26" customWidth="1"/>
    <col min="10754" max="10754" width="17.109375" style="26" customWidth="1"/>
    <col min="10755" max="10755" width="13.44140625" style="26" customWidth="1"/>
    <col min="10756" max="10769" width="9.109375" style="26"/>
    <col min="10770" max="10770" width="32.33203125" style="26" customWidth="1"/>
    <col min="10771" max="10771" width="10.109375" style="26" customWidth="1"/>
    <col min="10772" max="11008" width="9.109375" style="26"/>
    <col min="11009" max="11009" width="14" style="26" customWidth="1"/>
    <col min="11010" max="11010" width="17.109375" style="26" customWidth="1"/>
    <col min="11011" max="11011" width="13.44140625" style="26" customWidth="1"/>
    <col min="11012" max="11025" width="9.109375" style="26"/>
    <col min="11026" max="11026" width="32.33203125" style="26" customWidth="1"/>
    <col min="11027" max="11027" width="10.109375" style="26" customWidth="1"/>
    <col min="11028" max="11264" width="9.109375" style="26"/>
    <col min="11265" max="11265" width="14" style="26" customWidth="1"/>
    <col min="11266" max="11266" width="17.109375" style="26" customWidth="1"/>
    <col min="11267" max="11267" width="13.44140625" style="26" customWidth="1"/>
    <col min="11268" max="11281" width="9.109375" style="26"/>
    <col min="11282" max="11282" width="32.33203125" style="26" customWidth="1"/>
    <col min="11283" max="11283" width="10.109375" style="26" customWidth="1"/>
    <col min="11284" max="11520" width="9.109375" style="26"/>
    <col min="11521" max="11521" width="14" style="26" customWidth="1"/>
    <col min="11522" max="11522" width="17.109375" style="26" customWidth="1"/>
    <col min="11523" max="11523" width="13.44140625" style="26" customWidth="1"/>
    <col min="11524" max="11537" width="9.109375" style="26"/>
    <col min="11538" max="11538" width="32.33203125" style="26" customWidth="1"/>
    <col min="11539" max="11539" width="10.109375" style="26" customWidth="1"/>
    <col min="11540" max="11776" width="9.109375" style="26"/>
    <col min="11777" max="11777" width="14" style="26" customWidth="1"/>
    <col min="11778" max="11778" width="17.109375" style="26" customWidth="1"/>
    <col min="11779" max="11779" width="13.44140625" style="26" customWidth="1"/>
    <col min="11780" max="11793" width="9.109375" style="26"/>
    <col min="11794" max="11794" width="32.33203125" style="26" customWidth="1"/>
    <col min="11795" max="11795" width="10.109375" style="26" customWidth="1"/>
    <col min="11796" max="12032" width="9.109375" style="26"/>
    <col min="12033" max="12033" width="14" style="26" customWidth="1"/>
    <col min="12034" max="12034" width="17.109375" style="26" customWidth="1"/>
    <col min="12035" max="12035" width="13.44140625" style="26" customWidth="1"/>
    <col min="12036" max="12049" width="9.109375" style="26"/>
    <col min="12050" max="12050" width="32.33203125" style="26" customWidth="1"/>
    <col min="12051" max="12051" width="10.109375" style="26" customWidth="1"/>
    <col min="12052" max="12288" width="9.109375" style="26"/>
    <col min="12289" max="12289" width="14" style="26" customWidth="1"/>
    <col min="12290" max="12290" width="17.109375" style="26" customWidth="1"/>
    <col min="12291" max="12291" width="13.44140625" style="26" customWidth="1"/>
    <col min="12292" max="12305" width="9.109375" style="26"/>
    <col min="12306" max="12306" width="32.33203125" style="26" customWidth="1"/>
    <col min="12307" max="12307" width="10.109375" style="26" customWidth="1"/>
    <col min="12308" max="12544" width="9.109375" style="26"/>
    <col min="12545" max="12545" width="14" style="26" customWidth="1"/>
    <col min="12546" max="12546" width="17.109375" style="26" customWidth="1"/>
    <col min="12547" max="12547" width="13.44140625" style="26" customWidth="1"/>
    <col min="12548" max="12561" width="9.109375" style="26"/>
    <col min="12562" max="12562" width="32.33203125" style="26" customWidth="1"/>
    <col min="12563" max="12563" width="10.109375" style="26" customWidth="1"/>
    <col min="12564" max="12800" width="9.109375" style="26"/>
    <col min="12801" max="12801" width="14" style="26" customWidth="1"/>
    <col min="12802" max="12802" width="17.109375" style="26" customWidth="1"/>
    <col min="12803" max="12803" width="13.44140625" style="26" customWidth="1"/>
    <col min="12804" max="12817" width="9.109375" style="26"/>
    <col min="12818" max="12818" width="32.33203125" style="26" customWidth="1"/>
    <col min="12819" max="12819" width="10.109375" style="26" customWidth="1"/>
    <col min="12820" max="13056" width="9.109375" style="26"/>
    <col min="13057" max="13057" width="14" style="26" customWidth="1"/>
    <col min="13058" max="13058" width="17.109375" style="26" customWidth="1"/>
    <col min="13059" max="13059" width="13.44140625" style="26" customWidth="1"/>
    <col min="13060" max="13073" width="9.109375" style="26"/>
    <col min="13074" max="13074" width="32.33203125" style="26" customWidth="1"/>
    <col min="13075" max="13075" width="10.109375" style="26" customWidth="1"/>
    <col min="13076" max="13312" width="9.109375" style="26"/>
    <col min="13313" max="13313" width="14" style="26" customWidth="1"/>
    <col min="13314" max="13314" width="17.109375" style="26" customWidth="1"/>
    <col min="13315" max="13315" width="13.44140625" style="26" customWidth="1"/>
    <col min="13316" max="13329" width="9.109375" style="26"/>
    <col min="13330" max="13330" width="32.33203125" style="26" customWidth="1"/>
    <col min="13331" max="13331" width="10.109375" style="26" customWidth="1"/>
    <col min="13332" max="13568" width="9.109375" style="26"/>
    <col min="13569" max="13569" width="14" style="26" customWidth="1"/>
    <col min="13570" max="13570" width="17.109375" style="26" customWidth="1"/>
    <col min="13571" max="13571" width="13.44140625" style="26" customWidth="1"/>
    <col min="13572" max="13585" width="9.109375" style="26"/>
    <col min="13586" max="13586" width="32.33203125" style="26" customWidth="1"/>
    <col min="13587" max="13587" width="10.109375" style="26" customWidth="1"/>
    <col min="13588" max="13824" width="9.109375" style="26"/>
    <col min="13825" max="13825" width="14" style="26" customWidth="1"/>
    <col min="13826" max="13826" width="17.109375" style="26" customWidth="1"/>
    <col min="13827" max="13827" width="13.44140625" style="26" customWidth="1"/>
    <col min="13828" max="13841" width="9.109375" style="26"/>
    <col min="13842" max="13842" width="32.33203125" style="26" customWidth="1"/>
    <col min="13843" max="13843" width="10.109375" style="26" customWidth="1"/>
    <col min="13844" max="14080" width="9.109375" style="26"/>
    <col min="14081" max="14081" width="14" style="26" customWidth="1"/>
    <col min="14082" max="14082" width="17.109375" style="26" customWidth="1"/>
    <col min="14083" max="14083" width="13.44140625" style="26" customWidth="1"/>
    <col min="14084" max="14097" width="9.109375" style="26"/>
    <col min="14098" max="14098" width="32.33203125" style="26" customWidth="1"/>
    <col min="14099" max="14099" width="10.109375" style="26" customWidth="1"/>
    <col min="14100" max="14336" width="9.109375" style="26"/>
    <col min="14337" max="14337" width="14" style="26" customWidth="1"/>
    <col min="14338" max="14338" width="17.109375" style="26" customWidth="1"/>
    <col min="14339" max="14339" width="13.44140625" style="26" customWidth="1"/>
    <col min="14340" max="14353" width="9.109375" style="26"/>
    <col min="14354" max="14354" width="32.33203125" style="26" customWidth="1"/>
    <col min="14355" max="14355" width="10.109375" style="26" customWidth="1"/>
    <col min="14356" max="14592" width="9.109375" style="26"/>
    <col min="14593" max="14593" width="14" style="26" customWidth="1"/>
    <col min="14594" max="14594" width="17.109375" style="26" customWidth="1"/>
    <col min="14595" max="14595" width="13.44140625" style="26" customWidth="1"/>
    <col min="14596" max="14609" width="9.109375" style="26"/>
    <col min="14610" max="14610" width="32.33203125" style="26" customWidth="1"/>
    <col min="14611" max="14611" width="10.109375" style="26" customWidth="1"/>
    <col min="14612" max="14848" width="9.109375" style="26"/>
    <col min="14849" max="14849" width="14" style="26" customWidth="1"/>
    <col min="14850" max="14850" width="17.109375" style="26" customWidth="1"/>
    <col min="14851" max="14851" width="13.44140625" style="26" customWidth="1"/>
    <col min="14852" max="14865" width="9.109375" style="26"/>
    <col min="14866" max="14866" width="32.33203125" style="26" customWidth="1"/>
    <col min="14867" max="14867" width="10.109375" style="26" customWidth="1"/>
    <col min="14868" max="15104" width="9.109375" style="26"/>
    <col min="15105" max="15105" width="14" style="26" customWidth="1"/>
    <col min="15106" max="15106" width="17.109375" style="26" customWidth="1"/>
    <col min="15107" max="15107" width="13.44140625" style="26" customWidth="1"/>
    <col min="15108" max="15121" width="9.109375" style="26"/>
    <col min="15122" max="15122" width="32.33203125" style="26" customWidth="1"/>
    <col min="15123" max="15123" width="10.109375" style="26" customWidth="1"/>
    <col min="15124" max="15360" width="9.109375" style="26"/>
    <col min="15361" max="15361" width="14" style="26" customWidth="1"/>
    <col min="15362" max="15362" width="17.109375" style="26" customWidth="1"/>
    <col min="15363" max="15363" width="13.44140625" style="26" customWidth="1"/>
    <col min="15364" max="15377" width="9.109375" style="26"/>
    <col min="15378" max="15378" width="32.33203125" style="26" customWidth="1"/>
    <col min="15379" max="15379" width="10.109375" style="26" customWidth="1"/>
    <col min="15380" max="15616" width="9.109375" style="26"/>
    <col min="15617" max="15617" width="14" style="26" customWidth="1"/>
    <col min="15618" max="15618" width="17.109375" style="26" customWidth="1"/>
    <col min="15619" max="15619" width="13.44140625" style="26" customWidth="1"/>
    <col min="15620" max="15633" width="9.109375" style="26"/>
    <col min="15634" max="15634" width="32.33203125" style="26" customWidth="1"/>
    <col min="15635" max="15635" width="10.109375" style="26" customWidth="1"/>
    <col min="15636" max="15872" width="9.109375" style="26"/>
    <col min="15873" max="15873" width="14" style="26" customWidth="1"/>
    <col min="15874" max="15874" width="17.109375" style="26" customWidth="1"/>
    <col min="15875" max="15875" width="13.44140625" style="26" customWidth="1"/>
    <col min="15876" max="15889" width="9.109375" style="26"/>
    <col min="15890" max="15890" width="32.33203125" style="26" customWidth="1"/>
    <col min="15891" max="15891" width="10.109375" style="26" customWidth="1"/>
    <col min="15892" max="16128" width="9.109375" style="26"/>
    <col min="16129" max="16129" width="14" style="26" customWidth="1"/>
    <col min="16130" max="16130" width="17.109375" style="26" customWidth="1"/>
    <col min="16131" max="16131" width="13.44140625" style="26" customWidth="1"/>
    <col min="16132" max="16145" width="9.109375" style="26"/>
    <col min="16146" max="16146" width="32.33203125" style="26" customWidth="1"/>
    <col min="16147" max="16147" width="10.109375" style="26" customWidth="1"/>
    <col min="16148" max="16384" width="9.109375" style="26"/>
  </cols>
  <sheetData>
    <row r="1" spans="1:7">
      <c r="A1" s="43" t="str">
        <f>TblAgeBar!B5</f>
        <v xml:space="preserve">  5 - 9</v>
      </c>
      <c r="B1" s="43" t="s">
        <v>306</v>
      </c>
      <c r="C1" s="54">
        <f>TblAgeBar!C5</f>
        <v>227.81</v>
      </c>
      <c r="D1" s="43" t="s">
        <v>144</v>
      </c>
      <c r="E1" s="53" t="e">
        <f t="shared" ref="E1:E9" si="0">ROUNDDOWN((C1*100/F1),2)</f>
        <v>#REF!</v>
      </c>
      <c r="F1" s="26" t="e">
        <f>#REF!+C1+C2+C3+C4+C5+C6+C7+C8</f>
        <v>#REF!</v>
      </c>
      <c r="G1" s="29" t="s">
        <v>142</v>
      </c>
    </row>
    <row r="2" spans="1:7">
      <c r="A2" s="43" t="str">
        <f>TblAgeBar!B4</f>
        <v xml:space="preserve">  0 - 4</v>
      </c>
      <c r="B2" s="43" t="s">
        <v>306</v>
      </c>
      <c r="C2" s="54">
        <f>TblAgeBar!C4</f>
        <v>171.59</v>
      </c>
      <c r="D2" s="43" t="s">
        <v>144</v>
      </c>
      <c r="E2" s="53">
        <f t="shared" si="0"/>
        <v>42.94</v>
      </c>
      <c r="F2" s="26">
        <f>(C2+C3+C4+C5+C6+C7+C8+C9+C10)</f>
        <v>399.53</v>
      </c>
      <c r="G2" s="29" t="s">
        <v>142</v>
      </c>
    </row>
    <row r="3" spans="1:7">
      <c r="A3" s="43" t="str">
        <f>TblAgeBar!B6</f>
        <v xml:space="preserve"> 10 - 14</v>
      </c>
      <c r="B3" s="43" t="s">
        <v>306</v>
      </c>
      <c r="C3" s="54">
        <f>TblAgeBar!C6</f>
        <v>129.46</v>
      </c>
      <c r="D3" s="43" t="s">
        <v>144</v>
      </c>
      <c r="E3" s="53" t="e">
        <f t="shared" si="0"/>
        <v>#REF!</v>
      </c>
      <c r="F3" s="26" t="e">
        <f>#REF!+#REF!+C3+C4+C5+C6+C7+C8+C9</f>
        <v>#REF!</v>
      </c>
      <c r="G3" s="29" t="s">
        <v>142</v>
      </c>
    </row>
    <row r="4" spans="1:7">
      <c r="A4" s="43" t="str">
        <f>TblAgeBar!B7</f>
        <v xml:space="preserve"> 15 - 24</v>
      </c>
      <c r="B4" s="43" t="s">
        <v>306</v>
      </c>
      <c r="C4" s="54">
        <f>TblAgeBar!C7</f>
        <v>50.57</v>
      </c>
      <c r="D4" s="43" t="s">
        <v>144</v>
      </c>
      <c r="E4" s="53" t="e">
        <f t="shared" si="0"/>
        <v>#REF!</v>
      </c>
      <c r="F4" s="26" t="e">
        <f>#REF!+C2+C3+C4+C5+C6+C7+C8+C9</f>
        <v>#REF!</v>
      </c>
      <c r="G4" s="29" t="s">
        <v>142</v>
      </c>
    </row>
    <row r="5" spans="1:7">
      <c r="A5" s="43" t="str">
        <f>TblAgeBar!B8</f>
        <v xml:space="preserve"> 25 - 34</v>
      </c>
      <c r="B5" s="43" t="s">
        <v>306</v>
      </c>
      <c r="C5" s="54">
        <f>TblAgeBar!C8</f>
        <v>27.45</v>
      </c>
      <c r="D5" s="43" t="s">
        <v>144</v>
      </c>
      <c r="E5" s="53">
        <f t="shared" si="0"/>
        <v>4.37</v>
      </c>
      <c r="F5" s="29">
        <f>C1+C2+C3+C4+C5+C6+C7+C8+C9</f>
        <v>627.34000000000015</v>
      </c>
      <c r="G5" s="29" t="s">
        <v>142</v>
      </c>
    </row>
    <row r="6" spans="1:7">
      <c r="A6" s="43" t="str">
        <f>TblAgeBar!B9</f>
        <v xml:space="preserve"> 35 - 44</v>
      </c>
      <c r="B6" s="43" t="s">
        <v>306</v>
      </c>
      <c r="C6" s="54">
        <f>TblAgeBar!C9</f>
        <v>10.24</v>
      </c>
      <c r="D6" s="43" t="s">
        <v>144</v>
      </c>
      <c r="E6" s="53">
        <f t="shared" si="0"/>
        <v>1.63</v>
      </c>
      <c r="F6" s="58">
        <f>C1+C2+C3+C4+C5+C6+C7+C8+C9</f>
        <v>627.34000000000015</v>
      </c>
      <c r="G6" s="29" t="s">
        <v>142</v>
      </c>
    </row>
    <row r="7" spans="1:7">
      <c r="A7" s="43" t="str">
        <f>TblAgeBar!B10</f>
        <v xml:space="preserve"> 45 - 54</v>
      </c>
      <c r="B7" s="43" t="s">
        <v>306</v>
      </c>
      <c r="C7" s="54">
        <f>TblAgeBar!C10</f>
        <v>5.63</v>
      </c>
      <c r="D7" s="43" t="s">
        <v>144</v>
      </c>
      <c r="E7" s="53" t="e">
        <f t="shared" si="0"/>
        <v>#REF!</v>
      </c>
      <c r="F7" s="26" t="e">
        <f>#REF!+C2+C3+C4+C5+C6+C7+C8+C9</f>
        <v>#REF!</v>
      </c>
      <c r="G7" s="29" t="s">
        <v>142</v>
      </c>
    </row>
    <row r="8" spans="1:7">
      <c r="A8" s="43" t="str">
        <f>TblAgeBar!B12</f>
        <v xml:space="preserve"> 65 +</v>
      </c>
      <c r="B8" s="43" t="s">
        <v>306</v>
      </c>
      <c r="C8" s="54">
        <f>TblAgeBar!C12</f>
        <v>2.63</v>
      </c>
      <c r="D8" s="43" t="s">
        <v>144</v>
      </c>
      <c r="E8" s="53" t="e">
        <f t="shared" si="0"/>
        <v>#REF!</v>
      </c>
      <c r="F8" s="26" t="e">
        <f>#REF!+C1+C2+C3+C4+C5+C6+C7+C8</f>
        <v>#REF!</v>
      </c>
      <c r="G8" s="29" t="s">
        <v>142</v>
      </c>
    </row>
    <row r="9" spans="1:7">
      <c r="A9" s="43" t="str">
        <f>TblAgeBar!B11</f>
        <v xml:space="preserve"> 55 - 64</v>
      </c>
      <c r="B9" s="43" t="s">
        <v>306</v>
      </c>
      <c r="C9" s="54">
        <f>TblAgeBar!C11</f>
        <v>1.96</v>
      </c>
      <c r="D9" s="43" t="s">
        <v>144</v>
      </c>
      <c r="E9" s="53" t="e">
        <f t="shared" si="0"/>
        <v>#REF!</v>
      </c>
      <c r="F9" s="26" t="e">
        <f>#REF!+#REF!+#REF!+C5+C6+C7+C8+C9+C10</f>
        <v>#REF!</v>
      </c>
      <c r="G9" s="29" t="s">
        <v>142</v>
      </c>
    </row>
    <row r="10" spans="1:7">
      <c r="A10" s="37"/>
      <c r="B10" s="37"/>
      <c r="C10" s="55"/>
    </row>
    <row r="11" spans="1:7">
      <c r="A11" s="37"/>
      <c r="B11" s="37"/>
      <c r="C11" s="55"/>
    </row>
    <row r="12" spans="1:7">
      <c r="A12" s="37"/>
      <c r="B12" s="37"/>
      <c r="C12" s="55"/>
    </row>
    <row r="32" spans="1:3">
      <c r="A32" s="37"/>
      <c r="B32" s="37"/>
      <c r="C32" s="56"/>
    </row>
    <row r="33" spans="1:3">
      <c r="A33" s="37"/>
      <c r="B33" s="37"/>
      <c r="C33" s="55"/>
    </row>
    <row r="34" spans="1:3">
      <c r="A34" s="37"/>
      <c r="B34" s="37"/>
      <c r="C34" s="55"/>
    </row>
    <row r="35" spans="1:3">
      <c r="A35" s="37"/>
      <c r="B35" s="37"/>
      <c r="C35" s="55"/>
    </row>
    <row r="36" spans="1:3">
      <c r="A36" s="37"/>
      <c r="B36" s="37"/>
      <c r="C36" s="55"/>
    </row>
    <row r="37" spans="1:3">
      <c r="A37" s="37"/>
      <c r="B37" s="37"/>
      <c r="C37" s="55"/>
    </row>
    <row r="38" spans="1:3">
      <c r="A38" s="37"/>
      <c r="B38" s="37"/>
      <c r="C38" s="55"/>
    </row>
    <row r="39" spans="1:3">
      <c r="A39" s="37"/>
      <c r="B39" s="37"/>
      <c r="C39" s="55"/>
    </row>
    <row r="40" spans="1:3">
      <c r="A40" s="37"/>
      <c r="B40" s="37"/>
      <c r="C40" s="55"/>
    </row>
    <row r="41" spans="1:3">
      <c r="A41" s="37"/>
      <c r="B41" s="37"/>
      <c r="C41" s="55"/>
    </row>
    <row r="42" spans="1:3">
      <c r="A42" s="37"/>
      <c r="B42" s="37"/>
      <c r="C42" s="55"/>
    </row>
    <row r="43" spans="1:3">
      <c r="A43" s="37"/>
      <c r="B43" s="37"/>
      <c r="C43" s="55"/>
    </row>
    <row r="44" spans="1:3">
      <c r="A44" s="37"/>
      <c r="B44" s="37"/>
      <c r="C44" s="55"/>
    </row>
    <row r="45" spans="1:3">
      <c r="A45" s="37"/>
      <c r="B45" s="37"/>
      <c r="C45" s="55"/>
    </row>
    <row r="46" spans="1:3">
      <c r="A46" s="37"/>
      <c r="B46" s="37"/>
      <c r="C46" s="55"/>
    </row>
    <row r="47" spans="1:3">
      <c r="A47" s="37"/>
      <c r="B47" s="37"/>
      <c r="C47" s="55"/>
    </row>
  </sheetData>
  <sortState ref="A1:G47">
    <sortCondition descending="1" ref="C1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86"/>
  <sheetViews>
    <sheetView workbookViewId="0">
      <selection activeCell="G13" sqref="G13"/>
    </sheetView>
  </sheetViews>
  <sheetFormatPr defaultRowHeight="13.2"/>
  <sheetData>
    <row r="1" spans="1:10" ht="23.4">
      <c r="A1" s="27" t="s">
        <v>597</v>
      </c>
      <c r="J1" s="19"/>
    </row>
    <row r="2" spans="1:10" ht="23.4">
      <c r="A2" s="27" t="s">
        <v>612</v>
      </c>
      <c r="J2" s="19"/>
    </row>
    <row r="3" spans="1:10" ht="21">
      <c r="A3" s="21"/>
      <c r="J3" s="19"/>
    </row>
    <row r="4" spans="1:10" ht="23.4">
      <c r="A4" s="27" t="s">
        <v>603</v>
      </c>
      <c r="J4" s="19"/>
    </row>
    <row r="5" spans="1:10" ht="23.4">
      <c r="A5" s="27" t="s">
        <v>604</v>
      </c>
      <c r="J5" s="19"/>
    </row>
    <row r="6" spans="1:10" ht="23.4">
      <c r="A6" s="27" t="s">
        <v>605</v>
      </c>
      <c r="J6" s="19"/>
    </row>
    <row r="7" spans="1:10" ht="23.4">
      <c r="A7" s="27" t="s">
        <v>606</v>
      </c>
      <c r="J7" s="19"/>
    </row>
    <row r="8" spans="1:10" ht="23.4">
      <c r="A8" s="27" t="s">
        <v>607</v>
      </c>
      <c r="J8" s="19"/>
    </row>
    <row r="9" spans="1:10" ht="23.4">
      <c r="A9" s="27" t="s">
        <v>608</v>
      </c>
      <c r="J9" s="19"/>
    </row>
    <row r="10" spans="1:10" ht="23.4">
      <c r="A10" s="27" t="s">
        <v>609</v>
      </c>
      <c r="J10" s="19"/>
    </row>
    <row r="11" spans="1:10" ht="23.4">
      <c r="A11" s="27" t="s">
        <v>610</v>
      </c>
      <c r="J11" s="19"/>
    </row>
    <row r="12" spans="1:10" ht="23.4">
      <c r="A12" s="27"/>
      <c r="J12" s="19"/>
    </row>
    <row r="13" spans="1:10" ht="23.4">
      <c r="A13" s="27"/>
      <c r="J13" s="19"/>
    </row>
    <row r="14" spans="1:10" ht="23.4">
      <c r="A14" s="27"/>
      <c r="J14" s="19"/>
    </row>
    <row r="15" spans="1:10" ht="23.4">
      <c r="A15" s="27"/>
      <c r="J15" s="19"/>
    </row>
    <row r="16" spans="1:10" ht="23.4">
      <c r="A16" s="27"/>
      <c r="J16" s="19"/>
    </row>
    <row r="17" spans="1:10" ht="23.4">
      <c r="A17" s="27"/>
      <c r="J17" s="19"/>
    </row>
    <row r="18" spans="1:10" ht="23.4">
      <c r="A18" s="27"/>
      <c r="J18" s="19"/>
    </row>
    <row r="19" spans="1:10" ht="23.4">
      <c r="A19" s="27"/>
      <c r="J19" s="19"/>
    </row>
    <row r="20" spans="1:10" ht="23.4">
      <c r="A20" s="27"/>
      <c r="J20" s="19"/>
    </row>
    <row r="21" spans="1:10" ht="23.4">
      <c r="A21" s="27"/>
      <c r="J21" s="19"/>
    </row>
    <row r="22" spans="1:10" ht="23.4">
      <c r="A22" s="27"/>
      <c r="J22" s="19"/>
    </row>
    <row r="23" spans="1:10" ht="23.4">
      <c r="A23" s="27"/>
      <c r="J23" s="19"/>
    </row>
    <row r="24" spans="1:10" ht="23.4">
      <c r="A24" s="27"/>
      <c r="J24" s="19"/>
    </row>
    <row r="25" spans="1:10" ht="23.4">
      <c r="A25" s="27"/>
      <c r="J25" s="19"/>
    </row>
    <row r="26" spans="1:10" ht="23.4">
      <c r="A26" s="27"/>
      <c r="J26" s="19"/>
    </row>
    <row r="27" spans="1:10" ht="23.4">
      <c r="A27" s="27"/>
      <c r="J27" s="19"/>
    </row>
    <row r="28" spans="1:10" ht="23.4">
      <c r="A28" s="27"/>
      <c r="J28" s="19"/>
    </row>
    <row r="29" spans="1:10" ht="23.4">
      <c r="A29" s="27"/>
      <c r="J29" s="19"/>
    </row>
    <row r="30" spans="1:10" ht="23.4">
      <c r="A30" s="27"/>
      <c r="J30" s="19"/>
    </row>
    <row r="31" spans="1:10" ht="23.4">
      <c r="A31" s="27"/>
      <c r="J31" s="19"/>
    </row>
    <row r="32" spans="1:10" ht="23.4">
      <c r="A32" s="27"/>
      <c r="J32" s="19"/>
    </row>
    <row r="33" spans="1:10" ht="23.4">
      <c r="A33" s="27"/>
      <c r="J33" s="19"/>
    </row>
    <row r="34" spans="1:10" ht="23.4">
      <c r="A34" s="27"/>
      <c r="J34" s="19"/>
    </row>
    <row r="35" spans="1:10" ht="23.4">
      <c r="A35" s="27"/>
      <c r="J35" s="19"/>
    </row>
    <row r="36" spans="1:10" ht="23.4">
      <c r="A36" s="27"/>
      <c r="J36" s="19"/>
    </row>
    <row r="37" spans="1:10" ht="23.4">
      <c r="A37" s="27"/>
      <c r="J37" s="19"/>
    </row>
    <row r="38" spans="1:10" ht="23.4">
      <c r="A38" s="27"/>
      <c r="J38" s="19"/>
    </row>
    <row r="39" spans="1:10" ht="23.4">
      <c r="A39" s="27"/>
      <c r="J39" s="19"/>
    </row>
    <row r="40" spans="1:10" ht="23.4">
      <c r="A40" s="27"/>
      <c r="J40" s="19"/>
    </row>
    <row r="41" spans="1:10" ht="23.4">
      <c r="A41" s="27"/>
      <c r="J41" s="19"/>
    </row>
    <row r="42" spans="1:10" ht="23.4">
      <c r="A42" s="27"/>
      <c r="J42" s="19"/>
    </row>
    <row r="43" spans="1:10" ht="23.4">
      <c r="A43" s="27"/>
      <c r="J43" s="19"/>
    </row>
    <row r="44" spans="1:10" ht="23.4">
      <c r="A44" s="27"/>
      <c r="J44" s="19"/>
    </row>
    <row r="45" spans="1:10" ht="23.4">
      <c r="A45" s="27"/>
      <c r="J45" s="19"/>
    </row>
    <row r="46" spans="1:10" ht="23.4">
      <c r="A46" s="27"/>
      <c r="J46" s="19"/>
    </row>
    <row r="47" spans="1:10" ht="23.4">
      <c r="A47" s="27"/>
      <c r="J47" s="19"/>
    </row>
    <row r="48" spans="1:10" ht="23.4">
      <c r="A48" s="27"/>
      <c r="J48" s="19"/>
    </row>
    <row r="49" spans="1:10" ht="23.4">
      <c r="A49" s="27"/>
      <c r="J49" s="19"/>
    </row>
    <row r="50" spans="1:10" ht="23.4">
      <c r="A50" s="27"/>
      <c r="J50" s="19"/>
    </row>
    <row r="51" spans="1:10" ht="23.4">
      <c r="A51" s="27"/>
      <c r="J51" s="19"/>
    </row>
    <row r="52" spans="1:10" ht="23.4">
      <c r="A52" s="27"/>
      <c r="J52" s="19"/>
    </row>
    <row r="53" spans="1:10" ht="23.4">
      <c r="A53" s="27"/>
      <c r="J53" s="19"/>
    </row>
    <row r="54" spans="1:10" ht="23.4">
      <c r="A54" s="27"/>
      <c r="J54" s="19"/>
    </row>
    <row r="55" spans="1:10" ht="23.4">
      <c r="A55" s="27"/>
      <c r="J55" s="19"/>
    </row>
    <row r="56" spans="1:10" ht="23.4">
      <c r="A56" s="27"/>
      <c r="J56" s="19"/>
    </row>
    <row r="57" spans="1:10" ht="23.4">
      <c r="A57" s="27"/>
      <c r="J57" s="19"/>
    </row>
    <row r="58" spans="1:10" ht="23.4">
      <c r="A58" s="27"/>
      <c r="J58" s="19"/>
    </row>
    <row r="59" spans="1:10" ht="23.4">
      <c r="A59" s="27"/>
      <c r="J59" s="19"/>
    </row>
    <row r="60" spans="1:10" ht="23.4">
      <c r="A60" s="27"/>
      <c r="J60" s="19"/>
    </row>
    <row r="61" spans="1:10" ht="23.4">
      <c r="A61" s="27"/>
      <c r="J61" s="19"/>
    </row>
    <row r="62" spans="1:10" ht="23.4">
      <c r="A62" s="27"/>
      <c r="J62" s="19"/>
    </row>
    <row r="63" spans="1:10" ht="23.4">
      <c r="A63" s="27"/>
      <c r="J63" s="19"/>
    </row>
    <row r="64" spans="1:10" ht="23.4">
      <c r="A64" s="27"/>
      <c r="J64" s="19"/>
    </row>
    <row r="65" spans="1:10" ht="23.4">
      <c r="A65" s="27"/>
      <c r="J65" s="19"/>
    </row>
    <row r="66" spans="1:10" ht="23.4">
      <c r="A66" s="27"/>
      <c r="J66" s="19"/>
    </row>
    <row r="67" spans="1:10" ht="23.4">
      <c r="A67" s="27"/>
      <c r="J67" s="19"/>
    </row>
    <row r="68" spans="1:10" ht="23.4">
      <c r="A68" s="27"/>
      <c r="J68" s="19"/>
    </row>
    <row r="69" spans="1:10" ht="23.4">
      <c r="A69" s="27"/>
      <c r="J69" s="19"/>
    </row>
    <row r="70" spans="1:10" ht="21">
      <c r="A70" s="21"/>
      <c r="J70" s="19"/>
    </row>
    <row r="71" spans="1:10" ht="23.4">
      <c r="A71" s="27"/>
      <c r="J71" s="19"/>
    </row>
    <row r="72" spans="1:10" ht="23.4">
      <c r="A72" s="27"/>
      <c r="J72" s="19"/>
    </row>
    <row r="73" spans="1:10" ht="23.4">
      <c r="A73" s="27"/>
      <c r="J73" s="19"/>
    </row>
    <row r="74" spans="1:10" ht="23.4">
      <c r="A74" s="27"/>
      <c r="J74" s="19"/>
    </row>
    <row r="75" spans="1:10" ht="23.4">
      <c r="A75" s="27"/>
      <c r="J75" s="19"/>
    </row>
    <row r="76" spans="1:10" ht="23.4">
      <c r="A76" s="27"/>
      <c r="J76" s="19"/>
    </row>
    <row r="77" spans="1:10" ht="23.4">
      <c r="A77" s="27"/>
      <c r="J77" s="19"/>
    </row>
    <row r="78" spans="1:10" ht="23.4">
      <c r="A78" s="27"/>
      <c r="J78" s="19"/>
    </row>
    <row r="79" spans="1:10" ht="23.4">
      <c r="A79" s="27"/>
      <c r="J79" s="19"/>
    </row>
    <row r="80" spans="1:10" ht="23.4">
      <c r="A80" s="27"/>
      <c r="J80" s="19"/>
    </row>
    <row r="81" spans="1:10" ht="23.4">
      <c r="A81" s="27"/>
      <c r="J81" s="19"/>
    </row>
    <row r="82" spans="1:10" ht="23.4">
      <c r="A82" s="27"/>
      <c r="J82" s="19"/>
    </row>
    <row r="83" spans="1:10" ht="21">
      <c r="A83" s="21"/>
      <c r="J83" s="19"/>
    </row>
    <row r="84" spans="1:10" ht="23.4">
      <c r="A84" s="27"/>
      <c r="J84" s="19"/>
    </row>
    <row r="85" spans="1:10" ht="23.4">
      <c r="A85" s="27"/>
      <c r="J85" s="19"/>
    </row>
    <row r="86" spans="1:10" ht="23.4">
      <c r="A86" s="27"/>
      <c r="J86" s="19"/>
    </row>
    <row r="87" spans="1:10" ht="23.4">
      <c r="A87" s="27"/>
      <c r="J87" s="19"/>
    </row>
    <row r="88" spans="1:10" ht="23.4">
      <c r="A88" s="27"/>
      <c r="J88" s="19"/>
    </row>
    <row r="89" spans="1:10" ht="23.4">
      <c r="A89" s="27"/>
      <c r="J89" s="19"/>
    </row>
    <row r="90" spans="1:10" ht="23.4">
      <c r="A90" s="27"/>
      <c r="J90" s="19"/>
    </row>
    <row r="91" spans="1:10" ht="23.4">
      <c r="A91" s="27"/>
      <c r="J91" s="19"/>
    </row>
    <row r="92" spans="1:10" ht="23.4">
      <c r="A92" s="27"/>
      <c r="J92" s="19"/>
    </row>
    <row r="93" spans="1:10" ht="23.4">
      <c r="A93" s="27"/>
      <c r="J93" s="19"/>
    </row>
    <row r="94" spans="1:10" ht="23.4">
      <c r="A94" s="27"/>
      <c r="J94" s="19"/>
    </row>
    <row r="95" spans="1:10" ht="23.4">
      <c r="A95" s="27"/>
      <c r="J95" s="19"/>
    </row>
    <row r="96" spans="1:10" ht="21">
      <c r="A96" s="21"/>
      <c r="J96" s="19"/>
    </row>
    <row r="97" spans="10:10" ht="21">
      <c r="J97" s="19"/>
    </row>
    <row r="98" spans="10:10" ht="21">
      <c r="J98" s="19"/>
    </row>
    <row r="99" spans="10:10" ht="21">
      <c r="J99" s="19"/>
    </row>
    <row r="100" spans="10:10" ht="21">
      <c r="J100" s="19"/>
    </row>
    <row r="101" spans="10:10" ht="21">
      <c r="J101" s="19"/>
    </row>
    <row r="102" spans="10:10" ht="21">
      <c r="J102" s="19"/>
    </row>
    <row r="103" spans="10:10" ht="21">
      <c r="J103" s="19"/>
    </row>
    <row r="104" spans="10:10" ht="21">
      <c r="J104" s="19"/>
    </row>
    <row r="105" spans="10:10" ht="21">
      <c r="J105" s="19"/>
    </row>
    <row r="106" spans="10:10" ht="21">
      <c r="J106" s="19"/>
    </row>
    <row r="107" spans="10:10" ht="21">
      <c r="J107" s="19"/>
    </row>
    <row r="108" spans="10:10" ht="21">
      <c r="J108" s="19"/>
    </row>
    <row r="109" spans="10:10" ht="21">
      <c r="J109" s="19"/>
    </row>
    <row r="110" spans="10:10" ht="21">
      <c r="J110" s="19"/>
    </row>
    <row r="111" spans="10:10" ht="21">
      <c r="J111" s="19"/>
    </row>
    <row r="112" spans="10:10" ht="21">
      <c r="J112" s="19"/>
    </row>
    <row r="113" spans="10:10" ht="21">
      <c r="J113" s="19"/>
    </row>
    <row r="114" spans="10:10" ht="21">
      <c r="J114" s="19"/>
    </row>
    <row r="115" spans="10:10" ht="21">
      <c r="J115" s="19"/>
    </row>
    <row r="116" spans="10:10" ht="21">
      <c r="J116" s="19"/>
    </row>
    <row r="117" spans="10:10" ht="21">
      <c r="J117" s="19"/>
    </row>
    <row r="118" spans="10:10" ht="21">
      <c r="J118" s="19"/>
    </row>
    <row r="119" spans="10:10" ht="21">
      <c r="J119" s="19"/>
    </row>
    <row r="120" spans="10:10" ht="21">
      <c r="J120" s="19"/>
    </row>
    <row r="121" spans="10:10" ht="21">
      <c r="J121" s="19"/>
    </row>
    <row r="122" spans="10:10" ht="21">
      <c r="J122" s="19"/>
    </row>
    <row r="123" spans="10:10" ht="21">
      <c r="J123" s="19"/>
    </row>
    <row r="124" spans="10:10" ht="21">
      <c r="J124" s="19"/>
    </row>
    <row r="125" spans="10:10" ht="21">
      <c r="J125" s="19"/>
    </row>
    <row r="126" spans="10:10" ht="21">
      <c r="J126" s="19"/>
    </row>
    <row r="127" spans="10:10" ht="21">
      <c r="J127" s="19"/>
    </row>
    <row r="128" spans="10:10" ht="21">
      <c r="J128" s="19"/>
    </row>
    <row r="129" spans="10:10" ht="21">
      <c r="J129" s="19"/>
    </row>
    <row r="130" spans="10:10" ht="21">
      <c r="J130" s="19"/>
    </row>
    <row r="131" spans="10:10" ht="21">
      <c r="J131" s="19"/>
    </row>
    <row r="132" spans="10:10" ht="21">
      <c r="J132" s="19"/>
    </row>
    <row r="133" spans="10:10" ht="21">
      <c r="J133" s="19"/>
    </row>
    <row r="134" spans="10:10" ht="21">
      <c r="J134" s="19"/>
    </row>
    <row r="135" spans="10:10" ht="21">
      <c r="J135" s="19"/>
    </row>
    <row r="136" spans="10:10" ht="21">
      <c r="J136" s="19"/>
    </row>
    <row r="137" spans="10:10" ht="21">
      <c r="J137" s="19"/>
    </row>
    <row r="138" spans="10:10" ht="21">
      <c r="J138" s="19"/>
    </row>
    <row r="139" spans="10:10" ht="21">
      <c r="J139" s="19"/>
    </row>
    <row r="140" spans="10:10" ht="21">
      <c r="J140" s="19"/>
    </row>
    <row r="141" spans="10:10" ht="21">
      <c r="J141" s="19"/>
    </row>
    <row r="142" spans="10:10" ht="21">
      <c r="J142" s="19"/>
    </row>
    <row r="143" spans="10:10" ht="21">
      <c r="J143" s="19"/>
    </row>
    <row r="144" spans="10:10" ht="21">
      <c r="J144" s="19"/>
    </row>
    <row r="145" spans="10:10" ht="21">
      <c r="J145" s="19"/>
    </row>
    <row r="146" spans="10:10" ht="21">
      <c r="J146" s="19"/>
    </row>
    <row r="147" spans="10:10" ht="21">
      <c r="J147" s="19"/>
    </row>
    <row r="148" spans="10:10" ht="21">
      <c r="J148" s="19"/>
    </row>
    <row r="149" spans="10:10" ht="21">
      <c r="J149" s="19"/>
    </row>
    <row r="150" spans="10:10" ht="21">
      <c r="J150" s="19"/>
    </row>
    <row r="151" spans="10:10" ht="21">
      <c r="J151" s="19"/>
    </row>
    <row r="152" spans="10:10" ht="21">
      <c r="J152" s="19"/>
    </row>
    <row r="153" spans="10:10" ht="21">
      <c r="J153" s="19"/>
    </row>
    <row r="154" spans="10:10" ht="21">
      <c r="J154" s="19"/>
    </row>
    <row r="155" spans="10:10" ht="21">
      <c r="J155" s="19"/>
    </row>
    <row r="156" spans="10:10" ht="21">
      <c r="J156" s="19"/>
    </row>
    <row r="157" spans="10:10" ht="21">
      <c r="J157" s="19"/>
    </row>
    <row r="158" spans="10:10" ht="21">
      <c r="J158" s="19"/>
    </row>
    <row r="159" spans="10:10" ht="21">
      <c r="J159" s="19"/>
    </row>
    <row r="160" spans="10:10" ht="21">
      <c r="J160" s="19"/>
    </row>
    <row r="161" spans="10:10" ht="21">
      <c r="J161" s="19"/>
    </row>
    <row r="162" spans="10:10" ht="21">
      <c r="J162" s="19"/>
    </row>
    <row r="163" spans="10:10" ht="21">
      <c r="J163" s="19"/>
    </row>
    <row r="164" spans="10:10" ht="21">
      <c r="J164" s="19"/>
    </row>
    <row r="165" spans="10:10" ht="21">
      <c r="J165" s="19"/>
    </row>
    <row r="166" spans="10:10" ht="21">
      <c r="J166" s="19"/>
    </row>
    <row r="167" spans="10:10" ht="21">
      <c r="J167" s="19"/>
    </row>
    <row r="168" spans="10:10" ht="21">
      <c r="J168" s="19"/>
    </row>
    <row r="169" spans="10:10" ht="21">
      <c r="J169" s="19"/>
    </row>
    <row r="170" spans="10:10" ht="21">
      <c r="J170" s="19"/>
    </row>
    <row r="171" spans="10:10" ht="21">
      <c r="J171" s="19"/>
    </row>
    <row r="172" spans="10:10" ht="21">
      <c r="J172" s="19"/>
    </row>
    <row r="173" spans="10:10" ht="21">
      <c r="J173" s="19"/>
    </row>
    <row r="174" spans="10:10" ht="21">
      <c r="J174" s="19"/>
    </row>
    <row r="175" spans="10:10" ht="21">
      <c r="J175" s="19"/>
    </row>
    <row r="176" spans="10:10" ht="21">
      <c r="J176" s="19"/>
    </row>
    <row r="177" spans="10:10" ht="21">
      <c r="J177" s="19"/>
    </row>
    <row r="178" spans="10:10" ht="21">
      <c r="J178" s="19"/>
    </row>
    <row r="179" spans="10:10" ht="21">
      <c r="J179" s="19"/>
    </row>
    <row r="180" spans="10:10" ht="21">
      <c r="J180" s="19"/>
    </row>
    <row r="181" spans="10:10" ht="21">
      <c r="J181" s="19"/>
    </row>
    <row r="182" spans="10:10" ht="21">
      <c r="J182" s="19"/>
    </row>
    <row r="183" spans="10:10" ht="21">
      <c r="J183" s="19"/>
    </row>
    <row r="184" spans="10:10" ht="21">
      <c r="J184" s="19"/>
    </row>
    <row r="185" spans="10:10" ht="21">
      <c r="J185" s="19"/>
    </row>
    <row r="186" spans="10:10" ht="21">
      <c r="J186" s="19"/>
    </row>
    <row r="187" spans="10:10" ht="21">
      <c r="J187" s="19"/>
    </row>
    <row r="188" spans="10:10" ht="21">
      <c r="J188" s="19"/>
    </row>
    <row r="189" spans="10:10" ht="21">
      <c r="J189" s="19"/>
    </row>
    <row r="190" spans="10:10" ht="21">
      <c r="J190" s="19"/>
    </row>
    <row r="191" spans="10:10" ht="21">
      <c r="J191" s="19"/>
    </row>
    <row r="192" spans="10:10" ht="21">
      <c r="J192" s="19"/>
    </row>
    <row r="193" spans="10:10" ht="21">
      <c r="J193" s="19"/>
    </row>
    <row r="194" spans="10:10" ht="21">
      <c r="J194" s="19"/>
    </row>
    <row r="195" spans="10:10" ht="21">
      <c r="J195" s="19"/>
    </row>
    <row r="196" spans="10:10" ht="21">
      <c r="J196" s="19"/>
    </row>
    <row r="197" spans="10:10" ht="21">
      <c r="J197" s="19"/>
    </row>
    <row r="198" spans="10:10" ht="21">
      <c r="J198" s="19"/>
    </row>
    <row r="199" spans="10:10" ht="21">
      <c r="J199" s="19"/>
    </row>
    <row r="200" spans="10:10" ht="21">
      <c r="J200" s="19"/>
    </row>
    <row r="201" spans="10:10" ht="21">
      <c r="J201" s="19"/>
    </row>
    <row r="202" spans="10:10" ht="21">
      <c r="J202" s="19"/>
    </row>
    <row r="203" spans="10:10" ht="21">
      <c r="J203" s="19"/>
    </row>
    <row r="204" spans="10:10" ht="21">
      <c r="J204" s="19"/>
    </row>
    <row r="205" spans="10:10" ht="21">
      <c r="J205" s="19"/>
    </row>
    <row r="206" spans="10:10" ht="21">
      <c r="J206" s="19"/>
    </row>
    <row r="207" spans="10:10" ht="21">
      <c r="J207" s="19"/>
    </row>
    <row r="208" spans="10:10" ht="21">
      <c r="J208" s="19"/>
    </row>
    <row r="209" spans="10:10" ht="21">
      <c r="J209" s="19"/>
    </row>
    <row r="210" spans="10:10" ht="21">
      <c r="J210" s="19"/>
    </row>
    <row r="211" spans="10:10" ht="21">
      <c r="J211" s="19"/>
    </row>
    <row r="212" spans="10:10" ht="21">
      <c r="J212" s="19"/>
    </row>
    <row r="213" spans="10:10" ht="21">
      <c r="J213" s="19"/>
    </row>
    <row r="214" spans="10:10" ht="21">
      <c r="J214" s="19"/>
    </row>
    <row r="215" spans="10:10" ht="21">
      <c r="J215" s="19"/>
    </row>
    <row r="216" spans="10:10" ht="21">
      <c r="J216" s="19"/>
    </row>
    <row r="217" spans="10:10" ht="21">
      <c r="J217" s="19"/>
    </row>
    <row r="218" spans="10:10" ht="21">
      <c r="J218" s="19"/>
    </row>
    <row r="219" spans="10:10" ht="21">
      <c r="J219" s="19"/>
    </row>
    <row r="220" spans="10:10" ht="21">
      <c r="J220" s="19"/>
    </row>
    <row r="221" spans="10:10" ht="21">
      <c r="J221" s="19"/>
    </row>
    <row r="222" spans="10:10" ht="21">
      <c r="J222" s="19"/>
    </row>
    <row r="223" spans="10:10" ht="21">
      <c r="J223" s="19"/>
    </row>
    <row r="224" spans="10:10" ht="21">
      <c r="J224" s="19"/>
    </row>
    <row r="225" spans="10:10" ht="21">
      <c r="J225" s="19"/>
    </row>
    <row r="226" spans="10:10" ht="21">
      <c r="J226" s="19"/>
    </row>
    <row r="227" spans="10:10" ht="21">
      <c r="J227" s="19"/>
    </row>
    <row r="228" spans="10:10" ht="21">
      <c r="J228" s="19"/>
    </row>
    <row r="229" spans="10:10" ht="21">
      <c r="J229" s="19"/>
    </row>
    <row r="230" spans="10:10" ht="21">
      <c r="J230" s="19"/>
    </row>
    <row r="231" spans="10:10" ht="21">
      <c r="J231" s="19"/>
    </row>
    <row r="232" spans="10:10" ht="21">
      <c r="J232" s="19"/>
    </row>
    <row r="233" spans="10:10" ht="21">
      <c r="J233" s="19"/>
    </row>
    <row r="234" spans="10:10" ht="21">
      <c r="J234" s="19"/>
    </row>
    <row r="235" spans="10:10" ht="21">
      <c r="J235" s="19"/>
    </row>
    <row r="236" spans="10:10" ht="21">
      <c r="J236" s="19"/>
    </row>
    <row r="237" spans="10:10" ht="21">
      <c r="J237" s="19"/>
    </row>
    <row r="238" spans="10:10" ht="21">
      <c r="J238" s="19"/>
    </row>
    <row r="239" spans="10:10" ht="21">
      <c r="J239" s="19"/>
    </row>
    <row r="240" spans="10:10" ht="21">
      <c r="J240" s="19"/>
    </row>
    <row r="241" spans="10:10" ht="21">
      <c r="J241" s="19"/>
    </row>
    <row r="242" spans="10:10" ht="21">
      <c r="J242" s="19"/>
    </row>
    <row r="243" spans="10:10" ht="21">
      <c r="J243" s="19"/>
    </row>
    <row r="244" spans="10:10" ht="21">
      <c r="J244" s="19"/>
    </row>
    <row r="245" spans="10:10" ht="21">
      <c r="J245" s="19"/>
    </row>
    <row r="246" spans="10:10" ht="21">
      <c r="J246" s="19"/>
    </row>
    <row r="247" spans="10:10" ht="21">
      <c r="J247" s="19"/>
    </row>
    <row r="248" spans="10:10" ht="21">
      <c r="J248" s="19"/>
    </row>
    <row r="249" spans="10:10" ht="21">
      <c r="J249" s="19"/>
    </row>
    <row r="250" spans="10:10" ht="21">
      <c r="J250" s="19"/>
    </row>
    <row r="251" spans="10:10" ht="21">
      <c r="J251" s="19"/>
    </row>
    <row r="252" spans="10:10" ht="21">
      <c r="J252" s="19"/>
    </row>
    <row r="253" spans="10:10" ht="21">
      <c r="J253" s="19"/>
    </row>
    <row r="254" spans="10:10" ht="21">
      <c r="J254" s="19"/>
    </row>
    <row r="255" spans="10:10" ht="21">
      <c r="J255" s="19"/>
    </row>
    <row r="256" spans="10:10" ht="21">
      <c r="J256" s="19"/>
    </row>
    <row r="257" spans="10:10" ht="21">
      <c r="J257" s="19"/>
    </row>
    <row r="258" spans="10:10" ht="21">
      <c r="J258" s="19"/>
    </row>
    <row r="259" spans="10:10" ht="21">
      <c r="J259" s="19"/>
    </row>
    <row r="260" spans="10:10" ht="21">
      <c r="J260" s="19"/>
    </row>
    <row r="261" spans="10:10" ht="21">
      <c r="J261" s="19"/>
    </row>
    <row r="262" spans="10:10" ht="21">
      <c r="J262" s="19"/>
    </row>
    <row r="263" spans="10:10" ht="21">
      <c r="J263" s="19"/>
    </row>
    <row r="264" spans="10:10" ht="21">
      <c r="J264" s="19"/>
    </row>
    <row r="265" spans="10:10" ht="21">
      <c r="J265" s="19"/>
    </row>
    <row r="266" spans="10:10" ht="21">
      <c r="J266" s="19"/>
    </row>
    <row r="267" spans="10:10" ht="21">
      <c r="J267" s="19"/>
    </row>
    <row r="268" spans="10:10" ht="21">
      <c r="J268" s="19"/>
    </row>
    <row r="269" spans="10:10" ht="21">
      <c r="J269" s="19"/>
    </row>
    <row r="270" spans="10:10" ht="21">
      <c r="J270" s="19"/>
    </row>
    <row r="271" spans="10:10" ht="21">
      <c r="J271" s="19"/>
    </row>
    <row r="272" spans="10:10" ht="21">
      <c r="J272" s="19"/>
    </row>
    <row r="273" spans="10:10" ht="21">
      <c r="J273" s="19"/>
    </row>
    <row r="274" spans="10:10" ht="21">
      <c r="J274" s="19"/>
    </row>
    <row r="275" spans="10:10" ht="21">
      <c r="J275" s="19"/>
    </row>
    <row r="276" spans="10:10" ht="21">
      <c r="J276" s="19"/>
    </row>
    <row r="277" spans="10:10" ht="21">
      <c r="J277" s="19"/>
    </row>
    <row r="278" spans="10:10" ht="21">
      <c r="J278" s="19"/>
    </row>
    <row r="279" spans="10:10" ht="21">
      <c r="J279" s="19"/>
    </row>
    <row r="280" spans="10:10" ht="21">
      <c r="J280" s="19"/>
    </row>
    <row r="281" spans="10:10" ht="21">
      <c r="J281" s="19"/>
    </row>
    <row r="282" spans="10:10" ht="21">
      <c r="J282" s="19"/>
    </row>
    <row r="283" spans="10:10" ht="21">
      <c r="J283" s="19"/>
    </row>
    <row r="284" spans="10:10" ht="21">
      <c r="J284" s="19"/>
    </row>
    <row r="285" spans="10:10" ht="21">
      <c r="J285" s="19"/>
    </row>
    <row r="286" spans="10:10" ht="21">
      <c r="J286" s="19"/>
    </row>
    <row r="287" spans="10:10" ht="21">
      <c r="J287" s="19"/>
    </row>
    <row r="288" spans="10:10" ht="21">
      <c r="J288" s="19"/>
    </row>
    <row r="289" spans="10:10" ht="21">
      <c r="J289" s="19"/>
    </row>
    <row r="290" spans="10:10" ht="21">
      <c r="J290" s="19"/>
    </row>
    <row r="291" spans="10:10" ht="21">
      <c r="J291" s="19"/>
    </row>
    <row r="292" spans="10:10" ht="21">
      <c r="J292" s="19"/>
    </row>
    <row r="293" spans="10:10" ht="21">
      <c r="J293" s="19"/>
    </row>
    <row r="294" spans="10:10" ht="21">
      <c r="J294" s="19"/>
    </row>
    <row r="295" spans="10:10" ht="21">
      <c r="J295" s="19"/>
    </row>
    <row r="296" spans="10:10" ht="21">
      <c r="J296" s="19"/>
    </row>
    <row r="297" spans="10:10" ht="21">
      <c r="J297" s="19"/>
    </row>
    <row r="298" spans="10:10" ht="21">
      <c r="J298" s="19"/>
    </row>
    <row r="299" spans="10:10" ht="21">
      <c r="J299" s="19"/>
    </row>
    <row r="300" spans="10:10" ht="21">
      <c r="J300" s="19"/>
    </row>
    <row r="301" spans="10:10" ht="21">
      <c r="J301" s="19"/>
    </row>
    <row r="302" spans="10:10" ht="21">
      <c r="J302" s="19"/>
    </row>
    <row r="303" spans="10:10" ht="21">
      <c r="J303" s="19"/>
    </row>
    <row r="304" spans="10:10" ht="21">
      <c r="J304" s="19"/>
    </row>
    <row r="305" spans="10:10" ht="21">
      <c r="J305" s="19"/>
    </row>
    <row r="306" spans="10:10" ht="21">
      <c r="J306" s="19"/>
    </row>
    <row r="307" spans="10:10" ht="21">
      <c r="J307" s="19"/>
    </row>
    <row r="308" spans="10:10" ht="21">
      <c r="J308" s="19"/>
    </row>
    <row r="309" spans="10:10" ht="21">
      <c r="J309" s="19"/>
    </row>
    <row r="310" spans="10:10" ht="21">
      <c r="J310" s="19"/>
    </row>
    <row r="311" spans="10:10" ht="21">
      <c r="J311" s="19"/>
    </row>
    <row r="312" spans="10:10" ht="21">
      <c r="J312" s="19"/>
    </row>
    <row r="313" spans="10:10" ht="21">
      <c r="J313" s="19"/>
    </row>
    <row r="314" spans="10:10" ht="21">
      <c r="J314" s="19"/>
    </row>
    <row r="315" spans="10:10" ht="21">
      <c r="J315" s="19"/>
    </row>
    <row r="316" spans="10:10" ht="21">
      <c r="J316" s="19"/>
    </row>
    <row r="317" spans="10:10" ht="21">
      <c r="J317" s="19"/>
    </row>
    <row r="318" spans="10:10" ht="21">
      <c r="J318" s="19"/>
    </row>
    <row r="319" spans="10:10" ht="21">
      <c r="J319" s="19"/>
    </row>
    <row r="320" spans="10:10" ht="21">
      <c r="J320" s="19"/>
    </row>
    <row r="321" spans="10:10" ht="21">
      <c r="J321" s="19"/>
    </row>
    <row r="322" spans="10:10" ht="21">
      <c r="J322" s="19"/>
    </row>
    <row r="323" spans="10:10" ht="21">
      <c r="J323" s="19"/>
    </row>
    <row r="324" spans="10:10" ht="21">
      <c r="J324" s="19"/>
    </row>
    <row r="325" spans="10:10" ht="21">
      <c r="J325" s="19"/>
    </row>
    <row r="326" spans="10:10" ht="21">
      <c r="J326" s="19"/>
    </row>
    <row r="327" spans="10:10" ht="21">
      <c r="J327" s="19"/>
    </row>
    <row r="328" spans="10:10" ht="21">
      <c r="J328" s="19"/>
    </row>
    <row r="329" spans="10:10" ht="21">
      <c r="J329" s="19"/>
    </row>
    <row r="330" spans="10:10" ht="21">
      <c r="J330" s="19"/>
    </row>
    <row r="331" spans="10:10" ht="21">
      <c r="J331" s="19"/>
    </row>
    <row r="332" spans="10:10" ht="21">
      <c r="J332" s="19"/>
    </row>
    <row r="333" spans="10:10" ht="21">
      <c r="J333" s="19"/>
    </row>
    <row r="334" spans="10:10" ht="21">
      <c r="J334" s="19"/>
    </row>
    <row r="335" spans="10:10" ht="21">
      <c r="J335" s="19"/>
    </row>
    <row r="336" spans="10:10" ht="21">
      <c r="J336" s="19"/>
    </row>
    <row r="337" spans="10:10" ht="21">
      <c r="J337" s="19"/>
    </row>
    <row r="338" spans="10:10" ht="21">
      <c r="J338" s="19"/>
    </row>
    <row r="339" spans="10:10" ht="21">
      <c r="J339" s="19"/>
    </row>
    <row r="340" spans="10:10" ht="21">
      <c r="J340" s="19"/>
    </row>
    <row r="341" spans="10:10" ht="21">
      <c r="J341" s="19"/>
    </row>
    <row r="342" spans="10:10" ht="21">
      <c r="J342" s="19"/>
    </row>
    <row r="343" spans="10:10" ht="21">
      <c r="J343" s="19"/>
    </row>
    <row r="344" spans="10:10" ht="21">
      <c r="J344" s="19"/>
    </row>
    <row r="345" spans="10:10" ht="21">
      <c r="J345" s="19"/>
    </row>
    <row r="346" spans="10:10" ht="21">
      <c r="J346" s="19"/>
    </row>
    <row r="347" spans="10:10" ht="21">
      <c r="J347" s="19"/>
    </row>
    <row r="348" spans="10:10" ht="21">
      <c r="J348" s="19"/>
    </row>
    <row r="349" spans="10:10" ht="21">
      <c r="J349" s="19"/>
    </row>
    <row r="350" spans="10:10" ht="21">
      <c r="J350" s="19"/>
    </row>
    <row r="351" spans="10:10" ht="21">
      <c r="J351" s="19"/>
    </row>
    <row r="352" spans="10:10" ht="21">
      <c r="J352" s="19"/>
    </row>
    <row r="353" spans="10:10" ht="21">
      <c r="J353" s="19"/>
    </row>
    <row r="354" spans="10:10" ht="21">
      <c r="J354" s="19"/>
    </row>
    <row r="355" spans="10:10" ht="21">
      <c r="J355" s="19"/>
    </row>
    <row r="356" spans="10:10" ht="21">
      <c r="J356" s="19"/>
    </row>
    <row r="357" spans="10:10" ht="21">
      <c r="J357" s="19"/>
    </row>
    <row r="358" spans="10:10" ht="21">
      <c r="J358" s="19"/>
    </row>
    <row r="359" spans="10:10" ht="21">
      <c r="J359" s="19"/>
    </row>
    <row r="360" spans="10:10" ht="21">
      <c r="J360" s="19"/>
    </row>
    <row r="361" spans="10:10" ht="21">
      <c r="J361" s="19"/>
    </row>
    <row r="362" spans="10:10" ht="21">
      <c r="J362" s="19"/>
    </row>
    <row r="363" spans="10:10" ht="21">
      <c r="J363" s="19"/>
    </row>
    <row r="364" spans="10:10" ht="21">
      <c r="J364" s="19"/>
    </row>
    <row r="365" spans="10:10" ht="21">
      <c r="J365" s="19"/>
    </row>
    <row r="366" spans="10:10" ht="21">
      <c r="J366" s="19"/>
    </row>
    <row r="367" spans="10:10" ht="21">
      <c r="J367" s="19"/>
    </row>
    <row r="368" spans="10:10" ht="21">
      <c r="J368" s="19"/>
    </row>
    <row r="369" spans="10:10" ht="21">
      <c r="J369" s="19"/>
    </row>
    <row r="370" spans="10:10" ht="21">
      <c r="J370" s="19"/>
    </row>
    <row r="371" spans="10:10" ht="21">
      <c r="J371" s="19"/>
    </row>
    <row r="372" spans="10:10" ht="21">
      <c r="J372" s="19"/>
    </row>
    <row r="373" spans="10:10" ht="21">
      <c r="J373" s="19"/>
    </row>
    <row r="374" spans="10:10" ht="21">
      <c r="J374" s="19"/>
    </row>
    <row r="375" spans="10:10" ht="21">
      <c r="J375" s="19"/>
    </row>
    <row r="376" spans="10:10" ht="21">
      <c r="J376" s="19"/>
    </row>
    <row r="377" spans="10:10" ht="21">
      <c r="J377" s="19"/>
    </row>
    <row r="378" spans="10:10" ht="21">
      <c r="J378" s="19"/>
    </row>
    <row r="379" spans="10:10" ht="21">
      <c r="J379" s="19"/>
    </row>
    <row r="380" spans="10:10" ht="21">
      <c r="J380" s="19"/>
    </row>
    <row r="381" spans="10:10" ht="21">
      <c r="J381" s="19"/>
    </row>
    <row r="382" spans="10:10" ht="21">
      <c r="J382" s="19"/>
    </row>
    <row r="383" spans="10:10" ht="21">
      <c r="J383" s="19"/>
    </row>
    <row r="384" spans="10:10" ht="21">
      <c r="J384" s="19"/>
    </row>
    <row r="385" spans="10:10" ht="21">
      <c r="J385" s="19"/>
    </row>
    <row r="386" spans="10:10" ht="21">
      <c r="J386" s="19"/>
    </row>
    <row r="387" spans="10:10" ht="21">
      <c r="J387" s="19"/>
    </row>
    <row r="388" spans="10:10" ht="21">
      <c r="J388" s="19"/>
    </row>
    <row r="389" spans="10:10" ht="21">
      <c r="J389" s="19"/>
    </row>
    <row r="390" spans="10:10" ht="21">
      <c r="J390" s="19"/>
    </row>
    <row r="391" spans="10:10" ht="21">
      <c r="J391" s="19"/>
    </row>
    <row r="392" spans="10:10" ht="21">
      <c r="J392" s="19"/>
    </row>
    <row r="393" spans="10:10" ht="21">
      <c r="J393" s="19"/>
    </row>
    <row r="394" spans="10:10" ht="21">
      <c r="J394" s="19"/>
    </row>
    <row r="395" spans="10:10" ht="21">
      <c r="J395" s="19"/>
    </row>
    <row r="396" spans="10:10" ht="21">
      <c r="J396" s="19"/>
    </row>
    <row r="397" spans="10:10" ht="21">
      <c r="J397" s="19"/>
    </row>
    <row r="398" spans="10:10" ht="21">
      <c r="J398" s="19"/>
    </row>
    <row r="399" spans="10:10" ht="21">
      <c r="J399" s="19"/>
    </row>
    <row r="400" spans="10:10" ht="21">
      <c r="J400" s="19"/>
    </row>
    <row r="401" spans="10:10" ht="21">
      <c r="J401" s="19"/>
    </row>
    <row r="402" spans="10:10" ht="21">
      <c r="J402" s="19"/>
    </row>
    <row r="403" spans="10:10" ht="21">
      <c r="J403" s="19"/>
    </row>
    <row r="404" spans="10:10" ht="21">
      <c r="J404" s="19"/>
    </row>
    <row r="405" spans="10:10" ht="21">
      <c r="J405" s="19"/>
    </row>
    <row r="406" spans="10:10" ht="21">
      <c r="J406" s="19"/>
    </row>
    <row r="407" spans="10:10" ht="21">
      <c r="J407" s="19"/>
    </row>
    <row r="408" spans="10:10" ht="21">
      <c r="J408" s="19"/>
    </row>
    <row r="409" spans="10:10" ht="21">
      <c r="J409" s="19"/>
    </row>
    <row r="410" spans="10:10" ht="21">
      <c r="J410" s="19"/>
    </row>
    <row r="411" spans="10:10" ht="21">
      <c r="J411" s="19"/>
    </row>
    <row r="412" spans="10:10" ht="21">
      <c r="J412" s="19"/>
    </row>
    <row r="413" spans="10:10" ht="21">
      <c r="J413" s="19"/>
    </row>
    <row r="414" spans="10:10" ht="21">
      <c r="J414" s="19"/>
    </row>
    <row r="415" spans="10:10" ht="21">
      <c r="J415" s="19"/>
    </row>
    <row r="416" spans="10:10" ht="21">
      <c r="J416" s="19"/>
    </row>
    <row r="417" spans="10:10" ht="21">
      <c r="J417" s="19"/>
    </row>
    <row r="418" spans="10:10" ht="21">
      <c r="J418" s="19"/>
    </row>
    <row r="419" spans="10:10" ht="21">
      <c r="J419" s="19"/>
    </row>
    <row r="420" spans="10:10" ht="21">
      <c r="J420" s="19"/>
    </row>
    <row r="421" spans="10:10" ht="21">
      <c r="J421" s="19"/>
    </row>
    <row r="422" spans="10:10" ht="21">
      <c r="J422" s="19"/>
    </row>
    <row r="423" spans="10:10" ht="21">
      <c r="J423" s="19"/>
    </row>
    <row r="424" spans="10:10" ht="21">
      <c r="J424" s="19"/>
    </row>
    <row r="425" spans="10:10" ht="21">
      <c r="J425" s="19"/>
    </row>
    <row r="426" spans="10:10" ht="21">
      <c r="J426" s="19"/>
    </row>
    <row r="427" spans="10:10" ht="21">
      <c r="J427" s="19"/>
    </row>
    <row r="428" spans="10:10" ht="21">
      <c r="J428" s="19"/>
    </row>
    <row r="429" spans="10:10" ht="21">
      <c r="J429" s="19"/>
    </row>
    <row r="430" spans="10:10" ht="21">
      <c r="J430" s="19"/>
    </row>
    <row r="431" spans="10:10" ht="21">
      <c r="J431" s="19"/>
    </row>
    <row r="432" spans="10:10" ht="21">
      <c r="J432" s="19"/>
    </row>
    <row r="433" spans="10:10" ht="21">
      <c r="J433" s="19"/>
    </row>
    <row r="434" spans="10:10" ht="21">
      <c r="J434" s="19"/>
    </row>
    <row r="435" spans="10:10" ht="21">
      <c r="J435" s="19"/>
    </row>
    <row r="436" spans="10:10" ht="21">
      <c r="J436" s="19"/>
    </row>
    <row r="437" spans="10:10" ht="21">
      <c r="J437" s="19"/>
    </row>
    <row r="438" spans="10:10" ht="21">
      <c r="J438" s="19"/>
    </row>
    <row r="439" spans="10:10" ht="21">
      <c r="J439" s="19"/>
    </row>
    <row r="440" spans="10:10" ht="21">
      <c r="J440" s="19"/>
    </row>
    <row r="441" spans="10:10" ht="21">
      <c r="J441" s="19"/>
    </row>
    <row r="442" spans="10:10" ht="21">
      <c r="J442" s="19"/>
    </row>
    <row r="443" spans="10:10" ht="21">
      <c r="J443" s="19"/>
    </row>
    <row r="444" spans="10:10" ht="21">
      <c r="J444" s="19"/>
    </row>
    <row r="445" spans="10:10" ht="21">
      <c r="J445" s="19"/>
    </row>
    <row r="446" spans="10:10" ht="21">
      <c r="J446" s="19"/>
    </row>
    <row r="447" spans="10:10" ht="21">
      <c r="J447" s="19"/>
    </row>
    <row r="448" spans="10:10" ht="21">
      <c r="J448" s="19"/>
    </row>
    <row r="449" spans="10:10" ht="21">
      <c r="J449" s="19"/>
    </row>
    <row r="450" spans="10:10" ht="21">
      <c r="J450" s="19"/>
    </row>
    <row r="451" spans="10:10" ht="21">
      <c r="J451" s="19"/>
    </row>
    <row r="452" spans="10:10" ht="21">
      <c r="J452" s="19"/>
    </row>
    <row r="453" spans="10:10" ht="21">
      <c r="J453" s="19"/>
    </row>
    <row r="454" spans="10:10" ht="21">
      <c r="J454" s="19"/>
    </row>
    <row r="455" spans="10:10" ht="21">
      <c r="J455" s="19"/>
    </row>
    <row r="456" spans="10:10" ht="21">
      <c r="J456" s="19"/>
    </row>
    <row r="457" spans="10:10" ht="21">
      <c r="J457" s="19"/>
    </row>
    <row r="458" spans="10:10" ht="21">
      <c r="J458" s="19"/>
    </row>
    <row r="459" spans="10:10" ht="21">
      <c r="J459" s="19"/>
    </row>
    <row r="460" spans="10:10" ht="21">
      <c r="J460" s="19"/>
    </row>
    <row r="461" spans="10:10" ht="21">
      <c r="J461" s="19"/>
    </row>
    <row r="462" spans="10:10" ht="21">
      <c r="J462" s="19"/>
    </row>
    <row r="463" spans="10:10" ht="21">
      <c r="J463" s="19"/>
    </row>
    <row r="464" spans="10:10" ht="21">
      <c r="J464" s="19"/>
    </row>
    <row r="465" spans="10:10" ht="21">
      <c r="J465" s="19"/>
    </row>
    <row r="466" spans="10:10" ht="21">
      <c r="J466" s="19"/>
    </row>
    <row r="467" spans="10:10" ht="21">
      <c r="J467" s="19"/>
    </row>
    <row r="468" spans="10:10" ht="21">
      <c r="J468" s="19"/>
    </row>
    <row r="469" spans="10:10" ht="21">
      <c r="J469" s="19"/>
    </row>
    <row r="470" spans="10:10" ht="21">
      <c r="J470" s="19"/>
    </row>
    <row r="471" spans="10:10" ht="21">
      <c r="J471" s="19"/>
    </row>
    <row r="472" spans="10:10" ht="21">
      <c r="J472" s="19"/>
    </row>
    <row r="473" spans="10:10" ht="21">
      <c r="J473" s="19"/>
    </row>
    <row r="474" spans="10:10" ht="21">
      <c r="J474" s="19"/>
    </row>
    <row r="475" spans="10:10" ht="21">
      <c r="J475" s="19"/>
    </row>
    <row r="476" spans="10:10" ht="21">
      <c r="J476" s="19"/>
    </row>
    <row r="477" spans="10:10" ht="21">
      <c r="J477" s="19"/>
    </row>
    <row r="478" spans="10:10" ht="21">
      <c r="J478" s="19"/>
    </row>
    <row r="479" spans="10:10" ht="21">
      <c r="J479" s="19"/>
    </row>
    <row r="480" spans="10:10" ht="21">
      <c r="J480" s="19"/>
    </row>
    <row r="481" spans="10:10" ht="21">
      <c r="J481" s="19"/>
    </row>
    <row r="482" spans="10:10" ht="21">
      <c r="J482" s="19"/>
    </row>
    <row r="483" spans="10:10" ht="21">
      <c r="J483" s="19"/>
    </row>
    <row r="484" spans="10:10" ht="21">
      <c r="J484" s="19"/>
    </row>
    <row r="485" spans="10:10" ht="21">
      <c r="J485" s="19"/>
    </row>
    <row r="486" spans="10:10" ht="21">
      <c r="J486" s="19"/>
    </row>
    <row r="487" spans="10:10" ht="21">
      <c r="J487" s="19"/>
    </row>
    <row r="488" spans="10:10" ht="21">
      <c r="J488" s="19"/>
    </row>
    <row r="489" spans="10:10" ht="21">
      <c r="J489" s="19"/>
    </row>
    <row r="490" spans="10:10" ht="21">
      <c r="J490" s="19"/>
    </row>
    <row r="491" spans="10:10" ht="21">
      <c r="J491" s="19"/>
    </row>
    <row r="492" spans="10:10" ht="21">
      <c r="J492" s="19"/>
    </row>
    <row r="493" spans="10:10" ht="21">
      <c r="J493" s="19"/>
    </row>
    <row r="494" spans="10:10" ht="21">
      <c r="J494" s="19"/>
    </row>
    <row r="495" spans="10:10" ht="21">
      <c r="J495" s="19"/>
    </row>
    <row r="496" spans="10:10" ht="21">
      <c r="J496" s="19"/>
    </row>
    <row r="497" spans="10:10" ht="21">
      <c r="J497" s="19"/>
    </row>
    <row r="498" spans="10:10" ht="21">
      <c r="J498" s="19"/>
    </row>
    <row r="499" spans="10:10" ht="21">
      <c r="J499" s="19"/>
    </row>
    <row r="500" spans="10:10" ht="21">
      <c r="J500" s="19"/>
    </row>
    <row r="501" spans="10:10" ht="21">
      <c r="J501" s="19"/>
    </row>
    <row r="502" spans="10:10" ht="21">
      <c r="J502" s="19"/>
    </row>
    <row r="503" spans="10:10" ht="21">
      <c r="J503" s="19"/>
    </row>
    <row r="504" spans="10:10" ht="21">
      <c r="J504" s="19"/>
    </row>
    <row r="505" spans="10:10" ht="21">
      <c r="J505" s="19"/>
    </row>
    <row r="506" spans="10:10" ht="21">
      <c r="J506" s="19"/>
    </row>
    <row r="507" spans="10:10" ht="21">
      <c r="J507" s="19"/>
    </row>
    <row r="508" spans="10:10" ht="21">
      <c r="J508" s="19"/>
    </row>
    <row r="509" spans="10:10" ht="21">
      <c r="J509" s="19"/>
    </row>
    <row r="510" spans="10:10" ht="21">
      <c r="J510" s="19"/>
    </row>
    <row r="511" spans="10:10" ht="21">
      <c r="J511" s="19"/>
    </row>
    <row r="512" spans="10:10" ht="21">
      <c r="J512" s="19"/>
    </row>
    <row r="513" spans="10:10" ht="21">
      <c r="J513" s="19"/>
    </row>
    <row r="514" spans="10:10" ht="21">
      <c r="J514" s="19"/>
    </row>
    <row r="515" spans="10:10" ht="21">
      <c r="J515" s="19"/>
    </row>
    <row r="516" spans="10:10" ht="21">
      <c r="J516" s="19"/>
    </row>
    <row r="517" spans="10:10" ht="21">
      <c r="J517" s="19"/>
    </row>
    <row r="518" spans="10:10" ht="21">
      <c r="J518" s="19"/>
    </row>
    <row r="519" spans="10:10" ht="21">
      <c r="J519" s="19"/>
    </row>
    <row r="520" spans="10:10" ht="21">
      <c r="J520" s="19"/>
    </row>
    <row r="521" spans="10:10" ht="21">
      <c r="J521" s="19"/>
    </row>
    <row r="522" spans="10:10" ht="21">
      <c r="J522" s="19"/>
    </row>
    <row r="523" spans="10:10" ht="21">
      <c r="J523" s="19"/>
    </row>
    <row r="524" spans="10:10" ht="21">
      <c r="J524" s="19"/>
    </row>
    <row r="525" spans="10:10" ht="21">
      <c r="J525" s="19"/>
    </row>
    <row r="526" spans="10:10" ht="21">
      <c r="J526" s="19"/>
    </row>
    <row r="527" spans="10:10" ht="21">
      <c r="J527" s="19"/>
    </row>
    <row r="528" spans="10:10" ht="21">
      <c r="J528" s="19"/>
    </row>
    <row r="529" spans="10:10" ht="21">
      <c r="J529" s="19"/>
    </row>
    <row r="530" spans="10:10" ht="21">
      <c r="J530" s="19"/>
    </row>
    <row r="531" spans="10:10" ht="21">
      <c r="J531" s="19"/>
    </row>
    <row r="532" spans="10:10" ht="21">
      <c r="J532" s="19"/>
    </row>
    <row r="533" spans="10:10" ht="21">
      <c r="J533" s="19"/>
    </row>
    <row r="534" spans="10:10" ht="21">
      <c r="J534" s="19"/>
    </row>
    <row r="535" spans="10:10" ht="21">
      <c r="J535" s="19"/>
    </row>
    <row r="536" spans="10:10" ht="21">
      <c r="J536" s="19"/>
    </row>
    <row r="537" spans="10:10" ht="21">
      <c r="J537" s="19"/>
    </row>
    <row r="538" spans="10:10" ht="21">
      <c r="J538" s="19"/>
    </row>
    <row r="539" spans="10:10" ht="21">
      <c r="J539" s="19"/>
    </row>
    <row r="540" spans="10:10" ht="21">
      <c r="J540" s="19"/>
    </row>
    <row r="541" spans="10:10" ht="21">
      <c r="J541" s="19"/>
    </row>
    <row r="542" spans="10:10" ht="21">
      <c r="J542" s="19"/>
    </row>
    <row r="543" spans="10:10" ht="21">
      <c r="J543" s="19"/>
    </row>
    <row r="544" spans="10:10" ht="21">
      <c r="J544" s="19"/>
    </row>
    <row r="545" spans="10:10" ht="21">
      <c r="J545" s="19"/>
    </row>
    <row r="546" spans="10:10" ht="21">
      <c r="J546" s="19"/>
    </row>
    <row r="547" spans="10:10" ht="21">
      <c r="J547" s="19"/>
    </row>
    <row r="548" spans="10:10" ht="21">
      <c r="J548" s="19"/>
    </row>
    <row r="549" spans="10:10" ht="21">
      <c r="J549" s="19"/>
    </row>
    <row r="550" spans="10:10" ht="21">
      <c r="J550" s="19"/>
    </row>
    <row r="551" spans="10:10" ht="21">
      <c r="J551" s="19"/>
    </row>
    <row r="552" spans="10:10" ht="21">
      <c r="J552" s="19"/>
    </row>
    <row r="553" spans="10:10" ht="21">
      <c r="J553" s="19"/>
    </row>
    <row r="554" spans="10:10" ht="21">
      <c r="J554" s="19"/>
    </row>
    <row r="555" spans="10:10" ht="21">
      <c r="J555" s="19"/>
    </row>
    <row r="556" spans="10:10" ht="21">
      <c r="J556" s="19"/>
    </row>
    <row r="557" spans="10:10" ht="21">
      <c r="J557" s="19"/>
    </row>
    <row r="558" spans="10:10" ht="21">
      <c r="J558" s="19"/>
    </row>
    <row r="559" spans="10:10" ht="21">
      <c r="J559" s="19"/>
    </row>
    <row r="560" spans="10:10" ht="21">
      <c r="J560" s="19"/>
    </row>
    <row r="561" spans="10:10" ht="21">
      <c r="J561" s="19"/>
    </row>
    <row r="562" spans="10:10" ht="21">
      <c r="J562" s="19"/>
    </row>
    <row r="563" spans="10:10" ht="21">
      <c r="J563" s="19"/>
    </row>
    <row r="564" spans="10:10" ht="21">
      <c r="J564" s="19"/>
    </row>
    <row r="565" spans="10:10" ht="21">
      <c r="J565" s="19"/>
    </row>
    <row r="566" spans="10:10" ht="21">
      <c r="J566" s="19"/>
    </row>
    <row r="567" spans="10:10" ht="21">
      <c r="J567" s="19"/>
    </row>
    <row r="568" spans="10:10" ht="21">
      <c r="J568" s="19"/>
    </row>
    <row r="569" spans="10:10" ht="21">
      <c r="J569" s="19"/>
    </row>
    <row r="570" spans="10:10" ht="21">
      <c r="J570" s="19"/>
    </row>
    <row r="571" spans="10:10" ht="21">
      <c r="J571" s="19"/>
    </row>
    <row r="572" spans="10:10" ht="21">
      <c r="J572" s="19"/>
    </row>
    <row r="573" spans="10:10" ht="21">
      <c r="J573" s="19"/>
    </row>
    <row r="574" spans="10:10" ht="21">
      <c r="J574" s="19"/>
    </row>
    <row r="575" spans="10:10" ht="21">
      <c r="J575" s="19"/>
    </row>
    <row r="576" spans="10:10" ht="21">
      <c r="J576" s="19"/>
    </row>
    <row r="577" spans="10:10" ht="21">
      <c r="J577" s="19"/>
    </row>
    <row r="578" spans="10:10" ht="21">
      <c r="J578" s="19"/>
    </row>
    <row r="579" spans="10:10" ht="21">
      <c r="J579" s="19"/>
    </row>
    <row r="580" spans="10:10" ht="21">
      <c r="J580" s="19"/>
    </row>
    <row r="581" spans="10:10" ht="21">
      <c r="J581" s="19"/>
    </row>
    <row r="582" spans="10:10" ht="21">
      <c r="J582" s="19"/>
    </row>
    <row r="583" spans="10:10" ht="21">
      <c r="J583" s="19"/>
    </row>
    <row r="584" spans="10:10" ht="21">
      <c r="J584" s="19"/>
    </row>
    <row r="585" spans="10:10" ht="21">
      <c r="J585" s="19"/>
    </row>
    <row r="586" spans="10:10" ht="21">
      <c r="J586" s="19"/>
    </row>
    <row r="587" spans="10:10" ht="21">
      <c r="J587" s="19"/>
    </row>
    <row r="588" spans="10:10" ht="21">
      <c r="J588" s="19"/>
    </row>
    <row r="589" spans="10:10" ht="21">
      <c r="J589" s="19"/>
    </row>
    <row r="590" spans="10:10" ht="21">
      <c r="J590" s="19"/>
    </row>
    <row r="591" spans="10:10" ht="21">
      <c r="J591" s="19"/>
    </row>
    <row r="592" spans="10:10" ht="21">
      <c r="J592" s="19"/>
    </row>
    <row r="593" spans="10:10" ht="21">
      <c r="J593" s="19"/>
    </row>
    <row r="594" spans="10:10" ht="21">
      <c r="J594" s="19"/>
    </row>
    <row r="595" spans="10:10" ht="21">
      <c r="J595" s="19"/>
    </row>
    <row r="596" spans="10:10" ht="21">
      <c r="J596" s="19"/>
    </row>
    <row r="597" spans="10:10" ht="21">
      <c r="J597" s="19"/>
    </row>
    <row r="598" spans="10:10" ht="21">
      <c r="J598" s="19"/>
    </row>
    <row r="599" spans="10:10" ht="21">
      <c r="J599" s="19"/>
    </row>
    <row r="600" spans="10:10" ht="21">
      <c r="J600" s="19"/>
    </row>
    <row r="601" spans="10:10" ht="21">
      <c r="J601" s="19"/>
    </row>
    <row r="602" spans="10:10" ht="21">
      <c r="J602" s="19"/>
    </row>
    <row r="603" spans="10:10" ht="21">
      <c r="J603" s="19"/>
    </row>
    <row r="604" spans="10:10" ht="21">
      <c r="J604" s="19"/>
    </row>
    <row r="605" spans="10:10" ht="21">
      <c r="J605" s="19"/>
    </row>
    <row r="606" spans="10:10" ht="21">
      <c r="J606" s="19"/>
    </row>
    <row r="607" spans="10:10" ht="21">
      <c r="J607" s="19"/>
    </row>
    <row r="608" spans="10:10" ht="21">
      <c r="J608" s="19"/>
    </row>
    <row r="609" spans="10:10" ht="21">
      <c r="J609" s="19"/>
    </row>
    <row r="610" spans="10:10" ht="21">
      <c r="J610" s="19"/>
    </row>
    <row r="611" spans="10:10" ht="21">
      <c r="J611" s="19"/>
    </row>
    <row r="612" spans="10:10" ht="21">
      <c r="J612" s="19"/>
    </row>
    <row r="613" spans="10:10" ht="21">
      <c r="J613" s="19"/>
    </row>
    <row r="614" spans="10:10" ht="21">
      <c r="J614" s="19"/>
    </row>
    <row r="615" spans="10:10" ht="21">
      <c r="J615" s="19"/>
    </row>
    <row r="616" spans="10:10" ht="21">
      <c r="J616" s="19"/>
    </row>
    <row r="617" spans="10:10" ht="21">
      <c r="J617" s="19"/>
    </row>
    <row r="618" spans="10:10" ht="21">
      <c r="J618" s="19"/>
    </row>
    <row r="619" spans="10:10" ht="21">
      <c r="J619" s="19"/>
    </row>
    <row r="620" spans="10:10" ht="21">
      <c r="J620" s="19"/>
    </row>
    <row r="621" spans="10:10" ht="21">
      <c r="J621" s="19"/>
    </row>
    <row r="622" spans="10:10" ht="21">
      <c r="J622" s="19"/>
    </row>
    <row r="623" spans="10:10" ht="21">
      <c r="J623" s="19"/>
    </row>
    <row r="624" spans="10:10" ht="21">
      <c r="J624" s="19"/>
    </row>
    <row r="625" spans="10:10" ht="21">
      <c r="J625" s="19"/>
    </row>
    <row r="626" spans="10:10" ht="21">
      <c r="J626" s="19"/>
    </row>
    <row r="627" spans="10:10" ht="21">
      <c r="J627" s="19"/>
    </row>
    <row r="628" spans="10:10" ht="21">
      <c r="J628" s="19"/>
    </row>
    <row r="629" spans="10:10" ht="21">
      <c r="J629" s="19"/>
    </row>
    <row r="630" spans="10:10" ht="21">
      <c r="J630" s="19"/>
    </row>
    <row r="631" spans="10:10" ht="21">
      <c r="J631" s="19"/>
    </row>
    <row r="632" spans="10:10" ht="21">
      <c r="J632" s="19"/>
    </row>
    <row r="633" spans="10:10" ht="21">
      <c r="J633" s="19"/>
    </row>
    <row r="634" spans="10:10" ht="21">
      <c r="J634" s="19"/>
    </row>
    <row r="635" spans="10:10" ht="21">
      <c r="J635" s="19"/>
    </row>
    <row r="636" spans="10:10" ht="21">
      <c r="J636" s="19"/>
    </row>
    <row r="637" spans="10:10" ht="21">
      <c r="J637" s="19"/>
    </row>
    <row r="638" spans="10:10" ht="21">
      <c r="J638" s="19"/>
    </row>
    <row r="639" spans="10:10" ht="21">
      <c r="J639" s="19"/>
    </row>
    <row r="640" spans="10:10" ht="21">
      <c r="J640" s="19"/>
    </row>
    <row r="641" spans="10:10" ht="21">
      <c r="J641" s="19"/>
    </row>
    <row r="642" spans="10:10" ht="21">
      <c r="J642" s="19"/>
    </row>
    <row r="643" spans="10:10" ht="21">
      <c r="J643" s="19"/>
    </row>
    <row r="644" spans="10:10" ht="21">
      <c r="J644" s="19"/>
    </row>
    <row r="645" spans="10:10" ht="21">
      <c r="J645" s="19"/>
    </row>
    <row r="646" spans="10:10" ht="21">
      <c r="J646" s="19"/>
    </row>
    <row r="647" spans="10:10" ht="21">
      <c r="J647" s="19"/>
    </row>
    <row r="648" spans="10:10" ht="21">
      <c r="J648" s="19"/>
    </row>
    <row r="649" spans="10:10" ht="21">
      <c r="J649" s="19"/>
    </row>
    <row r="650" spans="10:10" ht="21">
      <c r="J650" s="19"/>
    </row>
    <row r="651" spans="10:10" ht="21">
      <c r="J651" s="19"/>
    </row>
    <row r="652" spans="10:10" ht="21">
      <c r="J652" s="19"/>
    </row>
    <row r="653" spans="10:10" ht="21">
      <c r="J653" s="19"/>
    </row>
    <row r="654" spans="10:10" ht="21">
      <c r="J654" s="19"/>
    </row>
    <row r="655" spans="10:10" ht="21">
      <c r="J655" s="19"/>
    </row>
    <row r="656" spans="10:10" ht="21">
      <c r="J656" s="19"/>
    </row>
    <row r="657" spans="10:10" ht="21">
      <c r="J657" s="19"/>
    </row>
    <row r="658" spans="10:10" ht="21">
      <c r="J658" s="19"/>
    </row>
    <row r="659" spans="10:10" ht="21">
      <c r="J659" s="19"/>
    </row>
    <row r="660" spans="10:10" ht="21">
      <c r="J660" s="19"/>
    </row>
    <row r="661" spans="10:10" ht="21">
      <c r="J661" s="19"/>
    </row>
    <row r="662" spans="10:10" ht="21">
      <c r="J662" s="19"/>
    </row>
    <row r="663" spans="10:10" ht="21">
      <c r="J663" s="19"/>
    </row>
    <row r="664" spans="10:10" ht="21">
      <c r="J664" s="19"/>
    </row>
    <row r="665" spans="10:10" ht="21">
      <c r="J665" s="19"/>
    </row>
    <row r="666" spans="10:10" ht="21">
      <c r="J666" s="19"/>
    </row>
    <row r="667" spans="10:10" ht="21">
      <c r="J667" s="19"/>
    </row>
    <row r="668" spans="10:10" ht="21">
      <c r="J668" s="19"/>
    </row>
    <row r="669" spans="10:10" ht="21">
      <c r="J669" s="19"/>
    </row>
    <row r="670" spans="10:10" ht="21">
      <c r="J670" s="19"/>
    </row>
    <row r="671" spans="10:10" ht="21">
      <c r="J671" s="19"/>
    </row>
    <row r="672" spans="10:10" ht="21">
      <c r="J672" s="19"/>
    </row>
    <row r="673" spans="10:10" ht="21">
      <c r="J673" s="19"/>
    </row>
    <row r="674" spans="10:10" ht="21">
      <c r="J674" s="19"/>
    </row>
    <row r="675" spans="10:10" ht="21">
      <c r="J675" s="19"/>
    </row>
    <row r="676" spans="10:10" ht="21">
      <c r="J676" s="19"/>
    </row>
    <row r="677" spans="10:10" ht="21">
      <c r="J677" s="19"/>
    </row>
    <row r="678" spans="10:10" ht="21">
      <c r="J678" s="19"/>
    </row>
    <row r="679" spans="10:10" ht="21">
      <c r="J679" s="19"/>
    </row>
    <row r="680" spans="10:10" ht="21">
      <c r="J680" s="19"/>
    </row>
    <row r="681" spans="10:10" ht="21">
      <c r="J681" s="19"/>
    </row>
    <row r="682" spans="10:10" ht="21">
      <c r="J682" s="19"/>
    </row>
    <row r="683" spans="10:10" ht="21">
      <c r="J683" s="19"/>
    </row>
    <row r="684" spans="10:10" ht="21">
      <c r="J684" s="19"/>
    </row>
    <row r="685" spans="10:10" ht="21">
      <c r="J685" s="19"/>
    </row>
    <row r="686" spans="10:10" ht="21">
      <c r="J686" s="19"/>
    </row>
  </sheetData>
  <phoneticPr fontId="11" type="noConversion"/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Excel.Chart.8" shapeId="5124" r:id="rId4">
          <objectPr defaultSize="0" autoPict="0" r:id="rId5">
            <anchor moveWithCells="1" sizeWithCells="1">
              <from>
                <xdr:col>0</xdr:col>
                <xdr:colOff>342900</xdr:colOff>
                <xdr:row>50</xdr:row>
                <xdr:rowOff>220980</xdr:rowOff>
              </from>
              <to>
                <xdr:col>10</xdr:col>
                <xdr:colOff>449580</xdr:colOff>
                <xdr:row>62</xdr:row>
                <xdr:rowOff>83820</xdr:rowOff>
              </to>
            </anchor>
          </objectPr>
        </oleObject>
      </mc:Choice>
      <mc:Fallback>
        <oleObject progId="Excel.Chart.8" shapeId="5124" r:id="rId4"/>
      </mc:Fallback>
    </mc:AlternateContent>
    <mc:AlternateContent xmlns:mc="http://schemas.openxmlformats.org/markup-compatibility/2006">
      <mc:Choice Requires="x14">
        <oleObject progId="Excel.Chart.8" shapeId="5123" r:id="rId6">
          <objectPr defaultSize="0" autoPict="0" r:id="rId7">
            <anchor moveWithCells="1" sizeWithCells="1">
              <from>
                <xdr:col>0</xdr:col>
                <xdr:colOff>327660</xdr:colOff>
                <xdr:row>64</xdr:row>
                <xdr:rowOff>15240</xdr:rowOff>
              </from>
              <to>
                <xdr:col>10</xdr:col>
                <xdr:colOff>449580</xdr:colOff>
                <xdr:row>76</xdr:row>
                <xdr:rowOff>106680</xdr:rowOff>
              </to>
            </anchor>
          </objectPr>
        </oleObject>
      </mc:Choice>
      <mc:Fallback>
        <oleObject progId="Excel.Chart.8" shapeId="5123" r:id="rId6"/>
      </mc:Fallback>
    </mc:AlternateContent>
    <mc:AlternateContent xmlns:mc="http://schemas.openxmlformats.org/markup-compatibility/2006">
      <mc:Choice Requires="x14">
        <oleObject progId="Excel.Chart.8" shapeId="5122" r:id="rId8">
          <objectPr defaultSize="0" autoPict="0" r:id="rId9">
            <anchor moveWithCells="1" sizeWithCells="1">
              <from>
                <xdr:col>1</xdr:col>
                <xdr:colOff>160020</xdr:colOff>
                <xdr:row>90</xdr:row>
                <xdr:rowOff>99060</xdr:rowOff>
              </from>
              <to>
                <xdr:col>10</xdr:col>
                <xdr:colOff>441960</xdr:colOff>
                <xdr:row>103</xdr:row>
                <xdr:rowOff>167640</xdr:rowOff>
              </to>
            </anchor>
          </objectPr>
        </oleObject>
      </mc:Choice>
      <mc:Fallback>
        <oleObject progId="Excel.Chart.8" shapeId="5122" r:id="rId8"/>
      </mc:Fallback>
    </mc:AlternateContent>
    <mc:AlternateContent xmlns:mc="http://schemas.openxmlformats.org/markup-compatibility/2006">
      <mc:Choice Requires="x14">
        <oleObject progId="Excel.Chart.8" shapeId="5121" r:id="rId10">
          <objectPr defaultSize="0" autoPict="0" r:id="rId11">
            <anchor moveWithCells="1" sizeWithCells="1">
              <from>
                <xdr:col>0</xdr:col>
                <xdr:colOff>0</xdr:colOff>
                <xdr:row>89</xdr:row>
                <xdr:rowOff>129540</xdr:rowOff>
              </from>
              <to>
                <xdr:col>11</xdr:col>
                <xdr:colOff>403860</xdr:colOff>
                <xdr:row>102</xdr:row>
                <xdr:rowOff>167640</xdr:rowOff>
              </to>
            </anchor>
          </objectPr>
        </oleObject>
      </mc:Choice>
      <mc:Fallback>
        <oleObject progId="Excel.Chart.8" shapeId="5121" r:id="rId10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3.2"/>
  <cols>
    <col min="1" max="1" width="176.109375" customWidth="1"/>
  </cols>
  <sheetData>
    <row r="1" spans="1:1">
      <c r="A1" t="s">
        <v>598</v>
      </c>
    </row>
    <row r="2" spans="1:1">
      <c r="A2" s="63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zoomScale="214" zoomScaleNormal="214" workbookViewId="0">
      <selection activeCell="C10" sqref="C10"/>
    </sheetView>
  </sheetViews>
  <sheetFormatPr defaultColWidth="9.109375" defaultRowHeight="13.8"/>
  <cols>
    <col min="1" max="16384" width="9.109375" style="25"/>
  </cols>
  <sheetData>
    <row r="1" spans="1:1">
      <c r="A1" s="25" t="str">
        <f>"สถานการณ์โรคประเทศไทย"&amp;รอวางสถานการณ์สำนักระบาด!A1</f>
        <v>สถานการณ์โรคประเทศไทยข้อมูลเฝ้าระวังโรค ตัÊงแต่วันทีÉ1มค 2562 - 17 มิย 62 พบผู้ป่วย 27189 ราย จาก 77 จังหวัด คิดเป็นอัตราปวย่ 41.56 ต่อ แสนประชากร เสียชีวิต 0 ราย อัตราส่วน เพศชายต่อเพศหญิง 1: 1.06 กลุ่มอายุทีÉพบมากทีÉสุด เรียงตามลําดับ คือ 15-24 ปี(15.81 %) 10-14 ปี(15.10 %) 7-9 ปี(14.54 %) สัญชาติเป็นไทยร้อยละ 97.7 พม่าร้อยละ 1.2 อืÉนๆร้อยละ 0.8 กัมพูชาร้อยละ 0.2 ลาวร้อย ละ 0.1 จีน/ฮ่องกง/ไต้หวันร้อยละ 0.0 มาเลเซียร้อยละ 0.0 อาชีพส่วนใหญ่ นักเรียนร้อยละ 43.6 ไม่ทราบอาชีพ/ในปกครองร้อยละ 34.0 รับจ้างร้อยละ 14.2 จังหวัดทีÉมีอัตราป่วยต่อแสนประชากรสูงสุด 5 อันดับ แรกคือ นราธิวาส (149.05 ต่อแสนประชากร) เชียงราย (138.31 ต่อแสนประชากร) เชียงใหม่ (99.81 ต่อแสนประชากร) น่าน (85.61 ต่อแสนประชากร) ลําปาง (78.25 ต่อแสน ประชากร)</v>
      </c>
    </row>
    <row r="2" spans="1:1">
      <c r="A2" s="25" t="str">
        <f>รอวางสถานการณ์!A2</f>
        <v xml:space="preserve"> จังหวัด ศรีสะเกษ  ระหว่างวันที่  1 มกราคม 2563  ถึงวันที่ 18 กันยายน 2563</v>
      </c>
    </row>
    <row r="3" spans="1:1">
      <c r="A3" s="25" t="str">
        <f>"พบผู้ป่วย"&amp;รอวางสถานการณ์!A4</f>
        <v>พบผู้ป่วย       นับตั้งแต่วันที่  1 มกราคม 2562 ถึงวันที่  26 มิถุนายน 2562    สำนักงานสาธารณสุขจังหวัดศรีสะเกษ  ได้รับรายงานผู้ป่วยโรค  Chickenpox  จำนวนทั้งสิ้น 670 ราย  คิดเป็นอัตราป่วย   45.36  ต่อประชากรแสนคน ไม่มีรายงานผู้ป่วยเสียชีวิต</v>
      </c>
    </row>
    <row r="4" spans="1:1">
      <c r="A4" s="25" t="str">
        <f>RIGHT(รอวางสถานการณ์!A5,45)</f>
        <v xml:space="preserve"> อัตราส่วนเพศหญิงต่อเพศชาย  เท่ากับ  1.06 : 1</v>
      </c>
    </row>
    <row r="5" spans="1:1">
      <c r="A5" s="25" t="str">
        <f>"กลุ่มอายุที่ป่วยมากที่สุด  เรียงตามลำดับคือ"&amp;Age!A1&amp;"  ปี"&amp;"  ("&amp;Age!C1&amp;" "&amp;Age!G1&amp;")"  &amp;  Age!A2&amp;"  ปี"&amp;"  ("&amp;Age!C2&amp;" "&amp;Age!G2&amp;")"  &amp;  Age!A3&amp;"  ปี"&amp;"  ("&amp;Age!C3&amp;" "&amp;Age!G3&amp;")"  &amp;  Age!A4&amp;"  ปี"&amp;"  ("&amp;Age!C4&amp;" "&amp;Age!G4&amp;")"  &amp;  Age!A5&amp;"  ปี"&amp;"  ("&amp;Age!C5&amp;" "&amp;Age!G5&amp;")"</f>
        <v>กลุ่มอายุที่ป่วยมากที่สุด  เรียงตามลำดับคือ  5 - 9  ปี  (227.81 ต่อแสนประชากร)  0 - 4  ปี  (171.59 ต่อแสนประชากร) 10 - 14  ปี  (129.46 ต่อแสนประชากร) 15 - 24  ปี  (50.57 ต่อแสนประชากร) 25 - 34  ปี  (27.45 ต่อแสนประชากร)</v>
      </c>
    </row>
    <row r="6" spans="1:1">
      <c r="A6" s="25" t="str">
        <f>"อาชีพที่ป่วยมากที่สุด เรียงตามลำดับคือ  "&amp;occupation!B1&amp;  "  จำนวน  "&amp;occupation!C1&amp;" ราย "&amp;occupation!B2&amp;  "  จำนวน  "&amp;occupation!C2&amp;" ราย "&amp;occupation!B3&amp;  "  จำนวน  "&amp;occupation!C3&amp;" ราย "&amp;occupation!B4&amp;  "  จำนวน  "&amp;occupation!C4&amp;" ราย "&amp;occupation!B5&amp;  "  จำนวน  "&amp;occupation!C5&amp;" ราย" 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อาชีพที่ป่วยมากที่สุด เรียงตามลำดับคือ  นักเรียน  จำนวน  320 ราย ไม่ทราบอาชีพ/ในปกครอง  จำนวน  254 ราย อื่นๆ  จำนวน  55 ราย เกษตร  จำนวน  34 ราย บุคลากรสาธารณสุข  จำนวน  2 รายข้าราชการ  จำนวน  2 ราย รับจ้าง,กรรมกร  จำนวน  1 ราย ครู  จำนวน  1 ราย </v>
      </c>
    </row>
    <row r="7" spans="1:1">
      <c r="A7" s="25" t="str">
        <f>"อำเภอที่มีอัตราป่วยต่อแสนประชากรสูงสุด 5 อันดับแรก คือ"&amp;'Attack rate'!B1&amp;"  ("&amp;'Attack rate'!D1&amp;" ต่อแสนประชากร"&amp;")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ต่อแสนประชากร"&amp;")  "&amp;'Attack rate'!B5&amp;"  ("&amp;'Attack rate'!D5&amp;" ต่อแสนประชากร"&amp;")"</f>
        <v>อำเภอที่มีอัตราป่วยต่อแสนประชากรสูงสุด 5 อันดับแรก คือไพรบึง  (105.48 ต่อแสนประชากร)  อุทุมพรพิสัย  (85.8 ต่อแสนประชากร)  โนนคูณ  (78.5 ต่อแสนประชากร)  ศรีรัตนะ  (70.05 ต่อแสนประชากร)  เบญจลักษ์  (61.97 ต่อแสนประชากร)</v>
      </c>
    </row>
  </sheetData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sqref="A1:G78"/>
    </sheetView>
  </sheetViews>
  <sheetFormatPr defaultRowHeight="13.2"/>
  <cols>
    <col min="1" max="1" width="19.6640625" customWidth="1"/>
  </cols>
  <sheetData>
    <row r="1" spans="1:17">
      <c r="A1" s="66" t="s">
        <v>146</v>
      </c>
      <c r="B1" s="66" t="s">
        <v>147</v>
      </c>
      <c r="C1" s="66" t="s">
        <v>148</v>
      </c>
      <c r="D1" s="66" t="s">
        <v>149</v>
      </c>
      <c r="E1" s="66" t="s">
        <v>150</v>
      </c>
      <c r="F1" s="66" t="s">
        <v>97</v>
      </c>
    </row>
    <row r="2" spans="1:17">
      <c r="A2" s="67" t="s">
        <v>182</v>
      </c>
      <c r="B2" s="68">
        <v>1542</v>
      </c>
      <c r="C2" s="68">
        <v>170.92</v>
      </c>
      <c r="D2" s="68">
        <v>2</v>
      </c>
      <c r="E2" s="68">
        <v>0.22</v>
      </c>
      <c r="F2" s="68">
        <v>902175</v>
      </c>
      <c r="G2" s="29" t="s">
        <v>307</v>
      </c>
      <c r="H2" s="29"/>
    </row>
    <row r="3" spans="1:17">
      <c r="A3" s="67" t="s">
        <v>191</v>
      </c>
      <c r="B3" s="68">
        <v>917</v>
      </c>
      <c r="C3" s="68">
        <v>168.34</v>
      </c>
      <c r="D3" s="68">
        <v>1</v>
      </c>
      <c r="E3" s="68">
        <v>0.18</v>
      </c>
      <c r="F3" s="68">
        <v>544719</v>
      </c>
      <c r="G3" s="29" t="s">
        <v>338</v>
      </c>
      <c r="H3" s="29"/>
    </row>
    <row r="4" spans="1:17">
      <c r="A4" s="67" t="s">
        <v>151</v>
      </c>
      <c r="B4" s="68">
        <v>418</v>
      </c>
      <c r="C4" s="68">
        <v>152.1</v>
      </c>
      <c r="D4" s="68">
        <v>1</v>
      </c>
      <c r="E4" s="68">
        <v>0.36</v>
      </c>
      <c r="F4" s="68">
        <v>274824</v>
      </c>
      <c r="G4" s="29" t="s">
        <v>443</v>
      </c>
      <c r="H4" s="29"/>
    </row>
    <row r="5" spans="1:17">
      <c r="A5" s="67" t="s">
        <v>167</v>
      </c>
      <c r="B5" s="68">
        <v>584</v>
      </c>
      <c r="C5" s="68">
        <v>149.6</v>
      </c>
      <c r="D5" s="68">
        <v>2</v>
      </c>
      <c r="E5" s="68">
        <v>0.51</v>
      </c>
      <c r="F5" s="68">
        <v>390387</v>
      </c>
      <c r="G5" s="29" t="s">
        <v>308</v>
      </c>
      <c r="H5" s="29"/>
    </row>
    <row r="6" spans="1:17">
      <c r="A6" s="67" t="s">
        <v>166</v>
      </c>
      <c r="B6" s="68">
        <v>666</v>
      </c>
      <c r="C6" s="68">
        <v>143.53</v>
      </c>
      <c r="D6" s="68">
        <v>1</v>
      </c>
      <c r="E6" s="68">
        <v>0.22</v>
      </c>
      <c r="F6" s="68">
        <v>464016</v>
      </c>
      <c r="G6" s="29" t="s">
        <v>309</v>
      </c>
      <c r="H6" s="29"/>
    </row>
    <row r="7" spans="1:17" ht="15.6">
      <c r="A7" s="67" t="s">
        <v>194</v>
      </c>
      <c r="B7" s="68">
        <v>1503</v>
      </c>
      <c r="C7" s="68">
        <v>140.57</v>
      </c>
      <c r="D7" s="68">
        <v>2</v>
      </c>
      <c r="E7" s="68">
        <v>0.19</v>
      </c>
      <c r="F7" s="68">
        <v>1069198</v>
      </c>
      <c r="G7" s="29" t="s">
        <v>410</v>
      </c>
      <c r="H7" s="29"/>
      <c r="Q7" s="28"/>
    </row>
    <row r="8" spans="1:17">
      <c r="A8" s="67" t="s">
        <v>202</v>
      </c>
      <c r="B8" s="68">
        <v>452</v>
      </c>
      <c r="C8" s="68">
        <v>136.72</v>
      </c>
      <c r="D8" s="68">
        <v>0</v>
      </c>
      <c r="E8" s="68">
        <v>0</v>
      </c>
      <c r="F8" s="68">
        <v>330602</v>
      </c>
      <c r="G8" s="29" t="s">
        <v>442</v>
      </c>
    </row>
    <row r="9" spans="1:17">
      <c r="A9" s="67" t="s">
        <v>177</v>
      </c>
      <c r="B9" s="68">
        <v>2093</v>
      </c>
      <c r="C9" s="68">
        <v>134.72999999999999</v>
      </c>
      <c r="D9" s="68">
        <v>1</v>
      </c>
      <c r="E9" s="68">
        <v>0.06</v>
      </c>
      <c r="F9" s="68">
        <v>1553481</v>
      </c>
      <c r="G9" s="29" t="s">
        <v>312</v>
      </c>
      <c r="H9" s="29"/>
    </row>
    <row r="10" spans="1:17">
      <c r="A10" s="67" t="s">
        <v>161</v>
      </c>
      <c r="B10" s="68">
        <v>896</v>
      </c>
      <c r="C10" s="68">
        <v>128.99</v>
      </c>
      <c r="D10" s="68">
        <v>0</v>
      </c>
      <c r="E10" s="68">
        <v>0</v>
      </c>
      <c r="F10" s="68">
        <v>694611</v>
      </c>
      <c r="G10" s="29" t="s">
        <v>337</v>
      </c>
      <c r="H10" s="29"/>
    </row>
    <row r="11" spans="1:17">
      <c r="A11" s="67" t="s">
        <v>163</v>
      </c>
      <c r="B11" s="68">
        <v>802</v>
      </c>
      <c r="C11" s="68">
        <v>128.28</v>
      </c>
      <c r="D11" s="68">
        <v>2</v>
      </c>
      <c r="E11" s="68">
        <v>0.32</v>
      </c>
      <c r="F11" s="68">
        <v>625174</v>
      </c>
      <c r="G11" s="29" t="s">
        <v>416</v>
      </c>
    </row>
    <row r="12" spans="1:17">
      <c r="A12" s="67" t="s">
        <v>210</v>
      </c>
      <c r="B12" s="68">
        <v>1485</v>
      </c>
      <c r="C12" s="68">
        <v>123.46</v>
      </c>
      <c r="D12" s="68">
        <v>5</v>
      </c>
      <c r="E12" s="68">
        <v>0.42</v>
      </c>
      <c r="F12" s="68">
        <v>1202818</v>
      </c>
      <c r="G12" s="29"/>
    </row>
    <row r="13" spans="1:17">
      <c r="A13" s="67" t="s">
        <v>184</v>
      </c>
      <c r="B13" s="68">
        <v>638</v>
      </c>
      <c r="C13" s="68">
        <v>115.77</v>
      </c>
      <c r="D13" s="68">
        <v>2</v>
      </c>
      <c r="E13" s="68">
        <v>0.36</v>
      </c>
      <c r="F13" s="68">
        <v>551086</v>
      </c>
      <c r="G13" s="29"/>
    </row>
    <row r="14" spans="1:17">
      <c r="A14" s="67" t="s">
        <v>174</v>
      </c>
      <c r="B14" s="68">
        <v>257</v>
      </c>
      <c r="C14" s="68">
        <v>112.01</v>
      </c>
      <c r="D14" s="68">
        <v>0</v>
      </c>
      <c r="E14" s="68">
        <v>0</v>
      </c>
      <c r="F14" s="68">
        <v>229437</v>
      </c>
    </row>
    <row r="15" spans="1:17">
      <c r="A15" s="67" t="s">
        <v>201</v>
      </c>
      <c r="B15" s="68">
        <v>785</v>
      </c>
      <c r="C15" s="68">
        <v>111.72</v>
      </c>
      <c r="D15" s="68">
        <v>3</v>
      </c>
      <c r="E15" s="68">
        <v>0.43</v>
      </c>
      <c r="F15" s="68">
        <v>702650</v>
      </c>
    </row>
    <row r="16" spans="1:17">
      <c r="A16" s="67" t="s">
        <v>222</v>
      </c>
      <c r="B16" s="68">
        <v>281</v>
      </c>
      <c r="C16" s="68">
        <v>108.72</v>
      </c>
      <c r="D16" s="68">
        <v>1</v>
      </c>
      <c r="E16" s="68">
        <v>0.39</v>
      </c>
      <c r="F16" s="68">
        <v>258467</v>
      </c>
    </row>
    <row r="17" spans="1:6">
      <c r="A17" s="67" t="s">
        <v>216</v>
      </c>
      <c r="B17" s="68">
        <v>1172</v>
      </c>
      <c r="C17" s="68">
        <v>106.27</v>
      </c>
      <c r="D17" s="68">
        <v>4</v>
      </c>
      <c r="E17" s="68">
        <v>0.36</v>
      </c>
      <c r="F17" s="68">
        <v>1102810</v>
      </c>
    </row>
    <row r="18" spans="1:6">
      <c r="A18" s="67" t="s">
        <v>175</v>
      </c>
      <c r="B18" s="68">
        <v>505</v>
      </c>
      <c r="C18" s="68">
        <v>105.29</v>
      </c>
      <c r="D18" s="68">
        <v>0</v>
      </c>
      <c r="E18" s="68">
        <v>0</v>
      </c>
      <c r="F18" s="68">
        <v>479621</v>
      </c>
    </row>
    <row r="19" spans="1:6">
      <c r="A19" s="67" t="s">
        <v>169</v>
      </c>
      <c r="B19" s="68">
        <v>276</v>
      </c>
      <c r="C19" s="68">
        <v>104.22</v>
      </c>
      <c r="D19" s="68">
        <v>1</v>
      </c>
      <c r="E19" s="68">
        <v>0.38</v>
      </c>
      <c r="F19" s="68">
        <v>264826</v>
      </c>
    </row>
    <row r="20" spans="1:6">
      <c r="A20" s="67" t="s">
        <v>209</v>
      </c>
      <c r="B20" s="68">
        <v>874</v>
      </c>
      <c r="C20" s="68">
        <v>100.59</v>
      </c>
      <c r="D20" s="68">
        <v>1</v>
      </c>
      <c r="E20" s="68">
        <v>0.12</v>
      </c>
      <c r="F20" s="68">
        <v>868853</v>
      </c>
    </row>
    <row r="21" spans="1:6">
      <c r="A21" s="67" t="s">
        <v>186</v>
      </c>
      <c r="B21" s="68">
        <v>869</v>
      </c>
      <c r="C21" s="68">
        <v>100.51</v>
      </c>
      <c r="D21" s="68">
        <v>0</v>
      </c>
      <c r="E21" s="68">
        <v>0</v>
      </c>
      <c r="F21" s="68">
        <v>864581</v>
      </c>
    </row>
    <row r="22" spans="1:6">
      <c r="A22" s="67" t="s">
        <v>223</v>
      </c>
      <c r="B22" s="68">
        <v>707</v>
      </c>
      <c r="C22" s="68">
        <v>96.87</v>
      </c>
      <c r="D22" s="68">
        <v>0</v>
      </c>
      <c r="E22" s="68">
        <v>0</v>
      </c>
      <c r="F22" s="68">
        <v>729850</v>
      </c>
    </row>
    <row r="23" spans="1:6">
      <c r="A23" s="67" t="s">
        <v>189</v>
      </c>
      <c r="B23" s="68">
        <v>181</v>
      </c>
      <c r="C23" s="68">
        <v>96.1</v>
      </c>
      <c r="D23" s="68">
        <v>0</v>
      </c>
      <c r="E23" s="68">
        <v>0</v>
      </c>
      <c r="F23" s="68">
        <v>188345</v>
      </c>
    </row>
    <row r="24" spans="1:6">
      <c r="A24" s="67" t="s">
        <v>156</v>
      </c>
      <c r="B24" s="68">
        <v>1240</v>
      </c>
      <c r="C24" s="68">
        <v>88.87</v>
      </c>
      <c r="D24" s="68">
        <v>0</v>
      </c>
      <c r="E24" s="68">
        <v>0</v>
      </c>
      <c r="F24" s="68">
        <v>1395295</v>
      </c>
    </row>
    <row r="25" spans="1:6">
      <c r="A25" s="67" t="s">
        <v>198</v>
      </c>
      <c r="B25" s="68">
        <v>1303</v>
      </c>
      <c r="C25" s="68">
        <v>88.7</v>
      </c>
      <c r="D25" s="68">
        <v>2</v>
      </c>
      <c r="E25" s="68">
        <v>0.14000000000000001</v>
      </c>
      <c r="F25" s="68">
        <v>1469044</v>
      </c>
    </row>
    <row r="26" spans="1:6">
      <c r="A26" s="67" t="s">
        <v>171</v>
      </c>
      <c r="B26" s="68">
        <v>4931</v>
      </c>
      <c r="C26" s="68">
        <v>86.64</v>
      </c>
      <c r="D26" s="68">
        <v>3</v>
      </c>
      <c r="E26" s="68">
        <v>0.05</v>
      </c>
      <c r="F26" s="68">
        <v>5691530</v>
      </c>
    </row>
    <row r="27" spans="1:6">
      <c r="A27" s="67" t="s">
        <v>162</v>
      </c>
      <c r="B27" s="68">
        <v>1611</v>
      </c>
      <c r="C27" s="68">
        <v>86.6</v>
      </c>
      <c r="D27" s="68">
        <v>3</v>
      </c>
      <c r="E27" s="68">
        <v>0.16</v>
      </c>
      <c r="F27" s="68">
        <v>1860197</v>
      </c>
    </row>
    <row r="28" spans="1:6">
      <c r="A28" s="67" t="s">
        <v>180</v>
      </c>
      <c r="B28" s="68">
        <v>1245</v>
      </c>
      <c r="C28" s="68">
        <v>84.72</v>
      </c>
      <c r="D28" s="68">
        <v>0</v>
      </c>
      <c r="E28" s="68">
        <v>0</v>
      </c>
      <c r="F28" s="68">
        <v>1469569</v>
      </c>
    </row>
    <row r="29" spans="1:6">
      <c r="A29" s="67" t="s">
        <v>176</v>
      </c>
      <c r="B29" s="68">
        <v>1065</v>
      </c>
      <c r="C29" s="68">
        <v>83.19</v>
      </c>
      <c r="D29" s="68">
        <v>0</v>
      </c>
      <c r="E29" s="68">
        <v>0</v>
      </c>
      <c r="F29" s="68">
        <v>1280247</v>
      </c>
    </row>
    <row r="30" spans="1:6">
      <c r="A30" s="67" t="s">
        <v>224</v>
      </c>
      <c r="B30" s="68">
        <v>372</v>
      </c>
      <c r="C30" s="68">
        <v>82.47</v>
      </c>
      <c r="D30" s="68">
        <v>1</v>
      </c>
      <c r="E30" s="68">
        <v>0.22</v>
      </c>
      <c r="F30" s="68">
        <v>451078</v>
      </c>
    </row>
    <row r="31" spans="1:6">
      <c r="A31" s="67" t="s">
        <v>188</v>
      </c>
      <c r="B31" s="68">
        <v>636</v>
      </c>
      <c r="C31" s="68">
        <v>78.58</v>
      </c>
      <c r="D31" s="68">
        <v>4</v>
      </c>
      <c r="E31" s="68">
        <v>0.49</v>
      </c>
      <c r="F31" s="68">
        <v>809340</v>
      </c>
    </row>
    <row r="32" spans="1:6">
      <c r="A32" s="67" t="s">
        <v>213</v>
      </c>
      <c r="B32" s="68">
        <v>809</v>
      </c>
      <c r="C32" s="68">
        <v>77.13</v>
      </c>
      <c r="D32" s="68">
        <v>1</v>
      </c>
      <c r="E32" s="68">
        <v>0.1</v>
      </c>
      <c r="F32" s="68">
        <v>1048842</v>
      </c>
    </row>
    <row r="33" spans="1:6">
      <c r="A33" s="67" t="s">
        <v>214</v>
      </c>
      <c r="B33" s="68">
        <v>364</v>
      </c>
      <c r="C33" s="68">
        <v>75.88</v>
      </c>
      <c r="D33" s="68">
        <v>0</v>
      </c>
      <c r="E33" s="68">
        <v>0</v>
      </c>
      <c r="F33" s="68">
        <v>479717</v>
      </c>
    </row>
    <row r="34" spans="1:6">
      <c r="A34" s="67" t="s">
        <v>218</v>
      </c>
      <c r="B34" s="68">
        <v>136</v>
      </c>
      <c r="C34" s="68">
        <v>70.02</v>
      </c>
      <c r="D34" s="68">
        <v>1</v>
      </c>
      <c r="E34" s="68">
        <v>0.51</v>
      </c>
      <c r="F34" s="68">
        <v>194223</v>
      </c>
    </row>
    <row r="35" spans="1:6">
      <c r="A35" s="67" t="s">
        <v>220</v>
      </c>
      <c r="B35" s="68">
        <v>593</v>
      </c>
      <c r="C35" s="68">
        <v>69.84</v>
      </c>
      <c r="D35" s="68">
        <v>0</v>
      </c>
      <c r="E35" s="68">
        <v>0</v>
      </c>
      <c r="F35" s="68">
        <v>849133</v>
      </c>
    </row>
    <row r="36" spans="1:6">
      <c r="A36" s="67" t="s">
        <v>181</v>
      </c>
      <c r="B36" s="68">
        <v>912</v>
      </c>
      <c r="C36" s="68">
        <v>69.72</v>
      </c>
      <c r="D36" s="68">
        <v>0</v>
      </c>
      <c r="E36" s="68">
        <v>0</v>
      </c>
      <c r="F36" s="68">
        <v>1308074</v>
      </c>
    </row>
    <row r="37" spans="1:6">
      <c r="A37" s="67" t="s">
        <v>178</v>
      </c>
      <c r="B37" s="68">
        <v>673</v>
      </c>
      <c r="C37" s="68">
        <v>67.56</v>
      </c>
      <c r="D37" s="68">
        <v>0</v>
      </c>
      <c r="E37" s="68">
        <v>0</v>
      </c>
      <c r="F37" s="68">
        <v>996104</v>
      </c>
    </row>
    <row r="38" spans="1:6">
      <c r="A38" s="67" t="s">
        <v>153</v>
      </c>
      <c r="B38" s="68">
        <v>901</v>
      </c>
      <c r="C38" s="68">
        <v>63.72</v>
      </c>
      <c r="D38" s="68">
        <v>1</v>
      </c>
      <c r="E38" s="68">
        <v>7.0000000000000007E-2</v>
      </c>
      <c r="F38" s="68">
        <v>1414009</v>
      </c>
    </row>
    <row r="39" spans="1:6">
      <c r="A39" s="67" t="s">
        <v>185</v>
      </c>
      <c r="B39" s="68">
        <v>805</v>
      </c>
      <c r="C39" s="68">
        <v>62.58</v>
      </c>
      <c r="D39" s="68">
        <v>1</v>
      </c>
      <c r="E39" s="68">
        <v>0.08</v>
      </c>
      <c r="F39" s="68">
        <v>1286431</v>
      </c>
    </row>
    <row r="40" spans="1:6">
      <c r="A40" s="67" t="s">
        <v>203</v>
      </c>
      <c r="B40" s="68">
        <v>299</v>
      </c>
      <c r="C40" s="68">
        <v>61.84</v>
      </c>
      <c r="D40" s="68">
        <v>0</v>
      </c>
      <c r="E40" s="68">
        <v>0</v>
      </c>
      <c r="F40" s="68">
        <v>483512</v>
      </c>
    </row>
    <row r="41" spans="1:6">
      <c r="A41" s="67" t="s">
        <v>196</v>
      </c>
      <c r="B41" s="68">
        <v>362</v>
      </c>
      <c r="C41" s="68">
        <v>60.24</v>
      </c>
      <c r="D41" s="68">
        <v>0</v>
      </c>
      <c r="E41" s="68">
        <v>0</v>
      </c>
      <c r="F41" s="68">
        <v>600971</v>
      </c>
    </row>
    <row r="42" spans="1:6">
      <c r="A42" s="67" t="s">
        <v>193</v>
      </c>
      <c r="B42" s="68">
        <v>1579</v>
      </c>
      <c r="C42" s="68">
        <v>60.04</v>
      </c>
      <c r="D42" s="68">
        <v>2</v>
      </c>
      <c r="E42" s="68">
        <v>0.08</v>
      </c>
      <c r="F42" s="68">
        <v>2630127</v>
      </c>
    </row>
    <row r="43" spans="1:6">
      <c r="A43" s="67" t="s">
        <v>204</v>
      </c>
      <c r="B43" s="68">
        <v>307</v>
      </c>
      <c r="C43" s="68">
        <v>57.16</v>
      </c>
      <c r="D43" s="68">
        <v>0</v>
      </c>
      <c r="E43" s="68">
        <v>0</v>
      </c>
      <c r="F43" s="68">
        <v>537126</v>
      </c>
    </row>
    <row r="44" spans="1:6">
      <c r="A44" s="67" t="s">
        <v>195</v>
      </c>
      <c r="B44" s="68">
        <v>414</v>
      </c>
      <c r="C44" s="68">
        <v>54.62</v>
      </c>
      <c r="D44" s="68">
        <v>0</v>
      </c>
      <c r="E44" s="68">
        <v>0</v>
      </c>
      <c r="F44" s="68">
        <v>757988</v>
      </c>
    </row>
    <row r="45" spans="1:6">
      <c r="A45" s="67" t="s">
        <v>165</v>
      </c>
      <c r="B45" s="68">
        <v>350</v>
      </c>
      <c r="C45" s="68">
        <v>54.58</v>
      </c>
      <c r="D45" s="68">
        <v>2</v>
      </c>
      <c r="E45" s="68">
        <v>0.31</v>
      </c>
      <c r="F45" s="68">
        <v>641239</v>
      </c>
    </row>
    <row r="46" spans="1:6">
      <c r="A46" s="67" t="s">
        <v>172</v>
      </c>
      <c r="B46" s="68">
        <v>341</v>
      </c>
      <c r="C46" s="68">
        <v>53.34</v>
      </c>
      <c r="D46" s="68">
        <v>0</v>
      </c>
      <c r="E46" s="68">
        <v>0</v>
      </c>
      <c r="F46" s="68">
        <v>639310</v>
      </c>
    </row>
    <row r="47" spans="1:6">
      <c r="A47" s="67" t="s">
        <v>187</v>
      </c>
      <c r="B47" s="68">
        <v>281</v>
      </c>
      <c r="C47" s="68">
        <v>52.04</v>
      </c>
      <c r="D47" s="68">
        <v>0</v>
      </c>
      <c r="E47" s="68">
        <v>0</v>
      </c>
      <c r="F47" s="68">
        <v>539998</v>
      </c>
    </row>
    <row r="48" spans="1:6">
      <c r="A48" s="67" t="s">
        <v>154</v>
      </c>
      <c r="B48" s="68">
        <v>272</v>
      </c>
      <c r="C48" s="68">
        <v>51.99</v>
      </c>
      <c r="D48" s="68">
        <v>0</v>
      </c>
      <c r="E48" s="68">
        <v>0</v>
      </c>
      <c r="F48" s="68">
        <v>523223</v>
      </c>
    </row>
    <row r="49" spans="1:6">
      <c r="A49" s="67" t="s">
        <v>190</v>
      </c>
      <c r="B49" s="68">
        <v>462</v>
      </c>
      <c r="C49" s="68">
        <v>47.92</v>
      </c>
      <c r="D49" s="68">
        <v>1</v>
      </c>
      <c r="E49" s="68">
        <v>0.1</v>
      </c>
      <c r="F49" s="68">
        <v>964040</v>
      </c>
    </row>
    <row r="50" spans="1:6">
      <c r="A50" s="67" t="s">
        <v>160</v>
      </c>
      <c r="B50" s="68">
        <v>246</v>
      </c>
      <c r="C50" s="68">
        <v>46.26</v>
      </c>
      <c r="D50" s="68">
        <v>0</v>
      </c>
      <c r="E50" s="68">
        <v>0</v>
      </c>
      <c r="F50" s="68">
        <v>531752</v>
      </c>
    </row>
    <row r="51" spans="1:6">
      <c r="A51" s="67" t="s">
        <v>217</v>
      </c>
      <c r="B51" s="68">
        <v>295</v>
      </c>
      <c r="C51" s="68">
        <v>46.18</v>
      </c>
      <c r="D51" s="68">
        <v>2</v>
      </c>
      <c r="E51" s="68">
        <v>0.31</v>
      </c>
      <c r="F51" s="68">
        <v>638869</v>
      </c>
    </row>
    <row r="52" spans="1:6">
      <c r="A52" s="67" t="s">
        <v>207</v>
      </c>
      <c r="B52" s="68">
        <v>231</v>
      </c>
      <c r="C52" s="68">
        <v>45.26</v>
      </c>
      <c r="D52" s="68">
        <v>0</v>
      </c>
      <c r="E52" s="68">
        <v>0</v>
      </c>
      <c r="F52" s="68">
        <v>510404</v>
      </c>
    </row>
    <row r="53" spans="1:6">
      <c r="A53" s="67" t="s">
        <v>197</v>
      </c>
      <c r="B53" s="68">
        <v>125</v>
      </c>
      <c r="C53" s="68">
        <v>44.2</v>
      </c>
      <c r="D53" s="68">
        <v>0</v>
      </c>
      <c r="E53" s="68">
        <v>0</v>
      </c>
      <c r="F53" s="68">
        <v>282788</v>
      </c>
    </row>
    <row r="54" spans="1:6">
      <c r="A54" s="67" t="s">
        <v>152</v>
      </c>
      <c r="B54" s="68">
        <v>751</v>
      </c>
      <c r="C54" s="68">
        <v>43.36</v>
      </c>
      <c r="D54" s="68">
        <v>0</v>
      </c>
      <c r="E54" s="68">
        <v>0</v>
      </c>
      <c r="F54" s="68">
        <v>1732003</v>
      </c>
    </row>
    <row r="55" spans="1:6">
      <c r="A55" s="67" t="s">
        <v>200</v>
      </c>
      <c r="B55" s="68">
        <v>477</v>
      </c>
      <c r="C55" s="68">
        <v>41.91</v>
      </c>
      <c r="D55" s="68">
        <v>0</v>
      </c>
      <c r="E55" s="68">
        <v>0</v>
      </c>
      <c r="F55" s="68">
        <v>1138225</v>
      </c>
    </row>
    <row r="56" spans="1:6">
      <c r="A56" s="67" t="s">
        <v>183</v>
      </c>
      <c r="B56" s="68">
        <v>403</v>
      </c>
      <c r="C56" s="68">
        <v>40.9</v>
      </c>
      <c r="D56" s="68">
        <v>2</v>
      </c>
      <c r="E56" s="68">
        <v>0.2</v>
      </c>
      <c r="F56" s="68">
        <v>985218</v>
      </c>
    </row>
    <row r="57" spans="1:6">
      <c r="A57" s="67" t="s">
        <v>159</v>
      </c>
      <c r="B57" s="68">
        <v>159</v>
      </c>
      <c r="C57" s="68">
        <v>39.14</v>
      </c>
      <c r="D57" s="68">
        <v>0</v>
      </c>
      <c r="E57" s="68">
        <v>0</v>
      </c>
      <c r="F57" s="68">
        <v>406193</v>
      </c>
    </row>
    <row r="58" spans="1:6">
      <c r="A58" s="67" t="s">
        <v>211</v>
      </c>
      <c r="B58" s="68">
        <v>218</v>
      </c>
      <c r="C58" s="68">
        <v>39.07</v>
      </c>
      <c r="D58" s="68">
        <v>0</v>
      </c>
      <c r="E58" s="68">
        <v>0</v>
      </c>
      <c r="F58" s="68">
        <v>557969</v>
      </c>
    </row>
    <row r="59" spans="1:6">
      <c r="A59" s="67" t="s">
        <v>205</v>
      </c>
      <c r="B59" s="68">
        <v>617</v>
      </c>
      <c r="C59" s="68">
        <v>38.9</v>
      </c>
      <c r="D59" s="68">
        <v>0</v>
      </c>
      <c r="E59" s="68">
        <v>0</v>
      </c>
      <c r="F59" s="68">
        <v>1586279</v>
      </c>
    </row>
    <row r="60" spans="1:6">
      <c r="A60" s="67" t="s">
        <v>225</v>
      </c>
      <c r="B60" s="68">
        <v>341</v>
      </c>
      <c r="C60" s="68">
        <v>38.590000000000003</v>
      </c>
      <c r="D60" s="68">
        <v>1</v>
      </c>
      <c r="E60" s="68">
        <v>0.11</v>
      </c>
      <c r="F60" s="68">
        <v>883629</v>
      </c>
    </row>
    <row r="61" spans="1:6">
      <c r="A61" s="67" t="s">
        <v>206</v>
      </c>
      <c r="B61" s="68">
        <v>677</v>
      </c>
      <c r="C61" s="68">
        <v>37.61</v>
      </c>
      <c r="D61" s="68">
        <v>0</v>
      </c>
      <c r="E61" s="68">
        <v>0</v>
      </c>
      <c r="F61" s="68">
        <v>1799885</v>
      </c>
    </row>
    <row r="62" spans="1:6">
      <c r="A62" s="67" t="s">
        <v>199</v>
      </c>
      <c r="B62" s="68">
        <v>172</v>
      </c>
      <c r="C62" s="68">
        <v>37.47</v>
      </c>
      <c r="D62" s="68">
        <v>0</v>
      </c>
      <c r="E62" s="68">
        <v>0</v>
      </c>
      <c r="F62" s="68">
        <v>458983</v>
      </c>
    </row>
    <row r="63" spans="1:6">
      <c r="A63" s="67" t="s">
        <v>164</v>
      </c>
      <c r="B63" s="68">
        <v>118</v>
      </c>
      <c r="C63" s="68">
        <v>33.83</v>
      </c>
      <c r="D63" s="68">
        <v>0</v>
      </c>
      <c r="E63" s="68">
        <v>0</v>
      </c>
      <c r="F63" s="68">
        <v>348788</v>
      </c>
    </row>
    <row r="64" spans="1:6">
      <c r="A64" s="67" t="s">
        <v>215</v>
      </c>
      <c r="B64" s="68">
        <v>159</v>
      </c>
      <c r="C64" s="68">
        <v>31.38</v>
      </c>
      <c r="D64" s="68">
        <v>1</v>
      </c>
      <c r="E64" s="68">
        <v>0.2</v>
      </c>
      <c r="F64" s="68">
        <v>506718</v>
      </c>
    </row>
    <row r="65" spans="1:6">
      <c r="A65" s="67" t="s">
        <v>179</v>
      </c>
      <c r="B65" s="68">
        <v>163</v>
      </c>
      <c r="C65" s="68">
        <v>31.33</v>
      </c>
      <c r="D65" s="68">
        <v>0</v>
      </c>
      <c r="E65" s="68">
        <v>0</v>
      </c>
      <c r="F65" s="68">
        <v>520209</v>
      </c>
    </row>
    <row r="66" spans="1:6">
      <c r="A66" s="67" t="s">
        <v>173</v>
      </c>
      <c r="B66" s="68">
        <v>229</v>
      </c>
      <c r="C66" s="68">
        <v>30.51</v>
      </c>
      <c r="D66" s="68">
        <v>0</v>
      </c>
      <c r="E66" s="68">
        <v>0</v>
      </c>
      <c r="F66" s="68">
        <v>750603</v>
      </c>
    </row>
    <row r="67" spans="1:6">
      <c r="A67" s="67" t="s">
        <v>155</v>
      </c>
      <c r="B67" s="68">
        <v>121</v>
      </c>
      <c r="C67" s="68">
        <v>28.73</v>
      </c>
      <c r="D67" s="68">
        <v>0</v>
      </c>
      <c r="E67" s="68">
        <v>0</v>
      </c>
      <c r="F67" s="68">
        <v>421136</v>
      </c>
    </row>
    <row r="68" spans="1:6">
      <c r="A68" s="67" t="s">
        <v>158</v>
      </c>
      <c r="B68" s="68">
        <v>218</v>
      </c>
      <c r="C68" s="68">
        <v>27.72</v>
      </c>
      <c r="D68" s="68">
        <v>0</v>
      </c>
      <c r="E68" s="68">
        <v>0</v>
      </c>
      <c r="F68" s="68">
        <v>786381</v>
      </c>
    </row>
    <row r="69" spans="1:6">
      <c r="A69" s="67" t="s">
        <v>157</v>
      </c>
      <c r="B69" s="68">
        <v>179</v>
      </c>
      <c r="C69" s="68">
        <v>25.66</v>
      </c>
      <c r="D69" s="68">
        <v>0</v>
      </c>
      <c r="E69" s="68">
        <v>0</v>
      </c>
      <c r="F69" s="68">
        <v>697492</v>
      </c>
    </row>
    <row r="70" spans="1:6">
      <c r="A70" s="67" t="s">
        <v>219</v>
      </c>
      <c r="B70" s="68">
        <v>130</v>
      </c>
      <c r="C70" s="68">
        <v>25</v>
      </c>
      <c r="D70" s="68">
        <v>0</v>
      </c>
      <c r="E70" s="68">
        <v>0</v>
      </c>
      <c r="F70" s="68">
        <v>519971</v>
      </c>
    </row>
    <row r="71" spans="1:6">
      <c r="A71" s="67" t="s">
        <v>168</v>
      </c>
      <c r="B71" s="68">
        <v>92</v>
      </c>
      <c r="C71" s="68">
        <v>24.42</v>
      </c>
      <c r="D71" s="68">
        <v>0</v>
      </c>
      <c r="E71" s="68">
        <v>0</v>
      </c>
      <c r="F71" s="68">
        <v>376751</v>
      </c>
    </row>
    <row r="72" spans="1:6">
      <c r="A72" s="67" t="s">
        <v>170</v>
      </c>
      <c r="B72" s="68">
        <v>74</v>
      </c>
      <c r="C72" s="68">
        <v>23.36</v>
      </c>
      <c r="D72" s="68">
        <v>0</v>
      </c>
      <c r="E72" s="68">
        <v>0</v>
      </c>
      <c r="F72" s="68">
        <v>316767</v>
      </c>
    </row>
    <row r="73" spans="1:6">
      <c r="A73" s="67" t="s">
        <v>212</v>
      </c>
      <c r="B73" s="68">
        <v>75</v>
      </c>
      <c r="C73" s="68">
        <v>22.66</v>
      </c>
      <c r="D73" s="68">
        <v>0</v>
      </c>
      <c r="E73" s="68">
        <v>0</v>
      </c>
      <c r="F73" s="68">
        <v>331044</v>
      </c>
    </row>
    <row r="74" spans="1:6">
      <c r="A74" s="67" t="s">
        <v>208</v>
      </c>
      <c r="B74" s="68">
        <v>103</v>
      </c>
      <c r="C74" s="68">
        <v>21.42</v>
      </c>
      <c r="D74" s="68">
        <v>0</v>
      </c>
      <c r="E74" s="68">
        <v>0</v>
      </c>
      <c r="F74" s="68">
        <v>480916</v>
      </c>
    </row>
    <row r="75" spans="1:6">
      <c r="A75" s="67" t="s">
        <v>226</v>
      </c>
      <c r="B75" s="68">
        <v>284</v>
      </c>
      <c r="C75" s="68">
        <v>18.010000000000002</v>
      </c>
      <c r="D75" s="68">
        <v>0</v>
      </c>
      <c r="E75" s="68">
        <v>0</v>
      </c>
      <c r="F75" s="68">
        <v>1576967</v>
      </c>
    </row>
    <row r="76" spans="1:6">
      <c r="A76" s="67" t="s">
        <v>221</v>
      </c>
      <c r="B76" s="68">
        <v>204</v>
      </c>
      <c r="C76" s="68">
        <v>17.829999999999998</v>
      </c>
      <c r="D76" s="68">
        <v>0</v>
      </c>
      <c r="E76" s="68">
        <v>0</v>
      </c>
      <c r="F76" s="68">
        <v>1144343</v>
      </c>
    </row>
    <row r="77" spans="1:6">
      <c r="A77" s="67" t="s">
        <v>192</v>
      </c>
      <c r="B77" s="68">
        <v>106</v>
      </c>
      <c r="C77" s="68">
        <v>14.8</v>
      </c>
      <c r="D77" s="68">
        <v>1</v>
      </c>
      <c r="E77" s="68">
        <v>0.14000000000000001</v>
      </c>
      <c r="F77" s="68">
        <v>716136</v>
      </c>
    </row>
    <row r="78" spans="1:6">
      <c r="A78" s="67" t="s">
        <v>227</v>
      </c>
      <c r="B78" s="68">
        <v>16</v>
      </c>
      <c r="C78" s="68">
        <v>7.58</v>
      </c>
      <c r="D78" s="68">
        <v>0</v>
      </c>
      <c r="E78" s="68">
        <v>0</v>
      </c>
      <c r="F78" s="68">
        <v>211007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1"/>
  <sheetViews>
    <sheetView topLeftCell="C1" workbookViewId="0">
      <selection sqref="A1:T21"/>
    </sheetView>
  </sheetViews>
  <sheetFormatPr defaultColWidth="9.109375" defaultRowHeight="13.2"/>
  <cols>
    <col min="1" max="1" width="19.6640625" style="26" customWidth="1"/>
    <col min="2" max="2" width="21.44140625" style="26" customWidth="1"/>
    <col min="3" max="16384" width="9.109375" style="26"/>
  </cols>
  <sheetData>
    <row r="1" spans="1:20">
      <c r="A1" s="30" t="s">
        <v>240</v>
      </c>
      <c r="B1" s="85" t="s">
        <v>146</v>
      </c>
      <c r="C1" s="85" t="s">
        <v>228</v>
      </c>
      <c r="D1" s="85" t="s">
        <v>229</v>
      </c>
      <c r="E1" s="85" t="s">
        <v>230</v>
      </c>
      <c r="F1" s="85" t="s">
        <v>231</v>
      </c>
      <c r="G1" s="85" t="s">
        <v>232</v>
      </c>
      <c r="H1" s="85" t="s">
        <v>233</v>
      </c>
      <c r="I1" s="85" t="s">
        <v>234</v>
      </c>
      <c r="J1" s="85" t="s">
        <v>235</v>
      </c>
      <c r="K1" s="85" t="s">
        <v>236</v>
      </c>
      <c r="L1" s="85" t="s">
        <v>237</v>
      </c>
      <c r="M1" s="85" t="s">
        <v>238</v>
      </c>
      <c r="N1" s="85" t="s">
        <v>239</v>
      </c>
      <c r="O1" s="85" t="s">
        <v>147</v>
      </c>
      <c r="P1" s="85" t="s">
        <v>149</v>
      </c>
      <c r="Q1" s="85" t="s">
        <v>148</v>
      </c>
      <c r="R1" s="85" t="s">
        <v>150</v>
      </c>
      <c r="S1" s="85" t="s">
        <v>37</v>
      </c>
      <c r="T1" s="85" t="s">
        <v>97</v>
      </c>
    </row>
    <row r="2" spans="1:20">
      <c r="A2" s="31" t="s">
        <v>352</v>
      </c>
      <c r="B2" s="86" t="s">
        <v>156</v>
      </c>
      <c r="C2" s="87">
        <v>13</v>
      </c>
      <c r="D2" s="87">
        <v>12</v>
      </c>
      <c r="E2" s="87">
        <v>23</v>
      </c>
      <c r="F2" s="87">
        <v>49</v>
      </c>
      <c r="G2" s="87">
        <v>184</v>
      </c>
      <c r="H2" s="87">
        <v>379</v>
      </c>
      <c r="I2" s="87">
        <v>513</v>
      </c>
      <c r="J2" s="87">
        <v>381</v>
      </c>
      <c r="K2" s="87">
        <v>213</v>
      </c>
      <c r="L2" s="87">
        <v>18</v>
      </c>
      <c r="M2" s="87">
        <v>0</v>
      </c>
      <c r="N2" s="87">
        <v>0</v>
      </c>
      <c r="O2" s="87">
        <v>1785</v>
      </c>
      <c r="P2" s="87">
        <v>0</v>
      </c>
      <c r="Q2" s="87">
        <v>127.83</v>
      </c>
      <c r="R2" s="87">
        <v>0</v>
      </c>
      <c r="S2" s="87">
        <v>0</v>
      </c>
      <c r="T2" s="87">
        <v>1396374</v>
      </c>
    </row>
    <row r="3" spans="1:20">
      <c r="A3" s="31" t="s">
        <v>242</v>
      </c>
      <c r="B3" s="86" t="s">
        <v>180</v>
      </c>
      <c r="C3" s="87">
        <v>15</v>
      </c>
      <c r="D3" s="87">
        <v>10</v>
      </c>
      <c r="E3" s="87">
        <v>35</v>
      </c>
      <c r="F3" s="87">
        <v>35</v>
      </c>
      <c r="G3" s="87">
        <v>119</v>
      </c>
      <c r="H3" s="87">
        <v>393</v>
      </c>
      <c r="I3" s="87">
        <v>433</v>
      </c>
      <c r="J3" s="87">
        <v>337</v>
      </c>
      <c r="K3" s="87">
        <v>319</v>
      </c>
      <c r="L3" s="87">
        <v>48</v>
      </c>
      <c r="M3" s="87">
        <v>0</v>
      </c>
      <c r="N3" s="87">
        <v>0</v>
      </c>
      <c r="O3" s="87">
        <v>1744</v>
      </c>
      <c r="P3" s="87">
        <v>1</v>
      </c>
      <c r="Q3" s="87">
        <v>118.54</v>
      </c>
      <c r="R3" s="87">
        <v>7.0000000000000007E-2</v>
      </c>
      <c r="S3" s="87">
        <v>0.06</v>
      </c>
      <c r="T3" s="87">
        <v>1471185</v>
      </c>
    </row>
    <row r="4" spans="1:20">
      <c r="A4" s="31" t="s">
        <v>241</v>
      </c>
      <c r="B4" s="86" t="s">
        <v>162</v>
      </c>
      <c r="C4" s="87">
        <v>10</v>
      </c>
      <c r="D4" s="87">
        <v>25</v>
      </c>
      <c r="E4" s="87">
        <v>43</v>
      </c>
      <c r="F4" s="87">
        <v>76</v>
      </c>
      <c r="G4" s="87">
        <v>418</v>
      </c>
      <c r="H4" s="87">
        <v>545</v>
      </c>
      <c r="I4" s="87">
        <v>407</v>
      </c>
      <c r="J4" s="87">
        <v>222</v>
      </c>
      <c r="K4" s="87">
        <v>107</v>
      </c>
      <c r="L4" s="87">
        <v>7</v>
      </c>
      <c r="M4" s="87">
        <v>0</v>
      </c>
      <c r="N4" s="87">
        <v>0</v>
      </c>
      <c r="O4" s="87">
        <v>1860</v>
      </c>
      <c r="P4" s="87">
        <v>3</v>
      </c>
      <c r="Q4" s="87">
        <v>99.66</v>
      </c>
      <c r="R4" s="87">
        <v>0.16</v>
      </c>
      <c r="S4" s="87">
        <v>0.16</v>
      </c>
      <c r="T4" s="87">
        <v>1866299</v>
      </c>
    </row>
    <row r="5" spans="1:20">
      <c r="A5" s="31" t="s">
        <v>373</v>
      </c>
      <c r="B5" s="86" t="s">
        <v>193</v>
      </c>
      <c r="C5" s="87">
        <v>26</v>
      </c>
      <c r="D5" s="87">
        <v>22</v>
      </c>
      <c r="E5" s="87">
        <v>33</v>
      </c>
      <c r="F5" s="87">
        <v>56</v>
      </c>
      <c r="G5" s="87">
        <v>243</v>
      </c>
      <c r="H5" s="87">
        <v>666</v>
      </c>
      <c r="I5" s="87">
        <v>496</v>
      </c>
      <c r="J5" s="87">
        <v>526</v>
      </c>
      <c r="K5" s="87">
        <v>433</v>
      </c>
      <c r="L5" s="87">
        <v>92</v>
      </c>
      <c r="M5" s="87">
        <v>0</v>
      </c>
      <c r="N5" s="87">
        <v>0</v>
      </c>
      <c r="O5" s="87">
        <v>2593</v>
      </c>
      <c r="P5" s="87">
        <v>2</v>
      </c>
      <c r="Q5" s="87">
        <v>98.39</v>
      </c>
      <c r="R5" s="87">
        <v>0.08</v>
      </c>
      <c r="S5" s="87">
        <v>0.08</v>
      </c>
      <c r="T5" s="87">
        <v>2635331</v>
      </c>
    </row>
    <row r="6" spans="1:20">
      <c r="A6" s="31" t="s">
        <v>303</v>
      </c>
      <c r="B6" s="86" t="s">
        <v>181</v>
      </c>
      <c r="C6" s="87">
        <v>4</v>
      </c>
      <c r="D6" s="87">
        <v>7</v>
      </c>
      <c r="E6" s="87">
        <v>6</v>
      </c>
      <c r="F6" s="87">
        <v>28</v>
      </c>
      <c r="G6" s="87">
        <v>184</v>
      </c>
      <c r="H6" s="87">
        <v>370</v>
      </c>
      <c r="I6" s="87">
        <v>269</v>
      </c>
      <c r="J6" s="87">
        <v>231</v>
      </c>
      <c r="K6" s="87">
        <v>123</v>
      </c>
      <c r="L6" s="87">
        <v>11</v>
      </c>
      <c r="M6" s="87">
        <v>0</v>
      </c>
      <c r="N6" s="87">
        <v>0</v>
      </c>
      <c r="O6" s="87">
        <v>1233</v>
      </c>
      <c r="P6" s="87">
        <v>0</v>
      </c>
      <c r="Q6" s="87">
        <v>94.27</v>
      </c>
      <c r="R6" s="87">
        <v>0</v>
      </c>
      <c r="S6" s="87">
        <v>0</v>
      </c>
      <c r="T6" s="87">
        <v>1307947</v>
      </c>
    </row>
    <row r="7" spans="1:20">
      <c r="A7" s="31" t="s">
        <v>317</v>
      </c>
      <c r="B7" s="86" t="s">
        <v>205</v>
      </c>
      <c r="C7" s="87">
        <v>8</v>
      </c>
      <c r="D7" s="87">
        <v>2</v>
      </c>
      <c r="E7" s="87">
        <v>5</v>
      </c>
      <c r="F7" s="87">
        <v>22</v>
      </c>
      <c r="G7" s="87">
        <v>100</v>
      </c>
      <c r="H7" s="87">
        <v>216</v>
      </c>
      <c r="I7" s="87">
        <v>302</v>
      </c>
      <c r="J7" s="87">
        <v>240</v>
      </c>
      <c r="K7" s="87">
        <v>207</v>
      </c>
      <c r="L7" s="87">
        <v>16</v>
      </c>
      <c r="M7" s="87">
        <v>0</v>
      </c>
      <c r="N7" s="87">
        <v>0</v>
      </c>
      <c r="O7" s="87">
        <v>1118</v>
      </c>
      <c r="P7" s="87">
        <v>0</v>
      </c>
      <c r="Q7" s="87">
        <v>70.319999999999993</v>
      </c>
      <c r="R7" s="87">
        <v>0</v>
      </c>
      <c r="S7" s="87">
        <v>0</v>
      </c>
      <c r="T7" s="87">
        <v>1589900</v>
      </c>
    </row>
    <row r="8" spans="1:20">
      <c r="A8" s="31" t="s">
        <v>299</v>
      </c>
      <c r="B8" s="86" t="s">
        <v>187</v>
      </c>
      <c r="C8" s="87">
        <v>3</v>
      </c>
      <c r="D8" s="87">
        <v>1</v>
      </c>
      <c r="E8" s="87">
        <v>5</v>
      </c>
      <c r="F8" s="87">
        <v>10</v>
      </c>
      <c r="G8" s="87">
        <v>39</v>
      </c>
      <c r="H8" s="87">
        <v>90</v>
      </c>
      <c r="I8" s="87">
        <v>109</v>
      </c>
      <c r="J8" s="87">
        <v>84</v>
      </c>
      <c r="K8" s="87">
        <v>31</v>
      </c>
      <c r="L8" s="87">
        <v>1</v>
      </c>
      <c r="M8" s="87">
        <v>0</v>
      </c>
      <c r="N8" s="87">
        <v>0</v>
      </c>
      <c r="O8" s="87">
        <v>373</v>
      </c>
      <c r="P8" s="87">
        <v>0</v>
      </c>
      <c r="Q8" s="87">
        <v>69.12</v>
      </c>
      <c r="R8" s="87">
        <v>0</v>
      </c>
      <c r="S8" s="87">
        <v>0</v>
      </c>
      <c r="T8" s="87">
        <v>539679</v>
      </c>
    </row>
    <row r="9" spans="1:20">
      <c r="A9" s="31" t="s">
        <v>316</v>
      </c>
      <c r="B9" s="86" t="s">
        <v>172</v>
      </c>
      <c r="C9" s="87">
        <v>2</v>
      </c>
      <c r="D9" s="87">
        <v>5</v>
      </c>
      <c r="E9" s="87">
        <v>12</v>
      </c>
      <c r="F9" s="87">
        <v>9</v>
      </c>
      <c r="G9" s="87">
        <v>46</v>
      </c>
      <c r="H9" s="87">
        <v>105</v>
      </c>
      <c r="I9" s="87">
        <v>129</v>
      </c>
      <c r="J9" s="87">
        <v>76</v>
      </c>
      <c r="K9" s="87">
        <v>36</v>
      </c>
      <c r="L9" s="87">
        <v>3</v>
      </c>
      <c r="M9" s="87">
        <v>0</v>
      </c>
      <c r="N9" s="87">
        <v>0</v>
      </c>
      <c r="O9" s="87">
        <v>423</v>
      </c>
      <c r="P9" s="87">
        <v>0</v>
      </c>
      <c r="Q9" s="87">
        <v>66.02</v>
      </c>
      <c r="R9" s="87">
        <v>0</v>
      </c>
      <c r="S9" s="87">
        <v>0</v>
      </c>
      <c r="T9" s="87">
        <v>640734</v>
      </c>
    </row>
    <row r="10" spans="1:20">
      <c r="A10" s="31" t="s">
        <v>378</v>
      </c>
      <c r="B10" s="86" t="s">
        <v>190</v>
      </c>
      <c r="C10" s="87">
        <v>12</v>
      </c>
      <c r="D10" s="87">
        <v>5</v>
      </c>
      <c r="E10" s="87">
        <v>11</v>
      </c>
      <c r="F10" s="87">
        <v>11</v>
      </c>
      <c r="G10" s="87">
        <v>72</v>
      </c>
      <c r="H10" s="87">
        <v>194</v>
      </c>
      <c r="I10" s="87">
        <v>138</v>
      </c>
      <c r="J10" s="87">
        <v>89</v>
      </c>
      <c r="K10" s="87">
        <v>35</v>
      </c>
      <c r="L10" s="87">
        <v>2</v>
      </c>
      <c r="M10" s="87">
        <v>0</v>
      </c>
      <c r="N10" s="87">
        <v>0</v>
      </c>
      <c r="O10" s="87">
        <v>569</v>
      </c>
      <c r="P10" s="87">
        <v>1</v>
      </c>
      <c r="Q10" s="87">
        <v>59.07</v>
      </c>
      <c r="R10" s="87">
        <v>0.1</v>
      </c>
      <c r="S10" s="87">
        <v>0.18</v>
      </c>
      <c r="T10" s="87">
        <v>963277</v>
      </c>
    </row>
    <row r="11" spans="1:20">
      <c r="A11" s="31" t="s">
        <v>321</v>
      </c>
      <c r="B11" s="86" t="s">
        <v>183</v>
      </c>
      <c r="C11" s="87">
        <v>1</v>
      </c>
      <c r="D11" s="87">
        <v>1</v>
      </c>
      <c r="E11" s="87">
        <v>7</v>
      </c>
      <c r="F11" s="87">
        <v>4</v>
      </c>
      <c r="G11" s="87">
        <v>48</v>
      </c>
      <c r="H11" s="87">
        <v>135</v>
      </c>
      <c r="I11" s="87">
        <v>155</v>
      </c>
      <c r="J11" s="87">
        <v>122</v>
      </c>
      <c r="K11" s="87">
        <v>68</v>
      </c>
      <c r="L11" s="87">
        <v>25</v>
      </c>
      <c r="M11" s="87">
        <v>0</v>
      </c>
      <c r="N11" s="87">
        <v>0</v>
      </c>
      <c r="O11" s="87">
        <v>566</v>
      </c>
      <c r="P11" s="87">
        <v>2</v>
      </c>
      <c r="Q11" s="87">
        <v>57.43</v>
      </c>
      <c r="R11" s="87">
        <v>0.2</v>
      </c>
      <c r="S11" s="87">
        <v>0.35</v>
      </c>
      <c r="T11" s="87">
        <v>985619</v>
      </c>
    </row>
    <row r="12" spans="1:20">
      <c r="A12" s="31" t="s">
        <v>305</v>
      </c>
      <c r="B12" s="86" t="s">
        <v>206</v>
      </c>
      <c r="C12" s="87">
        <v>6</v>
      </c>
      <c r="D12" s="87">
        <v>7</v>
      </c>
      <c r="E12" s="87">
        <v>11</v>
      </c>
      <c r="F12" s="87">
        <v>18</v>
      </c>
      <c r="G12" s="87">
        <v>103</v>
      </c>
      <c r="H12" s="87">
        <v>258</v>
      </c>
      <c r="I12" s="87">
        <v>230</v>
      </c>
      <c r="J12" s="87">
        <v>233</v>
      </c>
      <c r="K12" s="87">
        <v>144</v>
      </c>
      <c r="L12" s="87">
        <v>17</v>
      </c>
      <c r="M12" s="87">
        <v>0</v>
      </c>
      <c r="N12" s="87">
        <v>0</v>
      </c>
      <c r="O12" s="87">
        <v>1027</v>
      </c>
      <c r="P12" s="87">
        <v>1</v>
      </c>
      <c r="Q12" s="87">
        <v>56.93</v>
      </c>
      <c r="R12" s="87">
        <v>0.06</v>
      </c>
      <c r="S12" s="87">
        <v>0.1</v>
      </c>
      <c r="T12" s="87">
        <v>1803831</v>
      </c>
    </row>
    <row r="13" spans="1:20">
      <c r="A13" s="31" t="s">
        <v>479</v>
      </c>
      <c r="B13" s="86" t="s">
        <v>207</v>
      </c>
      <c r="C13" s="87">
        <v>0</v>
      </c>
      <c r="D13" s="87">
        <v>2</v>
      </c>
      <c r="E13" s="87">
        <v>2</v>
      </c>
      <c r="F13" s="87">
        <v>9</v>
      </c>
      <c r="G13" s="87">
        <v>43</v>
      </c>
      <c r="H13" s="87">
        <v>106</v>
      </c>
      <c r="I13" s="87">
        <v>57</v>
      </c>
      <c r="J13" s="87">
        <v>41</v>
      </c>
      <c r="K13" s="87">
        <v>23</v>
      </c>
      <c r="L13" s="87">
        <v>7</v>
      </c>
      <c r="M13" s="87">
        <v>0</v>
      </c>
      <c r="N13" s="87">
        <v>0</v>
      </c>
      <c r="O13" s="87">
        <v>290</v>
      </c>
      <c r="P13" s="87">
        <v>0</v>
      </c>
      <c r="Q13" s="87">
        <v>56.73</v>
      </c>
      <c r="R13" s="87">
        <v>0</v>
      </c>
      <c r="S13" s="87">
        <v>0</v>
      </c>
      <c r="T13" s="87">
        <v>511188</v>
      </c>
    </row>
    <row r="14" spans="1:20">
      <c r="A14" s="31" t="s">
        <v>320</v>
      </c>
      <c r="B14" s="86" t="s">
        <v>200</v>
      </c>
      <c r="C14" s="87">
        <v>4</v>
      </c>
      <c r="D14" s="87">
        <v>1</v>
      </c>
      <c r="E14" s="87">
        <v>9</v>
      </c>
      <c r="F14" s="87">
        <v>19</v>
      </c>
      <c r="G14" s="87">
        <v>90</v>
      </c>
      <c r="H14" s="87">
        <v>179</v>
      </c>
      <c r="I14" s="87">
        <v>132</v>
      </c>
      <c r="J14" s="87">
        <v>101</v>
      </c>
      <c r="K14" s="87">
        <v>77</v>
      </c>
      <c r="L14" s="87">
        <v>20</v>
      </c>
      <c r="M14" s="87">
        <v>0</v>
      </c>
      <c r="N14" s="87">
        <v>0</v>
      </c>
      <c r="O14" s="87">
        <v>632</v>
      </c>
      <c r="P14" s="87">
        <v>0</v>
      </c>
      <c r="Q14" s="87">
        <v>55.5</v>
      </c>
      <c r="R14" s="87">
        <v>0</v>
      </c>
      <c r="S14" s="87">
        <v>0</v>
      </c>
      <c r="T14" s="87">
        <v>1138778</v>
      </c>
    </row>
    <row r="15" spans="1:20">
      <c r="A15" s="31" t="s">
        <v>298</v>
      </c>
      <c r="B15" s="86" t="s">
        <v>168</v>
      </c>
      <c r="C15" s="87">
        <v>0</v>
      </c>
      <c r="D15" s="87">
        <v>0</v>
      </c>
      <c r="E15" s="87">
        <v>1</v>
      </c>
      <c r="F15" s="87">
        <v>6</v>
      </c>
      <c r="G15" s="87">
        <v>21</v>
      </c>
      <c r="H15" s="87">
        <v>39</v>
      </c>
      <c r="I15" s="87">
        <v>36</v>
      </c>
      <c r="J15" s="87">
        <v>34</v>
      </c>
      <c r="K15" s="87">
        <v>22</v>
      </c>
      <c r="L15" s="87">
        <v>3</v>
      </c>
      <c r="M15" s="87">
        <v>0</v>
      </c>
      <c r="N15" s="87">
        <v>0</v>
      </c>
      <c r="O15" s="87">
        <v>162</v>
      </c>
      <c r="P15" s="87">
        <v>0</v>
      </c>
      <c r="Q15" s="87">
        <v>42.9</v>
      </c>
      <c r="R15" s="87">
        <v>0</v>
      </c>
      <c r="S15" s="87">
        <v>0</v>
      </c>
      <c r="T15" s="87">
        <v>377614</v>
      </c>
    </row>
    <row r="16" spans="1:20">
      <c r="A16" s="31" t="s">
        <v>296</v>
      </c>
      <c r="B16" s="86" t="s">
        <v>164</v>
      </c>
      <c r="C16" s="87">
        <v>0</v>
      </c>
      <c r="D16" s="87">
        <v>2</v>
      </c>
      <c r="E16" s="87">
        <v>5</v>
      </c>
      <c r="F16" s="87">
        <v>6</v>
      </c>
      <c r="G16" s="87">
        <v>38</v>
      </c>
      <c r="H16" s="87">
        <v>30</v>
      </c>
      <c r="I16" s="87">
        <v>20</v>
      </c>
      <c r="J16" s="87">
        <v>17</v>
      </c>
      <c r="K16" s="87">
        <v>9</v>
      </c>
      <c r="L16" s="87">
        <v>0</v>
      </c>
      <c r="M16" s="87">
        <v>0</v>
      </c>
      <c r="N16" s="87">
        <v>0</v>
      </c>
      <c r="O16" s="87">
        <v>127</v>
      </c>
      <c r="P16" s="87">
        <v>0</v>
      </c>
      <c r="Q16" s="87">
        <v>36.270000000000003</v>
      </c>
      <c r="R16" s="87">
        <v>0</v>
      </c>
      <c r="S16" s="87">
        <v>0</v>
      </c>
      <c r="T16" s="87">
        <v>350128</v>
      </c>
    </row>
    <row r="17" spans="1:20">
      <c r="A17" s="31" t="s">
        <v>336</v>
      </c>
      <c r="B17" s="86" t="s">
        <v>155</v>
      </c>
      <c r="C17" s="87">
        <v>0</v>
      </c>
      <c r="D17" s="87">
        <v>0</v>
      </c>
      <c r="E17" s="87">
        <v>1</v>
      </c>
      <c r="F17" s="87">
        <v>3</v>
      </c>
      <c r="G17" s="87">
        <v>31</v>
      </c>
      <c r="H17" s="87">
        <v>50</v>
      </c>
      <c r="I17" s="87">
        <v>32</v>
      </c>
      <c r="J17" s="87">
        <v>14</v>
      </c>
      <c r="K17" s="87">
        <v>9</v>
      </c>
      <c r="L17" s="87">
        <v>0</v>
      </c>
      <c r="M17" s="87">
        <v>0</v>
      </c>
      <c r="N17" s="87">
        <v>0</v>
      </c>
      <c r="O17" s="87">
        <v>140</v>
      </c>
      <c r="P17" s="87">
        <v>0</v>
      </c>
      <c r="Q17" s="87">
        <v>33.15</v>
      </c>
      <c r="R17" s="87">
        <v>0</v>
      </c>
      <c r="S17" s="87">
        <v>0</v>
      </c>
      <c r="T17" s="87">
        <v>422328</v>
      </c>
    </row>
    <row r="18" spans="1:20">
      <c r="A18" s="31" t="s">
        <v>313</v>
      </c>
      <c r="B18" s="86" t="s">
        <v>219</v>
      </c>
      <c r="C18" s="87">
        <v>1</v>
      </c>
      <c r="D18" s="87">
        <v>0</v>
      </c>
      <c r="E18" s="87">
        <v>1</v>
      </c>
      <c r="F18" s="87">
        <v>5</v>
      </c>
      <c r="G18" s="87">
        <v>23</v>
      </c>
      <c r="H18" s="87">
        <v>55</v>
      </c>
      <c r="I18" s="87">
        <v>38</v>
      </c>
      <c r="J18" s="87">
        <v>20</v>
      </c>
      <c r="K18" s="87">
        <v>9</v>
      </c>
      <c r="L18" s="87">
        <v>0</v>
      </c>
      <c r="M18" s="87">
        <v>0</v>
      </c>
      <c r="N18" s="87">
        <v>0</v>
      </c>
      <c r="O18" s="87">
        <v>152</v>
      </c>
      <c r="P18" s="87">
        <v>0</v>
      </c>
      <c r="Q18" s="87">
        <v>29.17</v>
      </c>
      <c r="R18" s="87">
        <v>0</v>
      </c>
      <c r="S18" s="87">
        <v>0</v>
      </c>
      <c r="T18" s="87">
        <v>521125</v>
      </c>
    </row>
    <row r="19" spans="1:20">
      <c r="A19" s="31" t="s">
        <v>362</v>
      </c>
      <c r="B19" s="86" t="s">
        <v>226</v>
      </c>
      <c r="C19" s="87">
        <v>2</v>
      </c>
      <c r="D19" s="87">
        <v>1</v>
      </c>
      <c r="E19" s="87">
        <v>2</v>
      </c>
      <c r="F19" s="87">
        <v>4</v>
      </c>
      <c r="G19" s="87">
        <v>47</v>
      </c>
      <c r="H19" s="87">
        <v>141</v>
      </c>
      <c r="I19" s="87">
        <v>70</v>
      </c>
      <c r="J19" s="87">
        <v>41</v>
      </c>
      <c r="K19" s="87">
        <v>42</v>
      </c>
      <c r="L19" s="87">
        <v>12</v>
      </c>
      <c r="M19" s="87">
        <v>0</v>
      </c>
      <c r="N19" s="87">
        <v>0</v>
      </c>
      <c r="O19" s="87">
        <v>362</v>
      </c>
      <c r="P19" s="87">
        <v>0</v>
      </c>
      <c r="Q19" s="87">
        <v>22.9</v>
      </c>
      <c r="R19" s="87">
        <v>0</v>
      </c>
      <c r="S19" s="87">
        <v>0</v>
      </c>
      <c r="T19" s="87">
        <v>1580937</v>
      </c>
    </row>
    <row r="20" spans="1:20">
      <c r="A20" s="31" t="s">
        <v>322</v>
      </c>
      <c r="B20" s="86" t="s">
        <v>221</v>
      </c>
      <c r="C20" s="87">
        <v>1</v>
      </c>
      <c r="D20" s="87">
        <v>2</v>
      </c>
      <c r="E20" s="87">
        <v>11</v>
      </c>
      <c r="F20" s="87">
        <v>13</v>
      </c>
      <c r="G20" s="87">
        <v>37</v>
      </c>
      <c r="H20" s="87">
        <v>80</v>
      </c>
      <c r="I20" s="87">
        <v>52</v>
      </c>
      <c r="J20" s="87">
        <v>38</v>
      </c>
      <c r="K20" s="87">
        <v>11</v>
      </c>
      <c r="L20" s="87">
        <v>3</v>
      </c>
      <c r="M20" s="87">
        <v>0</v>
      </c>
      <c r="N20" s="87">
        <v>0</v>
      </c>
      <c r="O20" s="87">
        <v>248</v>
      </c>
      <c r="P20" s="87">
        <v>0</v>
      </c>
      <c r="Q20" s="87">
        <v>21.61</v>
      </c>
      <c r="R20" s="87">
        <v>0</v>
      </c>
      <c r="S20" s="87">
        <v>0</v>
      </c>
      <c r="T20" s="87">
        <v>1147710</v>
      </c>
    </row>
    <row r="21" spans="1:20">
      <c r="A21" s="31" t="s">
        <v>335</v>
      </c>
      <c r="B21" s="86" t="s">
        <v>192</v>
      </c>
      <c r="C21" s="87">
        <v>2</v>
      </c>
      <c r="D21" s="87">
        <v>1</v>
      </c>
      <c r="E21" s="87">
        <v>11</v>
      </c>
      <c r="F21" s="87">
        <v>8</v>
      </c>
      <c r="G21" s="87">
        <v>36</v>
      </c>
      <c r="H21" s="87">
        <v>40</v>
      </c>
      <c r="I21" s="87">
        <v>23</v>
      </c>
      <c r="J21" s="87">
        <v>12</v>
      </c>
      <c r="K21" s="87">
        <v>4</v>
      </c>
      <c r="L21" s="87">
        <v>0</v>
      </c>
      <c r="M21" s="87">
        <v>0</v>
      </c>
      <c r="N21" s="87">
        <v>0</v>
      </c>
      <c r="O21" s="87">
        <v>137</v>
      </c>
      <c r="P21" s="87">
        <v>1</v>
      </c>
      <c r="Q21" s="87">
        <v>19.100000000000001</v>
      </c>
      <c r="R21" s="87">
        <v>0.14000000000000001</v>
      </c>
      <c r="S21" s="87">
        <v>0.73</v>
      </c>
      <c r="T21" s="87">
        <v>717451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"/>
  <sheetViews>
    <sheetView workbookViewId="0">
      <selection activeCell="AD16" sqref="AD16"/>
    </sheetView>
  </sheetViews>
  <sheetFormatPr defaultRowHeight="13.2"/>
  <cols>
    <col min="2" max="27" width="4.6640625" customWidth="1"/>
  </cols>
  <sheetData>
    <row r="1" spans="1:27">
      <c r="A1" s="2" t="s">
        <v>611</v>
      </c>
      <c r="B1" s="3"/>
      <c r="C1" s="3"/>
      <c r="D1" s="3"/>
      <c r="E1" s="3"/>
      <c r="F1" s="3"/>
      <c r="G1" s="3"/>
    </row>
    <row r="2" spans="1:27">
      <c r="A2" s="118" t="str">
        <f>รอวางสถานการณ์!A2</f>
        <v xml:space="preserve"> จังหวัด ศรีสะเกษ  ระหว่างวันที่  1 มกราคม 2563  ถึงวันที่ 18 กันยายน 2563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</row>
    <row r="3" spans="1:27">
      <c r="A3" s="2"/>
      <c r="B3" s="3"/>
      <c r="C3" s="3"/>
      <c r="D3" s="3"/>
      <c r="E3" s="3"/>
      <c r="F3" s="3"/>
      <c r="G3" s="3"/>
    </row>
    <row r="4" spans="1:27">
      <c r="A4" s="4"/>
      <c r="B4" s="120" t="s">
        <v>62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</row>
    <row r="5" spans="1:27">
      <c r="A5" s="12" t="s">
        <v>0</v>
      </c>
      <c r="B5" s="119" t="s">
        <v>63</v>
      </c>
      <c r="C5" s="119"/>
      <c r="D5" s="119" t="s">
        <v>66</v>
      </c>
      <c r="E5" s="119"/>
      <c r="F5" s="119" t="s">
        <v>67</v>
      </c>
      <c r="G5" s="119"/>
      <c r="H5" s="119" t="s">
        <v>68</v>
      </c>
      <c r="I5" s="119"/>
      <c r="J5" s="119" t="s">
        <v>69</v>
      </c>
      <c r="K5" s="119"/>
      <c r="L5" s="119" t="s">
        <v>70</v>
      </c>
      <c r="M5" s="119"/>
      <c r="N5" s="119" t="s">
        <v>71</v>
      </c>
      <c r="O5" s="119"/>
      <c r="P5" s="119" t="s">
        <v>72</v>
      </c>
      <c r="Q5" s="119"/>
      <c r="R5" s="119" t="s">
        <v>73</v>
      </c>
      <c r="S5" s="119"/>
      <c r="T5" s="119" t="s">
        <v>74</v>
      </c>
      <c r="U5" s="119"/>
      <c r="V5" s="119" t="s">
        <v>75</v>
      </c>
      <c r="W5" s="119"/>
      <c r="X5" s="119" t="s">
        <v>76</v>
      </c>
      <c r="Y5" s="119"/>
      <c r="Z5" s="119" t="s">
        <v>77</v>
      </c>
      <c r="AA5" s="119"/>
    </row>
    <row r="6" spans="1:27">
      <c r="A6" s="5"/>
      <c r="B6" s="16" t="s">
        <v>64</v>
      </c>
      <c r="C6" s="6" t="s">
        <v>65</v>
      </c>
      <c r="D6" s="16" t="s">
        <v>64</v>
      </c>
      <c r="E6" s="6" t="s">
        <v>65</v>
      </c>
      <c r="F6" s="16" t="s">
        <v>64</v>
      </c>
      <c r="G6" s="6" t="s">
        <v>65</v>
      </c>
      <c r="H6" s="16" t="s">
        <v>64</v>
      </c>
      <c r="I6" s="6" t="s">
        <v>65</v>
      </c>
      <c r="J6" s="16" t="s">
        <v>64</v>
      </c>
      <c r="K6" s="6" t="s">
        <v>65</v>
      </c>
      <c r="L6" s="16" t="s">
        <v>64</v>
      </c>
      <c r="M6" s="6" t="s">
        <v>65</v>
      </c>
      <c r="N6" s="16" t="s">
        <v>64</v>
      </c>
      <c r="O6" s="6" t="s">
        <v>65</v>
      </c>
      <c r="P6" s="16" t="s">
        <v>64</v>
      </c>
      <c r="Q6" s="6" t="s">
        <v>65</v>
      </c>
      <c r="R6" s="16" t="s">
        <v>64</v>
      </c>
      <c r="S6" s="6" t="s">
        <v>65</v>
      </c>
      <c r="T6" s="16" t="s">
        <v>64</v>
      </c>
      <c r="U6" s="6" t="s">
        <v>65</v>
      </c>
      <c r="V6" s="16" t="s">
        <v>64</v>
      </c>
      <c r="W6" s="6" t="s">
        <v>65</v>
      </c>
      <c r="X6" s="16" t="s">
        <v>64</v>
      </c>
      <c r="Y6" s="6" t="s">
        <v>65</v>
      </c>
      <c r="Z6" s="16" t="s">
        <v>64</v>
      </c>
      <c r="AA6" s="6" t="s">
        <v>65</v>
      </c>
    </row>
    <row r="7" spans="1:27">
      <c r="A7" s="7" t="str">
        <f>รอวางป่วยรายเดือน!A3</f>
        <v>เมือง</v>
      </c>
      <c r="B7" s="7">
        <f>รอวางป่วยรายเดือน!B3</f>
        <v>16</v>
      </c>
      <c r="C7" s="7">
        <f>รอวางป่วยรายเดือน!C3</f>
        <v>0</v>
      </c>
      <c r="D7" s="7">
        <f>รอวางป่วยรายเดือน!D3</f>
        <v>11</v>
      </c>
      <c r="E7" s="7">
        <f>รอวางป่วยรายเดือน!E3</f>
        <v>0</v>
      </c>
      <c r="F7" s="7">
        <f>รอวางป่วยรายเดือน!F3</f>
        <v>11</v>
      </c>
      <c r="G7" s="7">
        <f>รอวางป่วยรายเดือน!G3</f>
        <v>0</v>
      </c>
      <c r="H7" s="7">
        <f>รอวางป่วยรายเดือน!H3</f>
        <v>3</v>
      </c>
      <c r="I7" s="7">
        <f>รอวางป่วยรายเดือน!I3</f>
        <v>0</v>
      </c>
      <c r="J7" s="7">
        <f>รอวางป่วยรายเดือน!J3</f>
        <v>2</v>
      </c>
      <c r="K7" s="7">
        <f>รอวางป่วยรายเดือน!K3</f>
        <v>0</v>
      </c>
      <c r="L7" s="7">
        <f>รอวางป่วยรายเดือน!L3</f>
        <v>3</v>
      </c>
      <c r="M7" s="7">
        <f>รอวางป่วยรายเดือน!M3</f>
        <v>0</v>
      </c>
      <c r="N7" s="7">
        <f>รอวางป่วยรายเดือน!N3</f>
        <v>0</v>
      </c>
      <c r="O7" s="7">
        <f>รอวางป่วยรายเดือน!O3</f>
        <v>0</v>
      </c>
      <c r="P7" s="7">
        <f>รอวางป่วยรายเดือน!P3</f>
        <v>3</v>
      </c>
      <c r="Q7" s="7">
        <f>รอวางป่วยรายเดือน!Q3</f>
        <v>0</v>
      </c>
      <c r="R7" s="7">
        <f>รอวางป่วยรายเดือน!R3</f>
        <v>0</v>
      </c>
      <c r="S7" s="7">
        <f>รอวางป่วยรายเดือน!S3</f>
        <v>0</v>
      </c>
      <c r="T7" s="7">
        <f>รอวางป่วยรายเดือน!T3</f>
        <v>1</v>
      </c>
      <c r="U7" s="7">
        <f>รอวางป่วยรายเดือน!U3</f>
        <v>0</v>
      </c>
      <c r="V7" s="7">
        <f>รอวางป่วยรายเดือน!V3</f>
        <v>0</v>
      </c>
      <c r="W7" s="7">
        <f>รอวางป่วยรายเดือน!W3</f>
        <v>0</v>
      </c>
      <c r="X7" s="7">
        <f>รอวางป่วยรายเดือน!X3</f>
        <v>0</v>
      </c>
      <c r="Y7" s="7">
        <f>รอวางป่วยรายเดือน!Y3</f>
        <v>0</v>
      </c>
      <c r="Z7" s="7">
        <f>รอวางป่วยรายเดือน!Z3</f>
        <v>50</v>
      </c>
      <c r="AA7" s="7">
        <f>รอวางป่วยรายเดือน!AA3</f>
        <v>0</v>
      </c>
    </row>
    <row r="8" spans="1:27">
      <c r="A8" s="7" t="str">
        <f>รอวางป่วยรายเดือน!A4</f>
        <v>ยางชุมน้อย</v>
      </c>
      <c r="B8" s="7">
        <f>รอวางป่วยรายเดือน!B4</f>
        <v>2</v>
      </c>
      <c r="C8" s="7">
        <f>รอวางป่วยรายเดือน!C4</f>
        <v>0</v>
      </c>
      <c r="D8" s="7">
        <f>รอวางป่วยรายเดือน!D4</f>
        <v>5</v>
      </c>
      <c r="E8" s="7">
        <f>รอวางป่วยรายเดือน!E4</f>
        <v>0</v>
      </c>
      <c r="F8" s="7">
        <f>รอวางป่วยรายเดือน!F4</f>
        <v>4</v>
      </c>
      <c r="G8" s="7">
        <f>รอวางป่วยรายเดือน!G4</f>
        <v>0</v>
      </c>
      <c r="H8" s="7">
        <f>รอวางป่วยรายเดือน!H4</f>
        <v>0</v>
      </c>
      <c r="I8" s="7">
        <f>รอวางป่วยรายเดือน!I4</f>
        <v>0</v>
      </c>
      <c r="J8" s="7">
        <f>รอวางป่วยรายเดือน!J4</f>
        <v>0</v>
      </c>
      <c r="K8" s="7">
        <f>รอวางป่วยรายเดือน!K4</f>
        <v>0</v>
      </c>
      <c r="L8" s="7">
        <f>รอวางป่วยรายเดือน!L4</f>
        <v>0</v>
      </c>
      <c r="M8" s="7">
        <f>รอวางป่วยรายเดือน!M4</f>
        <v>0</v>
      </c>
      <c r="N8" s="7">
        <f>รอวางป่วยรายเดือน!N4</f>
        <v>0</v>
      </c>
      <c r="O8" s="7">
        <f>รอวางป่วยรายเดือน!O4</f>
        <v>0</v>
      </c>
      <c r="P8" s="7">
        <f>รอวางป่วยรายเดือน!P4</f>
        <v>1</v>
      </c>
      <c r="Q8" s="7">
        <f>รอวางป่วยรายเดือน!Q4</f>
        <v>0</v>
      </c>
      <c r="R8" s="7">
        <f>รอวางป่วยรายเดือน!R4</f>
        <v>0</v>
      </c>
      <c r="S8" s="7">
        <f>รอวางป่วยรายเดือน!S4</f>
        <v>0</v>
      </c>
      <c r="T8" s="7">
        <f>รอวางป่วยรายเดือน!T4</f>
        <v>2</v>
      </c>
      <c r="U8" s="7">
        <f>รอวางป่วยรายเดือน!U4</f>
        <v>0</v>
      </c>
      <c r="V8" s="7">
        <f>รอวางป่วยรายเดือน!V4</f>
        <v>0</v>
      </c>
      <c r="W8" s="7">
        <f>รอวางป่วยรายเดือน!W4</f>
        <v>0</v>
      </c>
      <c r="X8" s="7">
        <f>รอวางป่วยรายเดือน!X4</f>
        <v>0</v>
      </c>
      <c r="Y8" s="7">
        <f>รอวางป่วยรายเดือน!Y4</f>
        <v>0</v>
      </c>
      <c r="Z8" s="7">
        <f>รอวางป่วยรายเดือน!Z4</f>
        <v>14</v>
      </c>
      <c r="AA8" s="7">
        <f>รอวางป่วยรายเดือน!AA4</f>
        <v>0</v>
      </c>
    </row>
    <row r="9" spans="1:27">
      <c r="A9" s="7" t="str">
        <f>รอวางป่วยรายเดือน!A5</f>
        <v>กันทรารมย์</v>
      </c>
      <c r="B9" s="7">
        <f>รอวางป่วยรายเดือน!B5</f>
        <v>14</v>
      </c>
      <c r="C9" s="7">
        <f>รอวางป่วยรายเดือน!C5</f>
        <v>0</v>
      </c>
      <c r="D9" s="7">
        <f>รอวางป่วยรายเดือน!D5</f>
        <v>33</v>
      </c>
      <c r="E9" s="7">
        <f>รอวางป่วยรายเดือน!E5</f>
        <v>0</v>
      </c>
      <c r="F9" s="7">
        <f>รอวางป่วยรายเดือน!F5</f>
        <v>27</v>
      </c>
      <c r="G9" s="7">
        <f>รอวางป่วยรายเดือน!G5</f>
        <v>0</v>
      </c>
      <c r="H9" s="7">
        <f>รอวางป่วยรายเดือน!H5</f>
        <v>4</v>
      </c>
      <c r="I9" s="7">
        <f>รอวางป่วยรายเดือน!I5</f>
        <v>0</v>
      </c>
      <c r="J9" s="7">
        <f>รอวางป่วยรายเดือน!J5</f>
        <v>2</v>
      </c>
      <c r="K9" s="7">
        <f>รอวางป่วยรายเดือน!K5</f>
        <v>0</v>
      </c>
      <c r="L9" s="7">
        <f>รอวางป่วยรายเดือน!L5</f>
        <v>1</v>
      </c>
      <c r="M9" s="7">
        <f>รอวางป่วยรายเดือน!M5</f>
        <v>0</v>
      </c>
      <c r="N9" s="7">
        <f>รอวางป่วยรายเดือน!N5</f>
        <v>5</v>
      </c>
      <c r="O9" s="7">
        <f>รอวางป่วยรายเดือน!O5</f>
        <v>0</v>
      </c>
      <c r="P9" s="7">
        <f>รอวางป่วยรายเดือน!P5</f>
        <v>2</v>
      </c>
      <c r="Q9" s="7">
        <f>รอวางป่วยรายเดือน!Q5</f>
        <v>0</v>
      </c>
      <c r="R9" s="7">
        <f>รอวางป่วยรายเดือน!R5</f>
        <v>1</v>
      </c>
      <c r="S9" s="7">
        <f>รอวางป่วยรายเดือน!S5</f>
        <v>0</v>
      </c>
      <c r="T9" s="7">
        <f>รอวางป่วยรายเดือน!T5</f>
        <v>0</v>
      </c>
      <c r="U9" s="7">
        <f>รอวางป่วยรายเดือน!U5</f>
        <v>0</v>
      </c>
      <c r="V9" s="7">
        <f>รอวางป่วยรายเดือน!V5</f>
        <v>0</v>
      </c>
      <c r="W9" s="7">
        <f>รอวางป่วยรายเดือน!W5</f>
        <v>0</v>
      </c>
      <c r="X9" s="7">
        <f>รอวางป่วยรายเดือน!X5</f>
        <v>0</v>
      </c>
      <c r="Y9" s="7">
        <f>รอวางป่วยรายเดือน!Y5</f>
        <v>0</v>
      </c>
      <c r="Z9" s="7">
        <f>รอวางป่วยรายเดือน!Z5</f>
        <v>89</v>
      </c>
      <c r="AA9" s="7">
        <f>รอวางป่วยรายเดือน!AA5</f>
        <v>0</v>
      </c>
    </row>
    <row r="10" spans="1:27">
      <c r="A10" s="7" t="str">
        <f>รอวางป่วยรายเดือน!A6</f>
        <v>กันทรลักษ์</v>
      </c>
      <c r="B10" s="7">
        <f>รอวางป่วยรายเดือน!B6</f>
        <v>4</v>
      </c>
      <c r="C10" s="7">
        <f>รอวางป่วยรายเดือน!C6</f>
        <v>0</v>
      </c>
      <c r="D10" s="7">
        <f>รอวางป่วยรายเดือน!D6</f>
        <v>8</v>
      </c>
      <c r="E10" s="7">
        <f>รอวางป่วยรายเดือน!E6</f>
        <v>0</v>
      </c>
      <c r="F10" s="7">
        <f>รอวางป่วยรายเดือน!F6</f>
        <v>9</v>
      </c>
      <c r="G10" s="7">
        <f>รอวางป่วยรายเดือน!G6</f>
        <v>0</v>
      </c>
      <c r="H10" s="7">
        <f>รอวางป่วยรายเดือน!H6</f>
        <v>6</v>
      </c>
      <c r="I10" s="7">
        <f>รอวางป่วยรายเดือน!I6</f>
        <v>0</v>
      </c>
      <c r="J10" s="7">
        <f>รอวางป่วยรายเดือน!J6</f>
        <v>7</v>
      </c>
      <c r="K10" s="7">
        <f>รอวางป่วยรายเดือน!K6</f>
        <v>0</v>
      </c>
      <c r="L10" s="7">
        <f>รอวางป่วยรายเดือน!L6</f>
        <v>2</v>
      </c>
      <c r="M10" s="7">
        <f>รอวางป่วยรายเดือน!M6</f>
        <v>0</v>
      </c>
      <c r="N10" s="7">
        <f>รอวางป่วยรายเดือน!N6</f>
        <v>0</v>
      </c>
      <c r="O10" s="7">
        <f>รอวางป่วยรายเดือน!O6</f>
        <v>0</v>
      </c>
      <c r="P10" s="7">
        <f>รอวางป่วยรายเดือน!P6</f>
        <v>1</v>
      </c>
      <c r="Q10" s="7">
        <f>รอวางป่วยรายเดือน!Q6</f>
        <v>0</v>
      </c>
      <c r="R10" s="7">
        <f>รอวางป่วยรายเดือน!R6</f>
        <v>8</v>
      </c>
      <c r="S10" s="7">
        <f>รอวางป่วยรายเดือน!S6</f>
        <v>0</v>
      </c>
      <c r="T10" s="7">
        <f>รอวางป่วยรายเดือน!T6</f>
        <v>5</v>
      </c>
      <c r="U10" s="7">
        <f>รอวางป่วยรายเดือน!U6</f>
        <v>0</v>
      </c>
      <c r="V10" s="7">
        <f>รอวางป่วยรายเดือน!V6</f>
        <v>0</v>
      </c>
      <c r="W10" s="7">
        <f>รอวางป่วยรายเดือน!W6</f>
        <v>0</v>
      </c>
      <c r="X10" s="7">
        <f>รอวางป่วยรายเดือน!X6</f>
        <v>0</v>
      </c>
      <c r="Y10" s="7">
        <f>รอวางป่วยรายเดือน!Y6</f>
        <v>0</v>
      </c>
      <c r="Z10" s="7">
        <f>รอวางป่วยรายเดือน!Z6</f>
        <v>50</v>
      </c>
      <c r="AA10" s="7">
        <f>รอวางป่วยรายเดือน!AA6</f>
        <v>0</v>
      </c>
    </row>
    <row r="11" spans="1:27">
      <c r="A11" s="7" t="str">
        <f>รอวางป่วยรายเดือน!A7</f>
        <v>ขุขันธ์</v>
      </c>
      <c r="B11" s="7">
        <f>รอวางป่วยรายเดือน!B7</f>
        <v>2</v>
      </c>
      <c r="C11" s="7">
        <f>รอวางป่วยรายเดือน!C7</f>
        <v>0</v>
      </c>
      <c r="D11" s="7">
        <f>รอวางป่วยรายเดือน!D7</f>
        <v>7</v>
      </c>
      <c r="E11" s="7">
        <f>รอวางป่วยรายเดือน!E7</f>
        <v>0</v>
      </c>
      <c r="F11" s="7">
        <f>รอวางป่วยรายเดือน!F7</f>
        <v>6</v>
      </c>
      <c r="G11" s="7">
        <f>รอวางป่วยรายเดือน!G7</f>
        <v>0</v>
      </c>
      <c r="H11" s="7">
        <f>รอวางป่วยรายเดือน!H7</f>
        <v>1</v>
      </c>
      <c r="I11" s="7">
        <f>รอวางป่วยรายเดือน!I7</f>
        <v>0</v>
      </c>
      <c r="J11" s="7">
        <f>รอวางป่วยรายเดือน!J7</f>
        <v>4</v>
      </c>
      <c r="K11" s="7">
        <f>รอวางป่วยรายเดือน!K7</f>
        <v>0</v>
      </c>
      <c r="L11" s="7">
        <f>รอวางป่วยรายเดือน!L7</f>
        <v>0</v>
      </c>
      <c r="M11" s="7">
        <f>รอวางป่วยรายเดือน!M7</f>
        <v>0</v>
      </c>
      <c r="N11" s="7">
        <f>รอวางป่วยรายเดือน!N7</f>
        <v>2</v>
      </c>
      <c r="O11" s="7">
        <f>รอวางป่วยรายเดือน!O7</f>
        <v>0</v>
      </c>
      <c r="P11" s="7">
        <f>รอวางป่วยรายเดือน!P7</f>
        <v>1</v>
      </c>
      <c r="Q11" s="7">
        <f>รอวางป่วยรายเดือน!Q7</f>
        <v>0</v>
      </c>
      <c r="R11" s="7">
        <f>รอวางป่วยรายเดือน!R7</f>
        <v>1</v>
      </c>
      <c r="S11" s="7">
        <f>รอวางป่วยรายเดือน!S7</f>
        <v>0</v>
      </c>
      <c r="T11" s="7">
        <f>รอวางป่วยรายเดือน!T7</f>
        <v>0</v>
      </c>
      <c r="U11" s="7">
        <f>รอวางป่วยรายเดือน!U7</f>
        <v>0</v>
      </c>
      <c r="V11" s="7">
        <f>รอวางป่วยรายเดือน!V7</f>
        <v>0</v>
      </c>
      <c r="W11" s="7">
        <f>รอวางป่วยรายเดือน!W7</f>
        <v>0</v>
      </c>
      <c r="X11" s="7">
        <f>รอวางป่วยรายเดือน!X7</f>
        <v>0</v>
      </c>
      <c r="Y11" s="7">
        <f>รอวางป่วยรายเดือน!Y7</f>
        <v>0</v>
      </c>
      <c r="Z11" s="7">
        <f>รอวางป่วยรายเดือน!Z7</f>
        <v>24</v>
      </c>
      <c r="AA11" s="7">
        <f>รอวางป่วยรายเดือน!AA7</f>
        <v>0</v>
      </c>
    </row>
    <row r="12" spans="1:27">
      <c r="A12" s="7" t="str">
        <f>รอวางป่วยรายเดือน!A8</f>
        <v>ไพรบึง</v>
      </c>
      <c r="B12" s="7">
        <f>รอวางป่วยรายเดือน!B8</f>
        <v>2</v>
      </c>
      <c r="C12" s="7">
        <f>รอวางป่วยรายเดือน!C8</f>
        <v>0</v>
      </c>
      <c r="D12" s="7">
        <f>รอวางป่วยรายเดือน!D8</f>
        <v>1</v>
      </c>
      <c r="E12" s="7">
        <f>รอวางป่วยรายเดือน!E8</f>
        <v>0</v>
      </c>
      <c r="F12" s="7">
        <f>รอวางป่วยรายเดือน!F8</f>
        <v>4</v>
      </c>
      <c r="G12" s="7">
        <f>รอวางป่วยรายเดือน!G8</f>
        <v>0</v>
      </c>
      <c r="H12" s="7">
        <f>รอวางป่วยรายเดือน!H8</f>
        <v>1</v>
      </c>
      <c r="I12" s="7">
        <f>รอวางป่วยรายเดือน!I8</f>
        <v>0</v>
      </c>
      <c r="J12" s="7">
        <f>รอวางป่วยรายเดือน!J8</f>
        <v>1</v>
      </c>
      <c r="K12" s="7">
        <f>รอวางป่วยรายเดือน!K8</f>
        <v>0</v>
      </c>
      <c r="L12" s="7">
        <f>รอวางป่วยรายเดือน!L8</f>
        <v>2</v>
      </c>
      <c r="M12" s="7">
        <f>รอวางป่วยรายเดือน!M8</f>
        <v>0</v>
      </c>
      <c r="N12" s="7">
        <f>รอวางป่วยรายเดือน!N8</f>
        <v>2</v>
      </c>
      <c r="O12" s="7">
        <f>รอวางป่วยรายเดือน!O8</f>
        <v>0</v>
      </c>
      <c r="P12" s="7">
        <f>รอวางป่วยรายเดือน!P8</f>
        <v>6</v>
      </c>
      <c r="Q12" s="7">
        <f>รอวางป่วยรายเดือน!Q8</f>
        <v>0</v>
      </c>
      <c r="R12" s="7">
        <f>รอวางป่วยรายเดือน!R8</f>
        <v>0</v>
      </c>
      <c r="S12" s="7">
        <f>รอวางป่วยรายเดือน!S8</f>
        <v>0</v>
      </c>
      <c r="T12" s="7">
        <f>รอวางป่วยรายเดือน!T8</f>
        <v>0</v>
      </c>
      <c r="U12" s="7">
        <f>รอวางป่วยรายเดือน!U8</f>
        <v>0</v>
      </c>
      <c r="V12" s="7">
        <f>รอวางป่วยรายเดือน!V8</f>
        <v>0</v>
      </c>
      <c r="W12" s="7">
        <f>รอวางป่วยรายเดือน!W8</f>
        <v>0</v>
      </c>
      <c r="X12" s="7">
        <f>รอวางป่วยรายเดือน!X8</f>
        <v>0</v>
      </c>
      <c r="Y12" s="7">
        <f>รอวางป่วยรายเดือน!Y8</f>
        <v>0</v>
      </c>
      <c r="Z12" s="7">
        <f>รอวางป่วยรายเดือน!Z8</f>
        <v>19</v>
      </c>
      <c r="AA12" s="7">
        <f>รอวางป่วยรายเดือน!AA8</f>
        <v>0</v>
      </c>
    </row>
    <row r="13" spans="1:27">
      <c r="A13" s="7" t="str">
        <f>รอวางป่วยรายเดือน!A9</f>
        <v>ปรางค์กู่</v>
      </c>
      <c r="B13" s="7">
        <f>รอวางป่วยรายเดือน!B9</f>
        <v>9</v>
      </c>
      <c r="C13" s="7">
        <f>รอวางป่วยรายเดือน!C9</f>
        <v>0</v>
      </c>
      <c r="D13" s="7">
        <f>รอวางป่วยรายเดือน!D9</f>
        <v>14</v>
      </c>
      <c r="E13" s="7">
        <f>รอวางป่วยรายเดือน!E9</f>
        <v>0</v>
      </c>
      <c r="F13" s="7">
        <f>รอวางป่วยรายเดือน!F9</f>
        <v>12</v>
      </c>
      <c r="G13" s="7">
        <f>รอวางป่วยรายเดือน!G9</f>
        <v>0</v>
      </c>
      <c r="H13" s="7">
        <f>รอวางป่วยรายเดือน!H9</f>
        <v>1</v>
      </c>
      <c r="I13" s="7">
        <f>รอวางป่วยรายเดือน!I9</f>
        <v>0</v>
      </c>
      <c r="J13" s="7">
        <f>รอวางป่วยรายเดือน!J9</f>
        <v>0</v>
      </c>
      <c r="K13" s="7">
        <f>รอวางป่วยรายเดือน!K9</f>
        <v>0</v>
      </c>
      <c r="L13" s="7">
        <f>รอวางป่วยรายเดือน!L9</f>
        <v>0</v>
      </c>
      <c r="M13" s="7">
        <f>รอวางป่วยรายเดือน!M9</f>
        <v>0</v>
      </c>
      <c r="N13" s="7">
        <f>รอวางป่วยรายเดือน!N9</f>
        <v>0</v>
      </c>
      <c r="O13" s="7">
        <f>รอวางป่วยรายเดือน!O9</f>
        <v>0</v>
      </c>
      <c r="P13" s="7">
        <f>รอวางป่วยรายเดือน!P9</f>
        <v>1</v>
      </c>
      <c r="Q13" s="7">
        <f>รอวางป่วยรายเดือน!Q9</f>
        <v>0</v>
      </c>
      <c r="R13" s="7">
        <f>รอวางป่วยรายเดือน!R9</f>
        <v>2</v>
      </c>
      <c r="S13" s="7">
        <f>รอวางป่วยรายเดือน!S9</f>
        <v>0</v>
      </c>
      <c r="T13" s="7">
        <f>รอวางป่วยรายเดือน!T9</f>
        <v>4</v>
      </c>
      <c r="U13" s="7">
        <f>รอวางป่วยรายเดือน!U9</f>
        <v>0</v>
      </c>
      <c r="V13" s="7">
        <f>รอวางป่วยรายเดือน!V9</f>
        <v>0</v>
      </c>
      <c r="W13" s="7">
        <f>รอวางป่วยรายเดือน!W9</f>
        <v>0</v>
      </c>
      <c r="X13" s="7">
        <f>รอวางป่วยรายเดือน!X9</f>
        <v>0</v>
      </c>
      <c r="Y13" s="7">
        <f>รอวางป่วยรายเดือน!Y9</f>
        <v>0</v>
      </c>
      <c r="Z13" s="7">
        <f>รอวางป่วยรายเดือน!Z9</f>
        <v>43</v>
      </c>
      <c r="AA13" s="7">
        <f>รอวางป่วยรายเดือน!AA9</f>
        <v>0</v>
      </c>
    </row>
    <row r="14" spans="1:27">
      <c r="A14" s="7" t="str">
        <f>รอวางป่วยรายเดือน!A10</f>
        <v>ขุนหาญ</v>
      </c>
      <c r="B14" s="7">
        <f>รอวางป่วยรายเดือน!B10</f>
        <v>9</v>
      </c>
      <c r="C14" s="7">
        <f>รอวางป่วยรายเดือน!C10</f>
        <v>0</v>
      </c>
      <c r="D14" s="7">
        <f>รอวางป่วยรายเดือน!D10</f>
        <v>10</v>
      </c>
      <c r="E14" s="7">
        <f>รอวางป่วยรายเดือน!E10</f>
        <v>0</v>
      </c>
      <c r="F14" s="7">
        <f>รอวางป่วยรายเดือน!F10</f>
        <v>11</v>
      </c>
      <c r="G14" s="7">
        <f>รอวางป่วยรายเดือน!G10</f>
        <v>0</v>
      </c>
      <c r="H14" s="7">
        <f>รอวางป่วยรายเดือน!H10</f>
        <v>4</v>
      </c>
      <c r="I14" s="7">
        <f>รอวางป่วยรายเดือน!I10</f>
        <v>0</v>
      </c>
      <c r="J14" s="7">
        <f>รอวางป่วยรายเดือน!J10</f>
        <v>4</v>
      </c>
      <c r="K14" s="7">
        <f>รอวางป่วยรายเดือน!K10</f>
        <v>0</v>
      </c>
      <c r="L14" s="7">
        <f>รอวางป่วยรายเดือน!L10</f>
        <v>2</v>
      </c>
      <c r="M14" s="7">
        <f>รอวางป่วยรายเดือน!M10</f>
        <v>0</v>
      </c>
      <c r="N14" s="7">
        <f>รอวางป่วยรายเดือน!N10</f>
        <v>5</v>
      </c>
      <c r="O14" s="7">
        <f>รอวางป่วยรายเดือน!O10</f>
        <v>0</v>
      </c>
      <c r="P14" s="7">
        <f>รอวางป่วยรายเดือน!P10</f>
        <v>5</v>
      </c>
      <c r="Q14" s="7">
        <f>รอวางป่วยรายเดือน!Q10</f>
        <v>0</v>
      </c>
      <c r="R14" s="7">
        <f>รอวางป่วยรายเดือน!R10</f>
        <v>7</v>
      </c>
      <c r="S14" s="7">
        <f>รอวางป่วยรายเดือน!S10</f>
        <v>0</v>
      </c>
      <c r="T14" s="7">
        <f>รอวางป่วยรายเดือน!T10</f>
        <v>3</v>
      </c>
      <c r="U14" s="7">
        <f>รอวางป่วยรายเดือน!U10</f>
        <v>0</v>
      </c>
      <c r="V14" s="7">
        <f>รอวางป่วยรายเดือน!V10</f>
        <v>0</v>
      </c>
      <c r="W14" s="7">
        <f>รอวางป่วยรายเดือน!W10</f>
        <v>0</v>
      </c>
      <c r="X14" s="7">
        <f>รอวางป่วยรายเดือน!X10</f>
        <v>0</v>
      </c>
      <c r="Y14" s="7">
        <f>รอวางป่วยรายเดือน!Y10</f>
        <v>0</v>
      </c>
      <c r="Z14" s="7">
        <f>รอวางป่วยรายเดือน!Z10</f>
        <v>60</v>
      </c>
      <c r="AA14" s="7">
        <f>รอวางป่วยรายเดือน!AA10</f>
        <v>0</v>
      </c>
    </row>
    <row r="15" spans="1:27">
      <c r="A15" s="7" t="str">
        <f>รอวางป่วยรายเดือน!A11</f>
        <v>ราษีไศล</v>
      </c>
      <c r="B15" s="7">
        <f>รอวางป่วยรายเดือน!B11</f>
        <v>2</v>
      </c>
      <c r="C15" s="7">
        <f>รอวางป่วยรายเดือน!C11</f>
        <v>0</v>
      </c>
      <c r="D15" s="7">
        <f>รอวางป่วยรายเดือน!D11</f>
        <v>2</v>
      </c>
      <c r="E15" s="7">
        <f>รอวางป่วยรายเดือน!E11</f>
        <v>0</v>
      </c>
      <c r="F15" s="7">
        <f>รอวางป่วยรายเดือน!F11</f>
        <v>8</v>
      </c>
      <c r="G15" s="7">
        <f>รอวางป่วยรายเดือน!G11</f>
        <v>0</v>
      </c>
      <c r="H15" s="7">
        <f>รอวางป่วยรายเดือน!H11</f>
        <v>0</v>
      </c>
      <c r="I15" s="7">
        <f>รอวางป่วยรายเดือน!I11</f>
        <v>0</v>
      </c>
      <c r="J15" s="7">
        <f>รอวางป่วยรายเดือน!J11</f>
        <v>1</v>
      </c>
      <c r="K15" s="7">
        <f>รอวางป่วยรายเดือน!K11</f>
        <v>0</v>
      </c>
      <c r="L15" s="7">
        <f>รอวางป่วยรายเดือน!L11</f>
        <v>0</v>
      </c>
      <c r="M15" s="7">
        <f>รอวางป่วยรายเดือน!M11</f>
        <v>0</v>
      </c>
      <c r="N15" s="7">
        <f>รอวางป่วยรายเดือน!N11</f>
        <v>1</v>
      </c>
      <c r="O15" s="7">
        <f>รอวางป่วยรายเดือน!O11</f>
        <v>0</v>
      </c>
      <c r="P15" s="7">
        <f>รอวางป่วยรายเดือน!P11</f>
        <v>2</v>
      </c>
      <c r="Q15" s="7">
        <f>รอวางป่วยรายเดือน!Q11</f>
        <v>0</v>
      </c>
      <c r="R15" s="7">
        <f>รอวางป่วยรายเดือน!R11</f>
        <v>1</v>
      </c>
      <c r="S15" s="7">
        <f>รอวางป่วยรายเดือน!S11</f>
        <v>0</v>
      </c>
      <c r="T15" s="7">
        <f>รอวางป่วยรายเดือน!T11</f>
        <v>0</v>
      </c>
      <c r="U15" s="7">
        <f>รอวางป่วยรายเดือน!U11</f>
        <v>0</v>
      </c>
      <c r="V15" s="7">
        <f>รอวางป่วยรายเดือน!V11</f>
        <v>0</v>
      </c>
      <c r="W15" s="7">
        <f>รอวางป่วยรายเดือน!W11</f>
        <v>0</v>
      </c>
      <c r="X15" s="7">
        <f>รอวางป่วยรายเดือน!X11</f>
        <v>0</v>
      </c>
      <c r="Y15" s="7">
        <f>รอวางป่วยรายเดือน!Y11</f>
        <v>0</v>
      </c>
      <c r="Z15" s="7">
        <f>รอวางป่วยรายเดือน!Z11</f>
        <v>17</v>
      </c>
      <c r="AA15" s="7">
        <f>รอวางป่วยรายเดือน!AA11</f>
        <v>0</v>
      </c>
    </row>
    <row r="16" spans="1:27">
      <c r="A16" s="7" t="str">
        <f>รอวางป่วยรายเดือน!A12</f>
        <v>อุทุมพรพิสัย</v>
      </c>
      <c r="B16" s="7">
        <f>รอวางป่วยรายเดือน!B12</f>
        <v>42</v>
      </c>
      <c r="C16" s="7">
        <f>รอวางป่วยรายเดือน!C12</f>
        <v>0</v>
      </c>
      <c r="D16" s="7">
        <f>รอวางป่วยรายเดือน!D12</f>
        <v>37</v>
      </c>
      <c r="E16" s="7">
        <f>รอวางป่วยรายเดือน!E12</f>
        <v>0</v>
      </c>
      <c r="F16" s="7">
        <f>รอวางป่วยรายเดือน!F12</f>
        <v>46</v>
      </c>
      <c r="G16" s="7">
        <f>รอวางป่วยรายเดือน!G12</f>
        <v>0</v>
      </c>
      <c r="H16" s="7">
        <f>รอวางป่วยรายเดือน!H12</f>
        <v>9</v>
      </c>
      <c r="I16" s="7">
        <f>รอวางป่วยรายเดือน!I12</f>
        <v>0</v>
      </c>
      <c r="J16" s="7">
        <f>รอวางป่วยรายเดือน!J12</f>
        <v>0</v>
      </c>
      <c r="K16" s="7">
        <f>รอวางป่วยรายเดือน!K12</f>
        <v>0</v>
      </c>
      <c r="L16" s="7">
        <f>รอวางป่วยรายเดือน!L12</f>
        <v>0</v>
      </c>
      <c r="M16" s="7">
        <f>รอวางป่วยรายเดือน!M12</f>
        <v>0</v>
      </c>
      <c r="N16" s="7">
        <f>รอวางป่วยรายเดือน!N12</f>
        <v>1</v>
      </c>
      <c r="O16" s="7">
        <f>รอวางป่วยรายเดือน!O12</f>
        <v>0</v>
      </c>
      <c r="P16" s="7">
        <f>รอวางป่วยรายเดือน!P12</f>
        <v>2</v>
      </c>
      <c r="Q16" s="7">
        <f>รอวางป่วยรายเดือน!Q12</f>
        <v>0</v>
      </c>
      <c r="R16" s="7">
        <f>รอวางป่วยรายเดือน!R12</f>
        <v>1</v>
      </c>
      <c r="S16" s="7">
        <f>รอวางป่วยรายเดือน!S12</f>
        <v>0</v>
      </c>
      <c r="T16" s="7">
        <f>รอวางป่วยรายเดือน!T12</f>
        <v>1</v>
      </c>
      <c r="U16" s="7">
        <f>รอวางป่วยรายเดือน!U12</f>
        <v>0</v>
      </c>
      <c r="V16" s="7">
        <f>รอวางป่วยรายเดือน!V12</f>
        <v>0</v>
      </c>
      <c r="W16" s="7">
        <f>รอวางป่วยรายเดือน!W12</f>
        <v>0</v>
      </c>
      <c r="X16" s="7">
        <f>รอวางป่วยรายเดือน!X12</f>
        <v>0</v>
      </c>
      <c r="Y16" s="7">
        <f>รอวางป่วยรายเดือน!Y12</f>
        <v>0</v>
      </c>
      <c r="Z16" s="7">
        <f>รอวางป่วยรายเดือน!Z12</f>
        <v>139</v>
      </c>
      <c r="AA16" s="7">
        <f>รอวางป่วยรายเดือน!AA12</f>
        <v>0</v>
      </c>
    </row>
    <row r="17" spans="1:27">
      <c r="A17" s="7" t="str">
        <f>รอวางป่วยรายเดือน!A13</f>
        <v>บึงบูรพ์</v>
      </c>
      <c r="B17" s="7">
        <f>รอวางป่วยรายเดือน!B13</f>
        <v>3</v>
      </c>
      <c r="C17" s="7">
        <f>รอวางป่วยรายเดือน!C13</f>
        <v>0</v>
      </c>
      <c r="D17" s="7">
        <f>รอวางป่วยรายเดือน!D13</f>
        <v>0</v>
      </c>
      <c r="E17" s="7">
        <f>รอวางป่วยรายเดือน!E13</f>
        <v>0</v>
      </c>
      <c r="F17" s="7">
        <f>รอวางป่วยรายเดือน!F13</f>
        <v>0</v>
      </c>
      <c r="G17" s="7">
        <f>รอวางป่วยรายเดือน!G13</f>
        <v>0</v>
      </c>
      <c r="H17" s="7">
        <f>รอวางป่วยรายเดือน!H13</f>
        <v>0</v>
      </c>
      <c r="I17" s="7">
        <f>รอวางป่วยรายเดือน!I13</f>
        <v>0</v>
      </c>
      <c r="J17" s="7">
        <f>รอวางป่วยรายเดือน!J13</f>
        <v>0</v>
      </c>
      <c r="K17" s="7">
        <f>รอวางป่วยรายเดือน!K13</f>
        <v>0</v>
      </c>
      <c r="L17" s="7">
        <f>รอวางป่วยรายเดือน!L13</f>
        <v>0</v>
      </c>
      <c r="M17" s="7">
        <f>รอวางป่วยรายเดือน!M13</f>
        <v>0</v>
      </c>
      <c r="N17" s="7">
        <f>รอวางป่วยรายเดือน!N13</f>
        <v>0</v>
      </c>
      <c r="O17" s="7">
        <f>รอวางป่วยรายเดือน!O13</f>
        <v>0</v>
      </c>
      <c r="P17" s="7">
        <f>รอวางป่วยรายเดือน!P13</f>
        <v>0</v>
      </c>
      <c r="Q17" s="7">
        <f>รอวางป่วยรายเดือน!Q13</f>
        <v>0</v>
      </c>
      <c r="R17" s="7">
        <f>รอวางป่วยรายเดือน!R13</f>
        <v>0</v>
      </c>
      <c r="S17" s="7">
        <f>รอวางป่วยรายเดือน!S13</f>
        <v>0</v>
      </c>
      <c r="T17" s="7">
        <f>รอวางป่วยรายเดือน!T13</f>
        <v>0</v>
      </c>
      <c r="U17" s="7">
        <f>รอวางป่วยรายเดือน!U13</f>
        <v>0</v>
      </c>
      <c r="V17" s="7">
        <f>รอวางป่วยรายเดือน!V13</f>
        <v>0</v>
      </c>
      <c r="W17" s="7">
        <f>รอวางป่วยรายเดือน!W13</f>
        <v>0</v>
      </c>
      <c r="X17" s="7">
        <f>รอวางป่วยรายเดือน!X13</f>
        <v>0</v>
      </c>
      <c r="Y17" s="7">
        <f>รอวางป่วยรายเดือน!Y13</f>
        <v>0</v>
      </c>
      <c r="Z17" s="7">
        <f>รอวางป่วยรายเดือน!Z13</f>
        <v>3</v>
      </c>
      <c r="AA17" s="7">
        <f>รอวางป่วยรายเดือน!AA13</f>
        <v>0</v>
      </c>
    </row>
    <row r="18" spans="1:27">
      <c r="A18" s="7" t="str">
        <f>รอวางป่วยรายเดือน!A14</f>
        <v>ห้วยทับทัน</v>
      </c>
      <c r="B18" s="7">
        <f>รอวางป่วยรายเดือน!B14</f>
        <v>2</v>
      </c>
      <c r="C18" s="7">
        <f>รอวางป่วยรายเดือน!C14</f>
        <v>0</v>
      </c>
      <c r="D18" s="7">
        <f>รอวางป่วยรายเดือน!D14</f>
        <v>7</v>
      </c>
      <c r="E18" s="7">
        <f>รอวางป่วยรายเดือน!E14</f>
        <v>0</v>
      </c>
      <c r="F18" s="7">
        <f>รอวางป่วยรายเดือน!F14</f>
        <v>15</v>
      </c>
      <c r="G18" s="7">
        <f>รอวางป่วยรายเดือน!G14</f>
        <v>0</v>
      </c>
      <c r="H18" s="7">
        <f>รอวางป่วยรายเดือน!H14</f>
        <v>3</v>
      </c>
      <c r="I18" s="7">
        <f>รอวางป่วยรายเดือน!I14</f>
        <v>0</v>
      </c>
      <c r="J18" s="7">
        <f>รอวางป่วยรายเดือน!J14</f>
        <v>4</v>
      </c>
      <c r="K18" s="7">
        <f>รอวางป่วยรายเดือน!K14</f>
        <v>0</v>
      </c>
      <c r="L18" s="7">
        <f>รอวางป่วยรายเดือน!L14</f>
        <v>2</v>
      </c>
      <c r="M18" s="7">
        <f>รอวางป่วยรายเดือน!M14</f>
        <v>0</v>
      </c>
      <c r="N18" s="7">
        <f>รอวางป่วยรายเดือน!N14</f>
        <v>2</v>
      </c>
      <c r="O18" s="7">
        <f>รอวางป่วยรายเดือน!O14</f>
        <v>0</v>
      </c>
      <c r="P18" s="7">
        <f>รอวางป่วยรายเดือน!P14</f>
        <v>3</v>
      </c>
      <c r="Q18" s="7">
        <f>รอวางป่วยรายเดือน!Q14</f>
        <v>0</v>
      </c>
      <c r="R18" s="7">
        <f>รอวางป่วยรายเดือน!R14</f>
        <v>3</v>
      </c>
      <c r="S18" s="7">
        <f>รอวางป่วยรายเดือน!S14</f>
        <v>0</v>
      </c>
      <c r="T18" s="7">
        <f>รอวางป่วยรายเดือน!T14</f>
        <v>1</v>
      </c>
      <c r="U18" s="7">
        <f>รอวางป่วยรายเดือน!U14</f>
        <v>0</v>
      </c>
      <c r="V18" s="7">
        <f>รอวางป่วยรายเดือน!V14</f>
        <v>0</v>
      </c>
      <c r="W18" s="7">
        <f>รอวางป่วยรายเดือน!W14</f>
        <v>0</v>
      </c>
      <c r="X18" s="7">
        <f>รอวางป่วยรายเดือน!X14</f>
        <v>0</v>
      </c>
      <c r="Y18" s="7">
        <f>รอวางป่วยรายเดือน!Y14</f>
        <v>0</v>
      </c>
      <c r="Z18" s="7">
        <f>รอวางป่วยรายเดือน!Z14</f>
        <v>42</v>
      </c>
      <c r="AA18" s="7">
        <f>รอวางป่วยรายเดือน!AA14</f>
        <v>0</v>
      </c>
    </row>
    <row r="19" spans="1:27">
      <c r="A19" s="7" t="str">
        <f>รอวางป่วยรายเดือน!A15</f>
        <v>โนนคูณ</v>
      </c>
      <c r="B19" s="7">
        <f>รอวางป่วยรายเดือน!B15</f>
        <v>7</v>
      </c>
      <c r="C19" s="7">
        <f>รอวางป่วยรายเดือน!C15</f>
        <v>0</v>
      </c>
      <c r="D19" s="7">
        <f>รอวางป่วยรายเดือน!D15</f>
        <v>9</v>
      </c>
      <c r="E19" s="7">
        <f>รอวางป่วยรายเดือน!E15</f>
        <v>0</v>
      </c>
      <c r="F19" s="7">
        <f>รอวางป่วยรายเดือน!F15</f>
        <v>12</v>
      </c>
      <c r="G19" s="7">
        <f>รอวางป่วยรายเดือน!G15</f>
        <v>0</v>
      </c>
      <c r="H19" s="7">
        <f>รอวางป่วยรายเดือน!H15</f>
        <v>0</v>
      </c>
      <c r="I19" s="7">
        <f>รอวางป่วยรายเดือน!I15</f>
        <v>0</v>
      </c>
      <c r="J19" s="7">
        <f>รอวางป่วยรายเดือน!J15</f>
        <v>0</v>
      </c>
      <c r="K19" s="7">
        <f>รอวางป่วยรายเดือน!K15</f>
        <v>0</v>
      </c>
      <c r="L19" s="7">
        <f>รอวางป่วยรายเดือน!L15</f>
        <v>1</v>
      </c>
      <c r="M19" s="7">
        <f>รอวางป่วยรายเดือน!M15</f>
        <v>0</v>
      </c>
      <c r="N19" s="7">
        <f>รอวางป่วยรายเดือน!N15</f>
        <v>0</v>
      </c>
      <c r="O19" s="7">
        <f>รอวางป่วยรายเดือน!O15</f>
        <v>0</v>
      </c>
      <c r="P19" s="7">
        <f>รอวางป่วยรายเดือน!P15</f>
        <v>2</v>
      </c>
      <c r="Q19" s="7">
        <f>รอวางป่วยรายเดือน!Q15</f>
        <v>0</v>
      </c>
      <c r="R19" s="7">
        <f>รอวางป่วยรายเดือน!R15</f>
        <v>1</v>
      </c>
      <c r="S19" s="7">
        <f>รอวางป่วยรายเดือน!S15</f>
        <v>0</v>
      </c>
      <c r="T19" s="7">
        <f>รอวางป่วยรายเดือน!T15</f>
        <v>0</v>
      </c>
      <c r="U19" s="7">
        <f>รอวางป่วยรายเดือน!U15</f>
        <v>0</v>
      </c>
      <c r="V19" s="7">
        <f>รอวางป่วยรายเดือน!V15</f>
        <v>0</v>
      </c>
      <c r="W19" s="7">
        <f>รอวางป่วยรายเดือน!W15</f>
        <v>0</v>
      </c>
      <c r="X19" s="7">
        <f>รอวางป่วยรายเดือน!X15</f>
        <v>0</v>
      </c>
      <c r="Y19" s="7">
        <f>รอวางป่วยรายเดือน!Y15</f>
        <v>0</v>
      </c>
      <c r="Z19" s="7">
        <f>รอวางป่วยรายเดือน!Z15</f>
        <v>32</v>
      </c>
      <c r="AA19" s="7">
        <f>รอวางป่วยรายเดือน!AA15</f>
        <v>0</v>
      </c>
    </row>
    <row r="20" spans="1:27">
      <c r="A20" s="7" t="str">
        <f>รอวางป่วยรายเดือน!A16</f>
        <v>ศรีรัตนะ</v>
      </c>
      <c r="B20" s="7">
        <f>รอวางป่วยรายเดือน!B16</f>
        <v>6</v>
      </c>
      <c r="C20" s="7">
        <f>รอวางป่วยรายเดือน!C16</f>
        <v>0</v>
      </c>
      <c r="D20" s="7">
        <f>รอวางป่วยรายเดือน!D16</f>
        <v>2</v>
      </c>
      <c r="E20" s="7">
        <f>รอวางป่วยรายเดือน!E16</f>
        <v>0</v>
      </c>
      <c r="F20" s="7">
        <f>รอวางป่วยรายเดือน!F16</f>
        <v>5</v>
      </c>
      <c r="G20" s="7">
        <f>รอวางป่วยรายเดือน!G16</f>
        <v>0</v>
      </c>
      <c r="H20" s="7">
        <f>รอวางป่วยรายเดือน!H16</f>
        <v>2</v>
      </c>
      <c r="I20" s="7">
        <f>รอวางป่วยรายเดือน!I16</f>
        <v>0</v>
      </c>
      <c r="J20" s="7">
        <f>รอวางป่วยรายเดือน!J16</f>
        <v>0</v>
      </c>
      <c r="K20" s="7">
        <f>รอวางป่วยรายเดือน!K16</f>
        <v>0</v>
      </c>
      <c r="L20" s="7">
        <f>รอวางป่วยรายเดือน!L16</f>
        <v>0</v>
      </c>
      <c r="M20" s="7">
        <f>รอวางป่วยรายเดือน!M16</f>
        <v>0</v>
      </c>
      <c r="N20" s="7">
        <f>รอวางป่วยรายเดือน!N16</f>
        <v>2</v>
      </c>
      <c r="O20" s="7">
        <f>รอวางป่วยรายเดือน!O16</f>
        <v>0</v>
      </c>
      <c r="P20" s="7">
        <f>รอวางป่วยรายเดือน!P16</f>
        <v>0</v>
      </c>
      <c r="Q20" s="7">
        <f>รอวางป่วยรายเดือน!Q16</f>
        <v>0</v>
      </c>
      <c r="R20" s="7">
        <f>รอวางป่วยรายเดือน!R16</f>
        <v>1</v>
      </c>
      <c r="S20" s="7">
        <f>รอวางป่วยรายเดือน!S16</f>
        <v>0</v>
      </c>
      <c r="T20" s="7">
        <f>รอวางป่วยรายเดือน!T16</f>
        <v>0</v>
      </c>
      <c r="U20" s="7">
        <f>รอวางป่วยรายเดือน!U16</f>
        <v>0</v>
      </c>
      <c r="V20" s="7">
        <f>รอวางป่วยรายเดือน!V16</f>
        <v>0</v>
      </c>
      <c r="W20" s="7">
        <f>รอวางป่วยรายเดือน!W16</f>
        <v>0</v>
      </c>
      <c r="X20" s="7">
        <f>รอวางป่วยรายเดือน!X16</f>
        <v>0</v>
      </c>
      <c r="Y20" s="7">
        <f>รอวางป่วยรายเดือน!Y16</f>
        <v>0</v>
      </c>
      <c r="Z20" s="7">
        <f>รอวางป่วยรายเดือน!Z16</f>
        <v>18</v>
      </c>
      <c r="AA20" s="7">
        <f>รอวางป่วยรายเดือน!AA16</f>
        <v>0</v>
      </c>
    </row>
    <row r="21" spans="1:27">
      <c r="A21" s="7" t="str">
        <f>รอวางป่วยรายเดือน!A17</f>
        <v>น้ำเกลี้ยง</v>
      </c>
      <c r="B21" s="7">
        <f>รอวางป่วยรายเดือน!B17</f>
        <v>33</v>
      </c>
      <c r="C21" s="7">
        <f>รอวางป่วยรายเดือน!C17</f>
        <v>0</v>
      </c>
      <c r="D21" s="7">
        <f>รอวางป่วยรายเดือน!D17</f>
        <v>31</v>
      </c>
      <c r="E21" s="7">
        <f>รอวางป่วยรายเดือน!E17</f>
        <v>0</v>
      </c>
      <c r="F21" s="7">
        <f>รอวางป่วยรายเดือน!F17</f>
        <v>20</v>
      </c>
      <c r="G21" s="7">
        <f>รอวางป่วยรายเดือน!G17</f>
        <v>0</v>
      </c>
      <c r="H21" s="7">
        <f>รอวางป่วยรายเดือน!H17</f>
        <v>5</v>
      </c>
      <c r="I21" s="7">
        <f>รอวางป่วยรายเดือน!I17</f>
        <v>0</v>
      </c>
      <c r="J21" s="7">
        <f>รอวางป่วยรายเดือน!J17</f>
        <v>1</v>
      </c>
      <c r="K21" s="7">
        <f>รอวางป่วยรายเดือน!K17</f>
        <v>0</v>
      </c>
      <c r="L21" s="7">
        <f>รอวางป่วยรายเดือน!L17</f>
        <v>1</v>
      </c>
      <c r="M21" s="7">
        <f>รอวางป่วยรายเดือน!M17</f>
        <v>0</v>
      </c>
      <c r="N21" s="7">
        <f>รอวางป่วยรายเดือน!N17</f>
        <v>1</v>
      </c>
      <c r="O21" s="7">
        <f>รอวางป่วยรายเดือน!O17</f>
        <v>0</v>
      </c>
      <c r="P21" s="7">
        <f>รอวางป่วยรายเดือน!P17</f>
        <v>0</v>
      </c>
      <c r="Q21" s="7">
        <f>รอวางป่วยรายเดือน!Q17</f>
        <v>0</v>
      </c>
      <c r="R21" s="7">
        <f>รอวางป่วยรายเดือน!R17</f>
        <v>11</v>
      </c>
      <c r="S21" s="7">
        <f>รอวางป่วยรายเดือน!S17</f>
        <v>0</v>
      </c>
      <c r="T21" s="7">
        <f>รอวางป่วยรายเดือน!T17</f>
        <v>1</v>
      </c>
      <c r="U21" s="7">
        <f>รอวางป่วยรายเดือน!U17</f>
        <v>0</v>
      </c>
      <c r="V21" s="7">
        <f>รอวางป่วยรายเดือน!V17</f>
        <v>0</v>
      </c>
      <c r="W21" s="7">
        <f>รอวางป่วยรายเดือน!W17</f>
        <v>0</v>
      </c>
      <c r="X21" s="7">
        <f>รอวางป่วยรายเดือน!X17</f>
        <v>0</v>
      </c>
      <c r="Y21" s="7">
        <f>รอวางป่วยรายเดือน!Y17</f>
        <v>0</v>
      </c>
      <c r="Z21" s="7">
        <f>รอวางป่วยรายเดือน!Z17</f>
        <v>104</v>
      </c>
      <c r="AA21" s="7">
        <f>รอวางป่วยรายเดือน!AA17</f>
        <v>0</v>
      </c>
    </row>
    <row r="22" spans="1:27">
      <c r="A22" s="7" t="str">
        <f>รอวางป่วยรายเดือน!A18</f>
        <v>วังหิน</v>
      </c>
      <c r="B22" s="7">
        <f>รอวางป่วยรายเดือน!B18</f>
        <v>12</v>
      </c>
      <c r="C22" s="7">
        <f>รอวางป่วยรายเดือน!C18</f>
        <v>0</v>
      </c>
      <c r="D22" s="7">
        <f>รอวางป่วยรายเดือน!D18</f>
        <v>17</v>
      </c>
      <c r="E22" s="7">
        <f>รอวางป่วยรายเดือน!E18</f>
        <v>0</v>
      </c>
      <c r="F22" s="7">
        <f>รอวางป่วยรายเดือน!F18</f>
        <v>11</v>
      </c>
      <c r="G22" s="7">
        <f>รอวางป่วยรายเดือน!G18</f>
        <v>0</v>
      </c>
      <c r="H22" s="7">
        <f>รอวางป่วยรายเดือน!H18</f>
        <v>0</v>
      </c>
      <c r="I22" s="7">
        <f>รอวางป่วยรายเดือน!I18</f>
        <v>0</v>
      </c>
      <c r="J22" s="7">
        <f>รอวางป่วยรายเดือน!J18</f>
        <v>2</v>
      </c>
      <c r="K22" s="7">
        <f>รอวางป่วยรายเดือน!K18</f>
        <v>0</v>
      </c>
      <c r="L22" s="7">
        <f>รอวางป่วยรายเดือน!L18</f>
        <v>1</v>
      </c>
      <c r="M22" s="7">
        <f>รอวางป่วยรายเดือน!M18</f>
        <v>0</v>
      </c>
      <c r="N22" s="7">
        <f>รอวางป่วยรายเดือน!N18</f>
        <v>0</v>
      </c>
      <c r="O22" s="7">
        <f>รอวางป่วยรายเดือน!O18</f>
        <v>0</v>
      </c>
      <c r="P22" s="7">
        <f>รอวางป่วยรายเดือน!P18</f>
        <v>1</v>
      </c>
      <c r="Q22" s="7">
        <f>รอวางป่วยรายเดือน!Q18</f>
        <v>0</v>
      </c>
      <c r="R22" s="7">
        <f>รอวางป่วยรายเดือน!R18</f>
        <v>0</v>
      </c>
      <c r="S22" s="7">
        <f>รอวางป่วยรายเดือน!S18</f>
        <v>0</v>
      </c>
      <c r="T22" s="7">
        <f>รอวางป่วยรายเดือน!T18</f>
        <v>0</v>
      </c>
      <c r="U22" s="7">
        <f>รอวางป่วยรายเดือน!U18</f>
        <v>0</v>
      </c>
      <c r="V22" s="7">
        <f>รอวางป่วยรายเดือน!V18</f>
        <v>0</v>
      </c>
      <c r="W22" s="7">
        <f>รอวางป่วยรายเดือน!W18</f>
        <v>0</v>
      </c>
      <c r="X22" s="7">
        <f>รอวางป่วยรายเดือน!X18</f>
        <v>0</v>
      </c>
      <c r="Y22" s="7">
        <f>รอวางป่วยรายเดือน!Y18</f>
        <v>0</v>
      </c>
      <c r="Z22" s="7">
        <f>รอวางป่วยรายเดือน!Z18</f>
        <v>44</v>
      </c>
      <c r="AA22" s="7">
        <f>รอวางป่วยรายเดือน!AA18</f>
        <v>0</v>
      </c>
    </row>
    <row r="23" spans="1:27">
      <c r="A23" s="7" t="str">
        <f>รอวางป่วยรายเดือน!A19</f>
        <v>ภูสิงห์</v>
      </c>
      <c r="B23" s="7">
        <f>รอวางป่วยรายเดือน!B19</f>
        <v>5</v>
      </c>
      <c r="C23" s="7">
        <f>รอวางป่วยรายเดือน!C19</f>
        <v>0</v>
      </c>
      <c r="D23" s="7">
        <f>รอวางป่วยรายเดือน!D19</f>
        <v>9</v>
      </c>
      <c r="E23" s="7">
        <f>รอวางป่วยรายเดือน!E19</f>
        <v>0</v>
      </c>
      <c r="F23" s="7">
        <f>รอวางป่วยรายเดือน!F19</f>
        <v>5</v>
      </c>
      <c r="G23" s="7">
        <f>รอวางป่วยรายเดือน!G19</f>
        <v>0</v>
      </c>
      <c r="H23" s="7">
        <f>รอวางป่วยรายเดือน!H19</f>
        <v>2</v>
      </c>
      <c r="I23" s="7">
        <f>รอวางป่วยรายเดือน!I19</f>
        <v>0</v>
      </c>
      <c r="J23" s="7">
        <f>รอวางป่วยรายเดือน!J19</f>
        <v>1</v>
      </c>
      <c r="K23" s="7">
        <f>รอวางป่วยรายเดือน!K19</f>
        <v>0</v>
      </c>
      <c r="L23" s="7">
        <f>รอวางป่วยรายเดือน!L19</f>
        <v>0</v>
      </c>
      <c r="M23" s="7">
        <f>รอวางป่วยรายเดือน!M19</f>
        <v>0</v>
      </c>
      <c r="N23" s="7">
        <f>รอวางป่วยรายเดือน!N19</f>
        <v>1</v>
      </c>
      <c r="O23" s="7">
        <f>รอวางป่วยรายเดือน!O19</f>
        <v>0</v>
      </c>
      <c r="P23" s="7">
        <f>รอวางป่วยรายเดือน!P19</f>
        <v>0</v>
      </c>
      <c r="Q23" s="7">
        <f>รอวางป่วยรายเดือน!Q19</f>
        <v>0</v>
      </c>
      <c r="R23" s="7">
        <f>รอวางป่วยรายเดือน!R19</f>
        <v>4</v>
      </c>
      <c r="S23" s="7">
        <f>รอวางป่วยรายเดือน!S19</f>
        <v>0</v>
      </c>
      <c r="T23" s="7">
        <f>รอวางป่วยรายเดือน!T19</f>
        <v>3</v>
      </c>
      <c r="U23" s="7">
        <f>รอวางป่วยรายเดือน!U19</f>
        <v>0</v>
      </c>
      <c r="V23" s="7">
        <f>รอวางป่วยรายเดือน!V19</f>
        <v>0</v>
      </c>
      <c r="W23" s="7">
        <f>รอวางป่วยรายเดือน!W19</f>
        <v>0</v>
      </c>
      <c r="X23" s="7">
        <f>รอวางป่วยรายเดือน!X19</f>
        <v>0</v>
      </c>
      <c r="Y23" s="7">
        <f>รอวางป่วยรายเดือน!Y19</f>
        <v>0</v>
      </c>
      <c r="Z23" s="7">
        <f>รอวางป่วยรายเดือน!Z19</f>
        <v>30</v>
      </c>
      <c r="AA23" s="7">
        <f>รอวางป่วยรายเดือน!AA19</f>
        <v>0</v>
      </c>
    </row>
    <row r="24" spans="1:27">
      <c r="A24" s="7" t="str">
        <f>รอวางป่วยรายเดือน!A20</f>
        <v>เมืองจันทร์</v>
      </c>
      <c r="B24" s="7">
        <f>รอวางป่วยรายเดือน!B20</f>
        <v>6</v>
      </c>
      <c r="C24" s="7">
        <f>รอวางป่วยรายเดือน!C20</f>
        <v>0</v>
      </c>
      <c r="D24" s="7">
        <f>รอวางป่วยรายเดือน!D20</f>
        <v>0</v>
      </c>
      <c r="E24" s="7">
        <f>รอวางป่วยรายเดือน!E20</f>
        <v>0</v>
      </c>
      <c r="F24" s="7">
        <f>รอวางป่วยรายเดือน!F20</f>
        <v>3</v>
      </c>
      <c r="G24" s="7">
        <f>รอวางป่วยรายเดือน!G20</f>
        <v>0</v>
      </c>
      <c r="H24" s="7">
        <f>รอวางป่วยรายเดือน!H20</f>
        <v>6</v>
      </c>
      <c r="I24" s="7">
        <f>รอวางป่วยรายเดือน!I20</f>
        <v>0</v>
      </c>
      <c r="J24" s="7">
        <f>รอวางป่วยรายเดือน!J20</f>
        <v>1</v>
      </c>
      <c r="K24" s="7">
        <f>รอวางป่วยรายเดือน!K20</f>
        <v>0</v>
      </c>
      <c r="L24" s="7">
        <f>รอวางป่วยรายเดือน!L20</f>
        <v>0</v>
      </c>
      <c r="M24" s="7">
        <f>รอวางป่วยรายเดือน!M20</f>
        <v>0</v>
      </c>
      <c r="N24" s="7">
        <f>รอวางป่วยรายเดือน!N20</f>
        <v>0</v>
      </c>
      <c r="O24" s="7">
        <f>รอวางป่วยรายเดือน!O20</f>
        <v>0</v>
      </c>
      <c r="P24" s="7">
        <f>รอวางป่วยรายเดือน!P20</f>
        <v>0</v>
      </c>
      <c r="Q24" s="7">
        <f>รอวางป่วยรายเดือน!Q20</f>
        <v>0</v>
      </c>
      <c r="R24" s="7">
        <f>รอวางป่วยรายเดือน!R20</f>
        <v>0</v>
      </c>
      <c r="S24" s="7">
        <f>รอวางป่วยรายเดือน!S20</f>
        <v>0</v>
      </c>
      <c r="T24" s="7">
        <f>รอวางป่วยรายเดือน!T20</f>
        <v>0</v>
      </c>
      <c r="U24" s="7">
        <f>รอวางป่วยรายเดือน!U20</f>
        <v>0</v>
      </c>
      <c r="V24" s="7">
        <f>รอวางป่วยรายเดือน!V20</f>
        <v>0</v>
      </c>
      <c r="W24" s="7">
        <f>รอวางป่วยรายเดือน!W20</f>
        <v>0</v>
      </c>
      <c r="X24" s="7">
        <f>รอวางป่วยรายเดือน!X20</f>
        <v>0</v>
      </c>
      <c r="Y24" s="7">
        <f>รอวางป่วยรายเดือน!Y20</f>
        <v>0</v>
      </c>
      <c r="Z24" s="7">
        <f>รอวางป่วยรายเดือน!Z20</f>
        <v>16</v>
      </c>
      <c r="AA24" s="7">
        <f>รอวางป่วยรายเดือน!AA20</f>
        <v>0</v>
      </c>
    </row>
    <row r="25" spans="1:27">
      <c r="A25" s="7" t="str">
        <f>รอวางป่วยรายเดือน!A21</f>
        <v>เบญจลักษ์</v>
      </c>
      <c r="B25" s="7">
        <f>รอวางป่วยรายเดือน!B21</f>
        <v>4</v>
      </c>
      <c r="C25" s="7">
        <f>รอวางป่วยรายเดือน!C21</f>
        <v>0</v>
      </c>
      <c r="D25" s="7">
        <f>รอวางป่วยรายเดือน!D21</f>
        <v>5</v>
      </c>
      <c r="E25" s="7">
        <f>รอวางป่วยรายเดือน!E21</f>
        <v>0</v>
      </c>
      <c r="F25" s="7">
        <f>รอวางป่วยรายเดือน!F21</f>
        <v>8</v>
      </c>
      <c r="G25" s="7">
        <f>รอวางป่วยรายเดือน!G21</f>
        <v>0</v>
      </c>
      <c r="H25" s="7">
        <f>รอวางป่วยรายเดือน!H21</f>
        <v>2</v>
      </c>
      <c r="I25" s="7">
        <f>รอวางป่วยรายเดือน!I21</f>
        <v>0</v>
      </c>
      <c r="J25" s="7">
        <f>รอวางป่วยรายเดือน!J21</f>
        <v>0</v>
      </c>
      <c r="K25" s="7">
        <f>รอวางป่วยรายเดือน!K21</f>
        <v>0</v>
      </c>
      <c r="L25" s="7">
        <f>รอวางป่วยรายเดือน!L21</f>
        <v>0</v>
      </c>
      <c r="M25" s="7">
        <f>รอวางป่วยรายเดือน!M21</f>
        <v>0</v>
      </c>
      <c r="N25" s="7">
        <f>รอวางป่วยรายเดือน!N21</f>
        <v>0</v>
      </c>
      <c r="O25" s="7">
        <f>รอวางป่วยรายเดือน!O21</f>
        <v>0</v>
      </c>
      <c r="P25" s="7">
        <f>รอวางป่วยรายเดือน!P21</f>
        <v>0</v>
      </c>
      <c r="Q25" s="7">
        <f>รอวางป่วยรายเดือน!Q21</f>
        <v>0</v>
      </c>
      <c r="R25" s="7">
        <f>รอวางป่วยรายเดือน!R21</f>
        <v>2</v>
      </c>
      <c r="S25" s="7">
        <f>รอวางป่วยรายเดือน!S21</f>
        <v>0</v>
      </c>
      <c r="T25" s="7">
        <f>รอวางป่วยรายเดือน!T21</f>
        <v>1</v>
      </c>
      <c r="U25" s="7">
        <f>รอวางป่วยรายเดือน!U21</f>
        <v>0</v>
      </c>
      <c r="V25" s="7">
        <f>รอวางป่วยรายเดือน!V21</f>
        <v>0</v>
      </c>
      <c r="W25" s="7">
        <f>รอวางป่วยรายเดือน!W21</f>
        <v>0</v>
      </c>
      <c r="X25" s="7">
        <f>รอวางป่วยรายเดือน!X21</f>
        <v>0</v>
      </c>
      <c r="Y25" s="7">
        <f>รอวางป่วยรายเดือน!Y21</f>
        <v>0</v>
      </c>
      <c r="Z25" s="7">
        <f>รอวางป่วยรายเดือน!Z21</f>
        <v>22</v>
      </c>
      <c r="AA25" s="7">
        <f>รอวางป่วยรายเดือน!AA21</f>
        <v>0</v>
      </c>
    </row>
    <row r="26" spans="1:27">
      <c r="A26" s="7" t="str">
        <f>รอวางป่วยรายเดือน!A22</f>
        <v>พยุห์</v>
      </c>
      <c r="B26" s="7">
        <f>รอวางป่วยรายเดือน!B22</f>
        <v>1</v>
      </c>
      <c r="C26" s="7">
        <f>รอวางป่วยรายเดือน!C22</f>
        <v>0</v>
      </c>
      <c r="D26" s="7">
        <f>รอวางป่วยรายเดือน!D22</f>
        <v>10</v>
      </c>
      <c r="E26" s="7">
        <f>รอวางป่วยรายเดือน!E22</f>
        <v>0</v>
      </c>
      <c r="F26" s="7">
        <f>รอวางป่วยรายเดือน!F22</f>
        <v>4</v>
      </c>
      <c r="G26" s="7">
        <f>รอวางป่วยรายเดือน!G22</f>
        <v>0</v>
      </c>
      <c r="H26" s="7">
        <f>รอวางป่วยรายเดือน!H22</f>
        <v>1</v>
      </c>
      <c r="I26" s="7">
        <f>รอวางป่วยรายเดือน!I22</f>
        <v>0</v>
      </c>
      <c r="J26" s="7">
        <f>รอวางป่วยรายเดือน!J22</f>
        <v>0</v>
      </c>
      <c r="K26" s="7">
        <f>รอวางป่วยรายเดือน!K22</f>
        <v>0</v>
      </c>
      <c r="L26" s="7">
        <f>รอวางป่วยรายเดือน!L22</f>
        <v>3</v>
      </c>
      <c r="M26" s="7">
        <f>รอวางป่วยรายเดือน!M22</f>
        <v>0</v>
      </c>
      <c r="N26" s="7">
        <f>รอวางป่วยรายเดือน!N22</f>
        <v>0</v>
      </c>
      <c r="O26" s="7">
        <f>รอวางป่วยรายเดือน!O22</f>
        <v>0</v>
      </c>
      <c r="P26" s="7">
        <f>รอวางป่วยรายเดือน!P22</f>
        <v>0</v>
      </c>
      <c r="Q26" s="7">
        <f>รอวางป่วยรายเดือน!Q22</f>
        <v>0</v>
      </c>
      <c r="R26" s="7">
        <f>รอวางป่วยรายเดือน!R22</f>
        <v>0</v>
      </c>
      <c r="S26" s="7">
        <f>รอวางป่วยรายเดือน!S22</f>
        <v>0</v>
      </c>
      <c r="T26" s="7">
        <f>รอวางป่วยรายเดือน!T22</f>
        <v>0</v>
      </c>
      <c r="U26" s="7">
        <f>รอวางป่วยรายเดือน!U22</f>
        <v>0</v>
      </c>
      <c r="V26" s="7">
        <f>รอวางป่วยรายเดือน!V22</f>
        <v>0</v>
      </c>
      <c r="W26" s="7">
        <f>รอวางป่วยรายเดือน!W22</f>
        <v>0</v>
      </c>
      <c r="X26" s="7">
        <f>รอวางป่วยรายเดือน!X22</f>
        <v>0</v>
      </c>
      <c r="Y26" s="7">
        <f>รอวางป่วยรายเดือน!Y22</f>
        <v>0</v>
      </c>
      <c r="Z26" s="7">
        <f>รอวางป่วยรายเดือน!Z22</f>
        <v>19</v>
      </c>
      <c r="AA26" s="7">
        <f>รอวางป่วยรายเดือน!AA22</f>
        <v>0</v>
      </c>
    </row>
    <row r="27" spans="1:27">
      <c r="A27" s="7" t="str">
        <f>รอวางป่วยรายเดือน!A23</f>
        <v>โพธิ์ศรีสุวรรณ</v>
      </c>
      <c r="B27" s="7">
        <f>รอวางป่วยรายเดือน!B23</f>
        <v>4</v>
      </c>
      <c r="C27" s="7">
        <f>รอวางป่วยรายเดือน!C23</f>
        <v>0</v>
      </c>
      <c r="D27" s="7">
        <f>รอวางป่วยรายเดือน!D23</f>
        <v>1</v>
      </c>
      <c r="E27" s="7">
        <f>รอวางป่วยรายเดือน!E23</f>
        <v>0</v>
      </c>
      <c r="F27" s="7">
        <f>รอวางป่วยรายเดือน!F23</f>
        <v>2</v>
      </c>
      <c r="G27" s="7">
        <f>รอวางป่วยรายเดือน!G23</f>
        <v>0</v>
      </c>
      <c r="H27" s="7">
        <f>รอวางป่วยรายเดือน!H23</f>
        <v>3</v>
      </c>
      <c r="I27" s="7">
        <f>รอวางป่วยรายเดือน!I23</f>
        <v>0</v>
      </c>
      <c r="J27" s="7">
        <f>รอวางป่วยรายเดือน!J23</f>
        <v>1</v>
      </c>
      <c r="K27" s="7">
        <f>รอวางป่วยรายเดือน!K23</f>
        <v>0</v>
      </c>
      <c r="L27" s="7">
        <f>รอวางป่วยรายเดือน!L23</f>
        <v>3</v>
      </c>
      <c r="M27" s="7">
        <f>รอวางป่วยรายเดือน!M23</f>
        <v>0</v>
      </c>
      <c r="N27" s="7">
        <f>รอวางป่วยรายเดือน!N23</f>
        <v>1</v>
      </c>
      <c r="O27" s="7">
        <f>รอวางป่วยรายเดือน!O23</f>
        <v>0</v>
      </c>
      <c r="P27" s="7">
        <f>รอวางป่วยรายเดือน!P23</f>
        <v>0</v>
      </c>
      <c r="Q27" s="7">
        <f>รอวางป่วยรายเดือน!Q23</f>
        <v>0</v>
      </c>
      <c r="R27" s="7">
        <f>รอวางป่วยรายเดือน!R23</f>
        <v>1</v>
      </c>
      <c r="S27" s="7">
        <f>รอวางป่วยรายเดือน!S23</f>
        <v>0</v>
      </c>
      <c r="T27" s="7">
        <f>รอวางป่วยรายเดือน!T23</f>
        <v>0</v>
      </c>
      <c r="U27" s="7">
        <f>รอวางป่วยรายเดือน!U23</f>
        <v>0</v>
      </c>
      <c r="V27" s="7">
        <f>รอวางป่วยรายเดือน!V23</f>
        <v>0</v>
      </c>
      <c r="W27" s="7">
        <f>รอวางป่วยรายเดือน!W23</f>
        <v>0</v>
      </c>
      <c r="X27" s="7">
        <f>รอวางป่วยรายเดือน!X23</f>
        <v>0</v>
      </c>
      <c r="Y27" s="7">
        <f>รอวางป่วยรายเดือน!Y23</f>
        <v>0</v>
      </c>
      <c r="Z27" s="7">
        <f>รอวางป่วยรายเดือน!Z23</f>
        <v>16</v>
      </c>
      <c r="AA27" s="7">
        <f>รอวางป่วยรายเดือน!AA23</f>
        <v>0</v>
      </c>
    </row>
    <row r="28" spans="1:27">
      <c r="A28" s="7" t="str">
        <f>รอวางป่วยรายเดือน!A24</f>
        <v>ศิลาลาด</v>
      </c>
      <c r="B28" s="7">
        <f>รอวางป่วยรายเดือน!B24</f>
        <v>2</v>
      </c>
      <c r="C28" s="7">
        <f>รอวางป่วยรายเดือน!C24</f>
        <v>0</v>
      </c>
      <c r="D28" s="7">
        <f>รอวางป่วยรายเดือน!D24</f>
        <v>0</v>
      </c>
      <c r="E28" s="7">
        <f>รอวางป่วยรายเดือน!E24</f>
        <v>0</v>
      </c>
      <c r="F28" s="7">
        <f>รอวางป่วยรายเดือน!F24</f>
        <v>1</v>
      </c>
      <c r="G28" s="7">
        <f>รอวางป่วยรายเดือน!G24</f>
        <v>0</v>
      </c>
      <c r="H28" s="7">
        <f>รอวางป่วยรายเดือน!H24</f>
        <v>2</v>
      </c>
      <c r="I28" s="7">
        <f>รอวางป่วยรายเดือน!I24</f>
        <v>0</v>
      </c>
      <c r="J28" s="7">
        <f>รอวางป่วยรายเดือน!J24</f>
        <v>0</v>
      </c>
      <c r="K28" s="7">
        <f>รอวางป่วยรายเดือน!K24</f>
        <v>0</v>
      </c>
      <c r="L28" s="7">
        <f>รอวางป่วยรายเดือน!L24</f>
        <v>0</v>
      </c>
      <c r="M28" s="7">
        <f>รอวางป่วยรายเดือน!M24</f>
        <v>0</v>
      </c>
      <c r="N28" s="7">
        <f>รอวางป่วยรายเดือน!N24</f>
        <v>0</v>
      </c>
      <c r="O28" s="7">
        <f>รอวางป่วยรายเดือน!O24</f>
        <v>0</v>
      </c>
      <c r="P28" s="7">
        <f>รอวางป่วยรายเดือน!P24</f>
        <v>1</v>
      </c>
      <c r="Q28" s="7">
        <f>รอวางป่วยรายเดือน!Q24</f>
        <v>0</v>
      </c>
      <c r="R28" s="7">
        <f>รอวางป่วยรายเดือน!R24</f>
        <v>0</v>
      </c>
      <c r="S28" s="7">
        <f>รอวางป่วยรายเดือน!S24</f>
        <v>0</v>
      </c>
      <c r="T28" s="7">
        <f>รอวางป่วยรายเดือน!T24</f>
        <v>0</v>
      </c>
      <c r="U28" s="7">
        <f>รอวางป่วยรายเดือน!U24</f>
        <v>0</v>
      </c>
      <c r="V28" s="7">
        <f>รอวางป่วยรายเดือน!V24</f>
        <v>0</v>
      </c>
      <c r="W28" s="7">
        <f>รอวางป่วยรายเดือน!W24</f>
        <v>0</v>
      </c>
      <c r="X28" s="7">
        <f>รอวางป่วยรายเดือน!X24</f>
        <v>0</v>
      </c>
      <c r="Y28" s="7">
        <f>รอวางป่วยรายเดือน!Y24</f>
        <v>0</v>
      </c>
      <c r="Z28" s="7">
        <f>รอวางป่วยรายเดือน!Z24</f>
        <v>6</v>
      </c>
      <c r="AA28" s="7">
        <f>รอวางป่วยรายเดือน!AA24</f>
        <v>0</v>
      </c>
    </row>
    <row r="29" spans="1:27">
      <c r="A29" s="49" t="s">
        <v>77</v>
      </c>
      <c r="B29" s="7">
        <f>SUM(B7:B28)</f>
        <v>187</v>
      </c>
      <c r="C29" s="7">
        <f t="shared" ref="C29:AA29" si="0">SUM(C7:C28)</f>
        <v>0</v>
      </c>
      <c r="D29" s="7">
        <f t="shared" si="0"/>
        <v>219</v>
      </c>
      <c r="E29" s="7">
        <f t="shared" si="0"/>
        <v>0</v>
      </c>
      <c r="F29" s="7">
        <f t="shared" si="0"/>
        <v>224</v>
      </c>
      <c r="G29" s="7">
        <f t="shared" si="0"/>
        <v>0</v>
      </c>
      <c r="H29" s="7">
        <f t="shared" si="0"/>
        <v>55</v>
      </c>
      <c r="I29" s="7">
        <f t="shared" si="0"/>
        <v>0</v>
      </c>
      <c r="J29" s="7">
        <f t="shared" si="0"/>
        <v>31</v>
      </c>
      <c r="K29" s="7">
        <f t="shared" si="0"/>
        <v>0</v>
      </c>
      <c r="L29" s="7">
        <f t="shared" si="0"/>
        <v>21</v>
      </c>
      <c r="M29" s="7">
        <f t="shared" si="0"/>
        <v>0</v>
      </c>
      <c r="N29" s="7">
        <f t="shared" si="0"/>
        <v>23</v>
      </c>
      <c r="O29" s="7">
        <f t="shared" si="0"/>
        <v>0</v>
      </c>
      <c r="P29" s="7">
        <f t="shared" si="0"/>
        <v>31</v>
      </c>
      <c r="Q29" s="7">
        <f t="shared" si="0"/>
        <v>0</v>
      </c>
      <c r="R29" s="7">
        <f t="shared" si="0"/>
        <v>44</v>
      </c>
      <c r="S29" s="7">
        <f t="shared" si="0"/>
        <v>0</v>
      </c>
      <c r="T29" s="7">
        <f t="shared" si="0"/>
        <v>22</v>
      </c>
      <c r="U29" s="7">
        <f t="shared" si="0"/>
        <v>0</v>
      </c>
      <c r="V29" s="7">
        <f t="shared" si="0"/>
        <v>0</v>
      </c>
      <c r="W29" s="7">
        <f t="shared" si="0"/>
        <v>0</v>
      </c>
      <c r="X29" s="7">
        <f t="shared" si="0"/>
        <v>0</v>
      </c>
      <c r="Y29" s="7">
        <f t="shared" si="0"/>
        <v>0</v>
      </c>
      <c r="Z29" s="7">
        <f t="shared" si="0"/>
        <v>857</v>
      </c>
      <c r="AA29" s="7">
        <f t="shared" si="0"/>
        <v>0</v>
      </c>
    </row>
    <row r="30" spans="1:27">
      <c r="A30" s="48"/>
    </row>
  </sheetData>
  <mergeCells count="15">
    <mergeCell ref="A2:AA2"/>
    <mergeCell ref="Z5:AA5"/>
    <mergeCell ref="B4:AA4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</mergeCells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workbookViewId="0">
      <selection sqref="A1:G6"/>
    </sheetView>
  </sheetViews>
  <sheetFormatPr defaultRowHeight="13.2"/>
  <cols>
    <col min="1" max="1" width="9.109375" style="26"/>
  </cols>
  <sheetData>
    <row r="1" spans="1:7">
      <c r="B1" s="88" t="s">
        <v>146</v>
      </c>
      <c r="C1" s="88" t="s">
        <v>147</v>
      </c>
      <c r="D1" s="88" t="s">
        <v>148</v>
      </c>
      <c r="E1" s="88" t="s">
        <v>149</v>
      </c>
      <c r="F1" s="88" t="s">
        <v>150</v>
      </c>
      <c r="G1" s="88" t="s">
        <v>97</v>
      </c>
    </row>
    <row r="2" spans="1:7">
      <c r="A2" s="29" t="s">
        <v>242</v>
      </c>
      <c r="B2" s="89" t="s">
        <v>180</v>
      </c>
      <c r="C2" s="90">
        <v>1744</v>
      </c>
      <c r="D2" s="90">
        <v>118.54</v>
      </c>
      <c r="E2" s="90">
        <v>1</v>
      </c>
      <c r="F2" s="90">
        <v>7.0000000000000007E-2</v>
      </c>
      <c r="G2" s="90">
        <v>1471185</v>
      </c>
    </row>
    <row r="3" spans="1:7" ht="39.6">
      <c r="A3" s="29" t="s">
        <v>241</v>
      </c>
      <c r="B3" s="89" t="s">
        <v>162</v>
      </c>
      <c r="C3" s="90">
        <v>1860</v>
      </c>
      <c r="D3" s="90">
        <v>99.66</v>
      </c>
      <c r="E3" s="90">
        <v>3</v>
      </c>
      <c r="F3" s="90">
        <v>0.16</v>
      </c>
      <c r="G3" s="90">
        <v>1866299</v>
      </c>
    </row>
    <row r="4" spans="1:7">
      <c r="A4" s="29" t="s">
        <v>299</v>
      </c>
      <c r="B4" s="89" t="s">
        <v>187</v>
      </c>
      <c r="C4" s="90">
        <v>373</v>
      </c>
      <c r="D4" s="90">
        <v>69.12</v>
      </c>
      <c r="E4" s="90">
        <v>0</v>
      </c>
      <c r="F4" s="90">
        <v>0</v>
      </c>
      <c r="G4" s="90">
        <v>539679</v>
      </c>
    </row>
    <row r="5" spans="1:7" ht="26.4">
      <c r="A5" s="29" t="s">
        <v>296</v>
      </c>
      <c r="B5" s="89" t="s">
        <v>168</v>
      </c>
      <c r="C5" s="90">
        <v>162</v>
      </c>
      <c r="D5" s="90">
        <v>42.9</v>
      </c>
      <c r="E5" s="90">
        <v>0</v>
      </c>
      <c r="F5" s="90">
        <v>0</v>
      </c>
      <c r="G5" s="90">
        <v>377614</v>
      </c>
    </row>
    <row r="6" spans="1:7" ht="26.4">
      <c r="A6" s="29" t="s">
        <v>298</v>
      </c>
      <c r="B6" s="89" t="s">
        <v>164</v>
      </c>
      <c r="C6" s="90">
        <v>127</v>
      </c>
      <c r="D6" s="90">
        <v>36.270000000000003</v>
      </c>
      <c r="E6" s="90">
        <v>0</v>
      </c>
      <c r="F6" s="90">
        <v>0</v>
      </c>
      <c r="G6" s="90">
        <v>350128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3"/>
  <sheetViews>
    <sheetView topLeftCell="A21" workbookViewId="0">
      <selection activeCell="L32" sqref="L32"/>
    </sheetView>
  </sheetViews>
  <sheetFormatPr defaultRowHeight="13.2"/>
  <cols>
    <col min="11" max="11" width="18.6640625" customWidth="1"/>
    <col min="12" max="12" width="13" customWidth="1"/>
    <col min="13" max="13" width="18.109375" customWidth="1"/>
    <col min="22" max="22" width="22" customWidth="1"/>
    <col min="27" max="28" width="9.109375" customWidth="1"/>
  </cols>
  <sheetData>
    <row r="1" spans="1:42">
      <c r="A1" s="93" t="s">
        <v>246</v>
      </c>
      <c r="B1" s="93" t="s">
        <v>247</v>
      </c>
      <c r="C1" s="93" t="s">
        <v>248</v>
      </c>
      <c r="D1" s="93" t="s">
        <v>249</v>
      </c>
      <c r="E1" s="93" t="s">
        <v>250</v>
      </c>
      <c r="F1" s="93" t="s">
        <v>251</v>
      </c>
      <c r="G1" s="93" t="s">
        <v>252</v>
      </c>
      <c r="H1" s="93" t="s">
        <v>253</v>
      </c>
      <c r="I1" s="93" t="s">
        <v>254</v>
      </c>
      <c r="J1" s="93" t="s">
        <v>255</v>
      </c>
      <c r="K1" s="93" t="s">
        <v>256</v>
      </c>
      <c r="L1" s="93" t="s">
        <v>257</v>
      </c>
      <c r="M1" s="93" t="s">
        <v>258</v>
      </c>
      <c r="N1" s="93" t="s">
        <v>259</v>
      </c>
      <c r="O1" s="93" t="s">
        <v>260</v>
      </c>
      <c r="P1" s="93" t="s">
        <v>261</v>
      </c>
      <c r="Q1" s="93" t="s">
        <v>262</v>
      </c>
      <c r="R1" s="93" t="s">
        <v>263</v>
      </c>
      <c r="S1" s="93" t="s">
        <v>264</v>
      </c>
      <c r="T1" s="93" t="s">
        <v>265</v>
      </c>
      <c r="U1" s="93" t="s">
        <v>266</v>
      </c>
      <c r="V1" s="93" t="s">
        <v>267</v>
      </c>
      <c r="W1" s="93" t="s">
        <v>268</v>
      </c>
      <c r="X1" s="93" t="s">
        <v>269</v>
      </c>
      <c r="Y1" s="93" t="s">
        <v>270</v>
      </c>
      <c r="Z1" s="93" t="s">
        <v>271</v>
      </c>
      <c r="AA1" s="93" t="s">
        <v>272</v>
      </c>
      <c r="AB1" s="93" t="s">
        <v>273</v>
      </c>
      <c r="AC1" s="93" t="s">
        <v>274</v>
      </c>
      <c r="AD1" s="93" t="s">
        <v>275</v>
      </c>
      <c r="AE1" s="93" t="s">
        <v>276</v>
      </c>
      <c r="AF1" s="93" t="s">
        <v>277</v>
      </c>
      <c r="AG1" s="93" t="s">
        <v>278</v>
      </c>
      <c r="AH1" s="93" t="s">
        <v>279</v>
      </c>
      <c r="AI1" s="93" t="s">
        <v>280</v>
      </c>
      <c r="AJ1" s="93" t="s">
        <v>281</v>
      </c>
      <c r="AK1" s="93" t="s">
        <v>334</v>
      </c>
      <c r="AL1" s="93" t="s">
        <v>452</v>
      </c>
      <c r="AM1" s="93" t="s">
        <v>453</v>
      </c>
      <c r="AN1" s="93" t="s">
        <v>243</v>
      </c>
      <c r="AO1" s="93" t="s">
        <v>244</v>
      </c>
      <c r="AP1" s="93" t="s">
        <v>245</v>
      </c>
    </row>
    <row r="2" spans="1:42" ht="26.4">
      <c r="A2" s="94">
        <v>410</v>
      </c>
      <c r="B2" s="94">
        <v>2</v>
      </c>
      <c r="C2" s="94">
        <v>92</v>
      </c>
      <c r="D2" s="94">
        <v>1</v>
      </c>
      <c r="E2" s="95" t="s">
        <v>421</v>
      </c>
      <c r="F2" s="95" t="s">
        <v>491</v>
      </c>
      <c r="G2" s="95" t="s">
        <v>492</v>
      </c>
      <c r="H2" s="95" t="s">
        <v>493</v>
      </c>
      <c r="I2" s="95" t="s">
        <v>284</v>
      </c>
      <c r="J2" s="94">
        <v>2</v>
      </c>
      <c r="K2" s="94">
        <v>1</v>
      </c>
      <c r="L2" s="94">
        <v>29</v>
      </c>
      <c r="M2" s="95" t="s">
        <v>282</v>
      </c>
      <c r="N2" s="95" t="s">
        <v>282</v>
      </c>
      <c r="O2" s="95" t="s">
        <v>283</v>
      </c>
      <c r="P2" s="94">
        <v>11</v>
      </c>
      <c r="Q2" s="95" t="s">
        <v>300</v>
      </c>
      <c r="R2" s="95" t="s">
        <v>481</v>
      </c>
      <c r="S2" s="95" t="s">
        <v>284</v>
      </c>
      <c r="T2" s="95" t="s">
        <v>288</v>
      </c>
      <c r="U2" s="95" t="s">
        <v>284</v>
      </c>
      <c r="V2" s="95" t="s">
        <v>288</v>
      </c>
      <c r="W2" s="95" t="s">
        <v>289</v>
      </c>
      <c r="X2" s="95" t="s">
        <v>494</v>
      </c>
      <c r="Y2" s="95" t="s">
        <v>495</v>
      </c>
      <c r="Z2" s="96">
        <v>43466</v>
      </c>
      <c r="AA2" s="96">
        <v>43468</v>
      </c>
      <c r="AB2" s="97"/>
      <c r="AC2" s="96">
        <v>43469</v>
      </c>
      <c r="AD2" s="96">
        <v>43470</v>
      </c>
      <c r="AE2" s="94" t="b">
        <v>0</v>
      </c>
      <c r="AF2" s="95" t="s">
        <v>327</v>
      </c>
      <c r="AG2" s="95" t="s">
        <v>286</v>
      </c>
      <c r="AH2" s="95" t="s">
        <v>496</v>
      </c>
      <c r="AI2" s="95" t="s">
        <v>290</v>
      </c>
      <c r="AJ2" s="95" t="s">
        <v>287</v>
      </c>
      <c r="AK2" s="95" t="s">
        <v>41</v>
      </c>
      <c r="AL2" s="95" t="s">
        <v>480</v>
      </c>
      <c r="AM2" s="95" t="s">
        <v>431</v>
      </c>
      <c r="AN2" s="95" t="s">
        <v>12</v>
      </c>
      <c r="AO2" s="95" t="s">
        <v>328</v>
      </c>
      <c r="AP2" s="95" t="s">
        <v>435</v>
      </c>
    </row>
    <row r="3" spans="1:42" ht="52.8">
      <c r="A3" s="94">
        <v>5483</v>
      </c>
      <c r="B3" s="94">
        <v>20</v>
      </c>
      <c r="C3" s="94">
        <v>310</v>
      </c>
      <c r="D3" s="94">
        <v>3</v>
      </c>
      <c r="E3" s="95" t="s">
        <v>421</v>
      </c>
      <c r="F3" s="95" t="s">
        <v>497</v>
      </c>
      <c r="G3" s="95" t="s">
        <v>498</v>
      </c>
      <c r="H3" s="95" t="s">
        <v>499</v>
      </c>
      <c r="I3" s="95" t="s">
        <v>284</v>
      </c>
      <c r="J3" s="94">
        <v>0</v>
      </c>
      <c r="K3" s="94">
        <v>7</v>
      </c>
      <c r="L3" s="94">
        <v>10</v>
      </c>
      <c r="M3" s="95" t="s">
        <v>282</v>
      </c>
      <c r="N3" s="95" t="s">
        <v>282</v>
      </c>
      <c r="O3" s="95" t="s">
        <v>286</v>
      </c>
      <c r="P3" s="94">
        <v>11</v>
      </c>
      <c r="Q3" s="95" t="s">
        <v>500</v>
      </c>
      <c r="R3" s="95" t="s">
        <v>501</v>
      </c>
      <c r="S3" s="95" t="s">
        <v>284</v>
      </c>
      <c r="T3" s="95" t="s">
        <v>288</v>
      </c>
      <c r="U3" s="95" t="s">
        <v>282</v>
      </c>
      <c r="V3" s="95" t="s">
        <v>282</v>
      </c>
      <c r="W3" s="95" t="s">
        <v>354</v>
      </c>
      <c r="X3" s="95" t="s">
        <v>286</v>
      </c>
      <c r="Y3" s="95" t="s">
        <v>283</v>
      </c>
      <c r="Z3" s="96">
        <v>43486</v>
      </c>
      <c r="AA3" s="96">
        <v>43486</v>
      </c>
      <c r="AB3" s="97"/>
      <c r="AC3" s="96">
        <v>43486</v>
      </c>
      <c r="AD3" s="96">
        <v>43486</v>
      </c>
      <c r="AE3" s="94" t="b">
        <v>0</v>
      </c>
      <c r="AF3" s="95" t="s">
        <v>283</v>
      </c>
      <c r="AG3" s="95" t="s">
        <v>283</v>
      </c>
      <c r="AH3" s="95" t="s">
        <v>283</v>
      </c>
      <c r="AI3" s="95" t="s">
        <v>283</v>
      </c>
      <c r="AJ3" s="95" t="s">
        <v>287</v>
      </c>
      <c r="AK3" s="95" t="s">
        <v>40</v>
      </c>
      <c r="AL3" s="95" t="s">
        <v>482</v>
      </c>
      <c r="AM3" s="95" t="s">
        <v>419</v>
      </c>
      <c r="AN3" s="95" t="s">
        <v>11</v>
      </c>
      <c r="AO3" s="95" t="s">
        <v>330</v>
      </c>
      <c r="AP3" s="95" t="s">
        <v>502</v>
      </c>
    </row>
    <row r="4" spans="1:42" ht="39.6">
      <c r="A4" s="94">
        <v>2180</v>
      </c>
      <c r="B4" s="94">
        <v>10</v>
      </c>
      <c r="C4" s="94">
        <v>179</v>
      </c>
      <c r="D4" s="94">
        <v>2</v>
      </c>
      <c r="E4" s="95" t="s">
        <v>421</v>
      </c>
      <c r="F4" s="95" t="s">
        <v>503</v>
      </c>
      <c r="G4" s="95" t="s">
        <v>504</v>
      </c>
      <c r="H4" s="95" t="s">
        <v>505</v>
      </c>
      <c r="I4" s="95" t="s">
        <v>284</v>
      </c>
      <c r="J4" s="94">
        <v>3</v>
      </c>
      <c r="K4" s="94">
        <v>0</v>
      </c>
      <c r="L4" s="94">
        <v>21</v>
      </c>
      <c r="M4" s="95" t="s">
        <v>282</v>
      </c>
      <c r="N4" s="95" t="s">
        <v>282</v>
      </c>
      <c r="O4" s="95" t="s">
        <v>286</v>
      </c>
      <c r="P4" s="94">
        <v>11</v>
      </c>
      <c r="Q4" s="95" t="s">
        <v>506</v>
      </c>
      <c r="R4" s="95" t="s">
        <v>454</v>
      </c>
      <c r="S4" s="95" t="s">
        <v>284</v>
      </c>
      <c r="T4" s="95" t="s">
        <v>284</v>
      </c>
      <c r="U4" s="95" t="s">
        <v>282</v>
      </c>
      <c r="V4" s="95" t="s">
        <v>282</v>
      </c>
      <c r="W4" s="95" t="s">
        <v>285</v>
      </c>
      <c r="X4" s="95" t="s">
        <v>286</v>
      </c>
      <c r="Y4" s="95" t="s">
        <v>283</v>
      </c>
      <c r="Z4" s="96">
        <v>43474</v>
      </c>
      <c r="AA4" s="96">
        <v>43474</v>
      </c>
      <c r="AB4" s="97"/>
      <c r="AC4" s="96">
        <v>43476</v>
      </c>
      <c r="AD4" s="96">
        <v>43476</v>
      </c>
      <c r="AE4" s="94" t="b">
        <v>0</v>
      </c>
      <c r="AF4" s="95" t="s">
        <v>283</v>
      </c>
      <c r="AG4" s="95" t="s">
        <v>283</v>
      </c>
      <c r="AH4" s="95" t="s">
        <v>283</v>
      </c>
      <c r="AI4" s="95" t="s">
        <v>283</v>
      </c>
      <c r="AJ4" s="95" t="s">
        <v>287</v>
      </c>
      <c r="AK4" s="95" t="s">
        <v>40</v>
      </c>
      <c r="AL4" s="95" t="s">
        <v>455</v>
      </c>
      <c r="AM4" s="95" t="s">
        <v>343</v>
      </c>
      <c r="AN4" s="95" t="s">
        <v>11</v>
      </c>
      <c r="AO4" s="95" t="s">
        <v>366</v>
      </c>
      <c r="AP4" s="95" t="s">
        <v>366</v>
      </c>
    </row>
    <row r="5" spans="1:42" ht="52.8">
      <c r="A5" s="94">
        <v>3992</v>
      </c>
      <c r="B5" s="94">
        <v>12</v>
      </c>
      <c r="C5" s="94">
        <v>447</v>
      </c>
      <c r="D5" s="94">
        <v>1</v>
      </c>
      <c r="E5" s="95" t="s">
        <v>421</v>
      </c>
      <c r="F5" s="95" t="s">
        <v>507</v>
      </c>
      <c r="G5" s="95" t="s">
        <v>508</v>
      </c>
      <c r="H5" s="95" t="s">
        <v>509</v>
      </c>
      <c r="I5" s="95" t="s">
        <v>282</v>
      </c>
      <c r="J5" s="94">
        <v>2</v>
      </c>
      <c r="K5" s="94">
        <v>0</v>
      </c>
      <c r="L5" s="94">
        <v>10</v>
      </c>
      <c r="M5" s="95" t="s">
        <v>282</v>
      </c>
      <c r="N5" s="95" t="s">
        <v>282</v>
      </c>
      <c r="O5" s="95" t="s">
        <v>286</v>
      </c>
      <c r="P5" s="94">
        <v>11</v>
      </c>
      <c r="Q5" s="95" t="s">
        <v>510</v>
      </c>
      <c r="R5" s="95" t="s">
        <v>484</v>
      </c>
      <c r="S5" s="95" t="s">
        <v>284</v>
      </c>
      <c r="T5" s="95" t="s">
        <v>288</v>
      </c>
      <c r="U5" s="95" t="s">
        <v>282</v>
      </c>
      <c r="V5" s="95" t="s">
        <v>282</v>
      </c>
      <c r="W5" s="95" t="s">
        <v>310</v>
      </c>
      <c r="X5" s="95" t="s">
        <v>286</v>
      </c>
      <c r="Y5" s="95" t="s">
        <v>283</v>
      </c>
      <c r="Z5" s="96">
        <v>43478</v>
      </c>
      <c r="AA5" s="96">
        <v>43481</v>
      </c>
      <c r="AB5" s="97"/>
      <c r="AC5" s="96">
        <v>43481</v>
      </c>
      <c r="AD5" s="96">
        <v>43481</v>
      </c>
      <c r="AE5" s="94" t="b">
        <v>0</v>
      </c>
      <c r="AF5" s="95" t="s">
        <v>283</v>
      </c>
      <c r="AG5" s="95" t="s">
        <v>283</v>
      </c>
      <c r="AH5" s="95" t="s">
        <v>283</v>
      </c>
      <c r="AI5" s="95" t="s">
        <v>283</v>
      </c>
      <c r="AJ5" s="95" t="s">
        <v>287</v>
      </c>
      <c r="AK5" s="95" t="s">
        <v>42</v>
      </c>
      <c r="AL5" s="95" t="s">
        <v>483</v>
      </c>
      <c r="AM5" s="95" t="s">
        <v>300</v>
      </c>
      <c r="AN5" s="95" t="s">
        <v>13</v>
      </c>
      <c r="AO5" s="95" t="s">
        <v>314</v>
      </c>
      <c r="AP5" s="95" t="s">
        <v>423</v>
      </c>
    </row>
    <row r="6" spans="1:42" ht="39.6">
      <c r="A6" s="94">
        <v>451</v>
      </c>
      <c r="B6" s="94">
        <v>3</v>
      </c>
      <c r="C6" s="94">
        <v>63</v>
      </c>
      <c r="D6" s="94">
        <v>2</v>
      </c>
      <c r="E6" s="95" t="s">
        <v>421</v>
      </c>
      <c r="F6" s="95" t="s">
        <v>511</v>
      </c>
      <c r="G6" s="95" t="s">
        <v>512</v>
      </c>
      <c r="H6" s="95" t="s">
        <v>513</v>
      </c>
      <c r="I6" s="95" t="s">
        <v>282</v>
      </c>
      <c r="J6" s="94">
        <v>7</v>
      </c>
      <c r="K6" s="94">
        <v>4</v>
      </c>
      <c r="L6" s="94">
        <v>2</v>
      </c>
      <c r="M6" s="95" t="s">
        <v>282</v>
      </c>
      <c r="N6" s="95" t="s">
        <v>282</v>
      </c>
      <c r="O6" s="95" t="s">
        <v>286</v>
      </c>
      <c r="P6" s="94">
        <v>6</v>
      </c>
      <c r="Q6" s="95" t="s">
        <v>514</v>
      </c>
      <c r="R6" s="95" t="s">
        <v>515</v>
      </c>
      <c r="S6" s="95" t="s">
        <v>284</v>
      </c>
      <c r="T6" s="95" t="s">
        <v>288</v>
      </c>
      <c r="U6" s="95" t="s">
        <v>282</v>
      </c>
      <c r="V6" s="95" t="s">
        <v>282</v>
      </c>
      <c r="W6" s="95" t="s">
        <v>324</v>
      </c>
      <c r="X6" s="95" t="s">
        <v>286</v>
      </c>
      <c r="Y6" s="95" t="s">
        <v>283</v>
      </c>
      <c r="Z6" s="96">
        <v>43470</v>
      </c>
      <c r="AA6" s="96">
        <v>43470</v>
      </c>
      <c r="AB6" s="97"/>
      <c r="AC6" s="96">
        <v>43470</v>
      </c>
      <c r="AD6" s="96">
        <v>43470</v>
      </c>
      <c r="AE6" s="94" t="b">
        <v>0</v>
      </c>
      <c r="AF6" s="95" t="s">
        <v>283</v>
      </c>
      <c r="AG6" s="95" t="s">
        <v>283</v>
      </c>
      <c r="AH6" s="95" t="s">
        <v>283</v>
      </c>
      <c r="AI6" s="95" t="s">
        <v>283</v>
      </c>
      <c r="AJ6" s="95" t="s">
        <v>287</v>
      </c>
      <c r="AK6" s="95" t="s">
        <v>58</v>
      </c>
      <c r="AL6" s="95" t="s">
        <v>456</v>
      </c>
      <c r="AM6" s="95" t="s">
        <v>329</v>
      </c>
      <c r="AN6" s="95" t="s">
        <v>80</v>
      </c>
      <c r="AO6" s="95" t="s">
        <v>413</v>
      </c>
      <c r="AP6" s="95" t="s">
        <v>516</v>
      </c>
    </row>
    <row r="7" spans="1:42" ht="39.6">
      <c r="A7" s="94">
        <v>4236</v>
      </c>
      <c r="B7" s="94">
        <v>16</v>
      </c>
      <c r="C7" s="94">
        <v>527</v>
      </c>
      <c r="D7" s="94">
        <v>7</v>
      </c>
      <c r="E7" s="95" t="s">
        <v>421</v>
      </c>
      <c r="F7" s="95" t="s">
        <v>517</v>
      </c>
      <c r="G7" s="95" t="s">
        <v>518</v>
      </c>
      <c r="H7" s="95" t="s">
        <v>519</v>
      </c>
      <c r="I7" s="95" t="s">
        <v>282</v>
      </c>
      <c r="J7" s="94">
        <v>3</v>
      </c>
      <c r="K7" s="94">
        <v>3</v>
      </c>
      <c r="L7" s="94">
        <v>12</v>
      </c>
      <c r="M7" s="95" t="s">
        <v>282</v>
      </c>
      <c r="N7" s="95" t="s">
        <v>282</v>
      </c>
      <c r="O7" s="95" t="s">
        <v>286</v>
      </c>
      <c r="P7" s="94">
        <v>11</v>
      </c>
      <c r="Q7" s="95" t="s">
        <v>520</v>
      </c>
      <c r="R7" s="95" t="s">
        <v>521</v>
      </c>
      <c r="S7" s="95" t="s">
        <v>284</v>
      </c>
      <c r="T7" s="95" t="s">
        <v>284</v>
      </c>
      <c r="U7" s="95" t="s">
        <v>282</v>
      </c>
      <c r="V7" s="95" t="s">
        <v>282</v>
      </c>
      <c r="W7" s="95" t="s">
        <v>285</v>
      </c>
      <c r="X7" s="95" t="s">
        <v>286</v>
      </c>
      <c r="Y7" s="95" t="s">
        <v>283</v>
      </c>
      <c r="Z7" s="96">
        <v>43481</v>
      </c>
      <c r="AA7" s="96">
        <v>43481</v>
      </c>
      <c r="AB7" s="97"/>
      <c r="AC7" s="96">
        <v>43482</v>
      </c>
      <c r="AD7" s="96">
        <v>43482</v>
      </c>
      <c r="AE7" s="94" t="b">
        <v>0</v>
      </c>
      <c r="AF7" s="95" t="s">
        <v>283</v>
      </c>
      <c r="AG7" s="95" t="s">
        <v>283</v>
      </c>
      <c r="AH7" s="95" t="s">
        <v>283</v>
      </c>
      <c r="AI7" s="95" t="s">
        <v>283</v>
      </c>
      <c r="AJ7" s="95" t="s">
        <v>287</v>
      </c>
      <c r="AK7" s="95" t="s">
        <v>58</v>
      </c>
      <c r="AL7" s="95" t="s">
        <v>457</v>
      </c>
      <c r="AM7" s="95" t="s">
        <v>411</v>
      </c>
      <c r="AN7" s="95" t="s">
        <v>80</v>
      </c>
      <c r="AO7" s="95" t="s">
        <v>458</v>
      </c>
      <c r="AP7" s="95" t="s">
        <v>522</v>
      </c>
    </row>
    <row r="8" spans="1:42" ht="39.6">
      <c r="A8" s="94">
        <v>4737</v>
      </c>
      <c r="B8" s="94">
        <v>17</v>
      </c>
      <c r="C8" s="94">
        <v>145</v>
      </c>
      <c r="D8" s="94">
        <v>1</v>
      </c>
      <c r="E8" s="95" t="s">
        <v>421</v>
      </c>
      <c r="F8" s="95" t="s">
        <v>523</v>
      </c>
      <c r="G8" s="95" t="s">
        <v>524</v>
      </c>
      <c r="H8" s="95" t="s">
        <v>525</v>
      </c>
      <c r="I8" s="95" t="s">
        <v>282</v>
      </c>
      <c r="J8" s="94">
        <v>1</v>
      </c>
      <c r="K8" s="94">
        <v>1</v>
      </c>
      <c r="L8" s="94">
        <v>9</v>
      </c>
      <c r="M8" s="95" t="s">
        <v>282</v>
      </c>
      <c r="N8" s="95" t="s">
        <v>282</v>
      </c>
      <c r="O8" s="95" t="s">
        <v>286</v>
      </c>
      <c r="P8" s="94">
        <v>11</v>
      </c>
      <c r="Q8" s="95" t="s">
        <v>526</v>
      </c>
      <c r="R8" s="95" t="s">
        <v>460</v>
      </c>
      <c r="S8" s="95" t="s">
        <v>284</v>
      </c>
      <c r="T8" s="95" t="s">
        <v>288</v>
      </c>
      <c r="U8" s="95" t="s">
        <v>282</v>
      </c>
      <c r="V8" s="95" t="s">
        <v>282</v>
      </c>
      <c r="W8" s="95" t="s">
        <v>360</v>
      </c>
      <c r="X8" s="95" t="s">
        <v>286</v>
      </c>
      <c r="Y8" s="95" t="s">
        <v>283</v>
      </c>
      <c r="Z8" s="96">
        <v>43482</v>
      </c>
      <c r="AA8" s="96">
        <v>43483</v>
      </c>
      <c r="AB8" s="97"/>
      <c r="AC8" s="96">
        <v>43483</v>
      </c>
      <c r="AD8" s="96">
        <v>43483</v>
      </c>
      <c r="AE8" s="94" t="b">
        <v>0</v>
      </c>
      <c r="AF8" s="95" t="s">
        <v>283</v>
      </c>
      <c r="AG8" s="95" t="s">
        <v>283</v>
      </c>
      <c r="AH8" s="95" t="s">
        <v>283</v>
      </c>
      <c r="AI8" s="95" t="s">
        <v>283</v>
      </c>
      <c r="AJ8" s="95" t="s">
        <v>287</v>
      </c>
      <c r="AK8" s="95" t="s">
        <v>43</v>
      </c>
      <c r="AL8" s="95" t="s">
        <v>459</v>
      </c>
      <c r="AM8" s="95" t="s">
        <v>372</v>
      </c>
      <c r="AN8" s="95" t="s">
        <v>14</v>
      </c>
      <c r="AO8" s="95" t="s">
        <v>359</v>
      </c>
      <c r="AP8" s="95" t="s">
        <v>461</v>
      </c>
    </row>
    <row r="9" spans="1:42" ht="39.6">
      <c r="A9" s="94">
        <v>4746</v>
      </c>
      <c r="B9" s="94">
        <v>18</v>
      </c>
      <c r="C9" s="94">
        <v>277</v>
      </c>
      <c r="D9" s="94">
        <v>1</v>
      </c>
      <c r="E9" s="95" t="s">
        <v>421</v>
      </c>
      <c r="F9" s="95" t="s">
        <v>527</v>
      </c>
      <c r="G9" s="95" t="s">
        <v>528</v>
      </c>
      <c r="H9" s="95" t="s">
        <v>529</v>
      </c>
      <c r="I9" s="95" t="s">
        <v>282</v>
      </c>
      <c r="J9" s="94">
        <v>0</v>
      </c>
      <c r="K9" s="94">
        <v>11</v>
      </c>
      <c r="L9" s="94">
        <v>4</v>
      </c>
      <c r="M9" s="95" t="s">
        <v>282</v>
      </c>
      <c r="N9" s="95" t="s">
        <v>282</v>
      </c>
      <c r="O9" s="95" t="s">
        <v>286</v>
      </c>
      <c r="P9" s="94">
        <v>11</v>
      </c>
      <c r="Q9" s="95" t="s">
        <v>530</v>
      </c>
      <c r="R9" s="95" t="s">
        <v>531</v>
      </c>
      <c r="S9" s="95" t="s">
        <v>284</v>
      </c>
      <c r="T9" s="95" t="s">
        <v>288</v>
      </c>
      <c r="U9" s="95" t="s">
        <v>282</v>
      </c>
      <c r="V9" s="95" t="s">
        <v>282</v>
      </c>
      <c r="W9" s="95" t="s">
        <v>354</v>
      </c>
      <c r="X9" s="95" t="s">
        <v>286</v>
      </c>
      <c r="Y9" s="95" t="s">
        <v>283</v>
      </c>
      <c r="Z9" s="96">
        <v>43483</v>
      </c>
      <c r="AA9" s="96">
        <v>43483</v>
      </c>
      <c r="AB9" s="97"/>
      <c r="AC9" s="96">
        <v>43483</v>
      </c>
      <c r="AD9" s="96">
        <v>43483</v>
      </c>
      <c r="AE9" s="94" t="b">
        <v>0</v>
      </c>
      <c r="AF9" s="95" t="s">
        <v>283</v>
      </c>
      <c r="AG9" s="95" t="s">
        <v>283</v>
      </c>
      <c r="AH9" s="95" t="s">
        <v>283</v>
      </c>
      <c r="AI9" s="95" t="s">
        <v>283</v>
      </c>
      <c r="AJ9" s="95" t="s">
        <v>287</v>
      </c>
      <c r="AK9" s="95" t="s">
        <v>54</v>
      </c>
      <c r="AL9" s="95" t="s">
        <v>462</v>
      </c>
      <c r="AM9" s="95" t="s">
        <v>343</v>
      </c>
      <c r="AN9" s="95" t="s">
        <v>24</v>
      </c>
      <c r="AO9" s="95" t="s">
        <v>353</v>
      </c>
      <c r="AP9" s="95" t="s">
        <v>485</v>
      </c>
    </row>
    <row r="10" spans="1:42" ht="39.6">
      <c r="A10" s="94">
        <v>832</v>
      </c>
      <c r="B10" s="94">
        <v>6</v>
      </c>
      <c r="C10" s="94">
        <v>19687</v>
      </c>
      <c r="D10" s="94">
        <v>192</v>
      </c>
      <c r="E10" s="95" t="s">
        <v>421</v>
      </c>
      <c r="F10" s="95" t="s">
        <v>532</v>
      </c>
      <c r="G10" s="95" t="s">
        <v>533</v>
      </c>
      <c r="H10" s="95" t="s">
        <v>534</v>
      </c>
      <c r="I10" s="95" t="s">
        <v>282</v>
      </c>
      <c r="J10" s="94">
        <v>3</v>
      </c>
      <c r="K10" s="94">
        <v>4</v>
      </c>
      <c r="L10" s="94">
        <v>10</v>
      </c>
      <c r="M10" s="95" t="s">
        <v>282</v>
      </c>
      <c r="N10" s="95" t="s">
        <v>282</v>
      </c>
      <c r="O10" s="95" t="s">
        <v>286</v>
      </c>
      <c r="P10" s="94">
        <v>11</v>
      </c>
      <c r="Q10" s="95" t="s">
        <v>535</v>
      </c>
      <c r="R10" s="95" t="s">
        <v>470</v>
      </c>
      <c r="S10" s="95" t="s">
        <v>284</v>
      </c>
      <c r="T10" s="95" t="s">
        <v>284</v>
      </c>
      <c r="U10" s="95" t="s">
        <v>282</v>
      </c>
      <c r="V10" s="95" t="s">
        <v>282</v>
      </c>
      <c r="W10" s="95" t="s">
        <v>285</v>
      </c>
      <c r="X10" s="95" t="s">
        <v>286</v>
      </c>
      <c r="Y10" s="95" t="s">
        <v>283</v>
      </c>
      <c r="Z10" s="96">
        <v>43470</v>
      </c>
      <c r="AA10" s="96">
        <v>43470</v>
      </c>
      <c r="AB10" s="97"/>
      <c r="AC10" s="96">
        <v>43472</v>
      </c>
      <c r="AD10" s="96">
        <v>43472</v>
      </c>
      <c r="AE10" s="94" t="b">
        <v>0</v>
      </c>
      <c r="AF10" s="95" t="s">
        <v>283</v>
      </c>
      <c r="AG10" s="95" t="s">
        <v>283</v>
      </c>
      <c r="AH10" s="95" t="s">
        <v>283</v>
      </c>
      <c r="AI10" s="95" t="s">
        <v>283</v>
      </c>
      <c r="AJ10" s="95" t="s">
        <v>287</v>
      </c>
      <c r="AK10" s="95" t="s">
        <v>38</v>
      </c>
      <c r="AL10" s="95" t="s">
        <v>464</v>
      </c>
      <c r="AM10" s="95" t="s">
        <v>379</v>
      </c>
      <c r="AN10" s="95" t="s">
        <v>9</v>
      </c>
      <c r="AO10" s="95" t="s">
        <v>297</v>
      </c>
      <c r="AP10" s="95" t="s">
        <v>471</v>
      </c>
    </row>
    <row r="11" spans="1:42" ht="52.8">
      <c r="A11" s="94">
        <v>1014</v>
      </c>
      <c r="B11" s="94">
        <v>7</v>
      </c>
      <c r="C11" s="94">
        <v>19599</v>
      </c>
      <c r="D11" s="94">
        <v>189</v>
      </c>
      <c r="E11" s="95" t="s">
        <v>421</v>
      </c>
      <c r="F11" s="95" t="s">
        <v>486</v>
      </c>
      <c r="G11" s="95" t="s">
        <v>487</v>
      </c>
      <c r="H11" s="95" t="s">
        <v>488</v>
      </c>
      <c r="I11" s="95" t="s">
        <v>284</v>
      </c>
      <c r="J11" s="94">
        <v>1</v>
      </c>
      <c r="K11" s="94">
        <v>5</v>
      </c>
      <c r="L11" s="94">
        <v>17</v>
      </c>
      <c r="M11" s="95" t="s">
        <v>282</v>
      </c>
      <c r="N11" s="95" t="s">
        <v>282</v>
      </c>
      <c r="O11" s="95" t="s">
        <v>286</v>
      </c>
      <c r="P11" s="94">
        <v>11</v>
      </c>
      <c r="Q11" s="95" t="s">
        <v>489</v>
      </c>
      <c r="R11" s="95" t="s">
        <v>470</v>
      </c>
      <c r="S11" s="95" t="s">
        <v>284</v>
      </c>
      <c r="T11" s="95" t="s">
        <v>284</v>
      </c>
      <c r="U11" s="95" t="s">
        <v>282</v>
      </c>
      <c r="V11" s="95" t="s">
        <v>282</v>
      </c>
      <c r="W11" s="95" t="s">
        <v>285</v>
      </c>
      <c r="X11" s="95" t="s">
        <v>286</v>
      </c>
      <c r="Y11" s="95" t="s">
        <v>283</v>
      </c>
      <c r="Z11" s="96">
        <v>43468</v>
      </c>
      <c r="AA11" s="96">
        <v>43468</v>
      </c>
      <c r="AB11" s="97"/>
      <c r="AC11" s="96">
        <v>43469</v>
      </c>
      <c r="AD11" s="96">
        <v>43472</v>
      </c>
      <c r="AE11" s="94" t="b">
        <v>0</v>
      </c>
      <c r="AF11" s="95" t="s">
        <v>283</v>
      </c>
      <c r="AG11" s="95" t="s">
        <v>283</v>
      </c>
      <c r="AH11" s="95" t="s">
        <v>283</v>
      </c>
      <c r="AI11" s="95" t="s">
        <v>283</v>
      </c>
      <c r="AJ11" s="95" t="s">
        <v>287</v>
      </c>
      <c r="AK11" s="95" t="s">
        <v>38</v>
      </c>
      <c r="AL11" s="95" t="s">
        <v>464</v>
      </c>
      <c r="AM11" s="95" t="s">
        <v>379</v>
      </c>
      <c r="AN11" s="95" t="s">
        <v>9</v>
      </c>
      <c r="AO11" s="95" t="s">
        <v>297</v>
      </c>
      <c r="AP11" s="95" t="s">
        <v>471</v>
      </c>
    </row>
    <row r="12" spans="1:42" ht="39.6">
      <c r="A12" s="94">
        <v>3325</v>
      </c>
      <c r="B12" s="94">
        <v>11</v>
      </c>
      <c r="C12" s="94">
        <v>356</v>
      </c>
      <c r="D12" s="94">
        <v>3</v>
      </c>
      <c r="E12" s="95" t="s">
        <v>421</v>
      </c>
      <c r="F12" s="95" t="s">
        <v>536</v>
      </c>
      <c r="G12" s="95" t="s">
        <v>537</v>
      </c>
      <c r="H12" s="95" t="s">
        <v>538</v>
      </c>
      <c r="I12" s="95" t="s">
        <v>284</v>
      </c>
      <c r="J12" s="94">
        <v>1</v>
      </c>
      <c r="K12" s="94">
        <v>3</v>
      </c>
      <c r="L12" s="94">
        <v>11</v>
      </c>
      <c r="M12" s="95" t="s">
        <v>282</v>
      </c>
      <c r="N12" s="95" t="s">
        <v>282</v>
      </c>
      <c r="O12" s="95" t="s">
        <v>286</v>
      </c>
      <c r="P12" s="94">
        <v>11</v>
      </c>
      <c r="Q12" s="95" t="s">
        <v>539</v>
      </c>
      <c r="R12" s="95" t="s">
        <v>470</v>
      </c>
      <c r="S12" s="95" t="s">
        <v>284</v>
      </c>
      <c r="T12" s="95" t="s">
        <v>284</v>
      </c>
      <c r="U12" s="95" t="s">
        <v>282</v>
      </c>
      <c r="V12" s="95" t="s">
        <v>282</v>
      </c>
      <c r="W12" s="95" t="s">
        <v>285</v>
      </c>
      <c r="X12" s="95" t="s">
        <v>286</v>
      </c>
      <c r="Y12" s="95" t="s">
        <v>283</v>
      </c>
      <c r="Z12" s="96">
        <v>43477</v>
      </c>
      <c r="AA12" s="96">
        <v>43477</v>
      </c>
      <c r="AB12" s="97"/>
      <c r="AC12" s="96">
        <v>43479</v>
      </c>
      <c r="AD12" s="96">
        <v>43479</v>
      </c>
      <c r="AE12" s="94" t="b">
        <v>0</v>
      </c>
      <c r="AF12" s="95" t="s">
        <v>283</v>
      </c>
      <c r="AG12" s="95" t="s">
        <v>283</v>
      </c>
      <c r="AH12" s="95" t="s">
        <v>283</v>
      </c>
      <c r="AI12" s="95" t="s">
        <v>283</v>
      </c>
      <c r="AJ12" s="95" t="s">
        <v>287</v>
      </c>
      <c r="AK12" s="95" t="s">
        <v>38</v>
      </c>
      <c r="AL12" s="95" t="s">
        <v>464</v>
      </c>
      <c r="AM12" s="95" t="s">
        <v>379</v>
      </c>
      <c r="AN12" s="95" t="s">
        <v>9</v>
      </c>
      <c r="AO12" s="95" t="s">
        <v>297</v>
      </c>
      <c r="AP12" s="95" t="s">
        <v>471</v>
      </c>
    </row>
    <row r="13" spans="1:42" ht="52.8">
      <c r="A13" s="94">
        <v>4230</v>
      </c>
      <c r="B13" s="94">
        <v>14</v>
      </c>
      <c r="C13" s="94">
        <v>521</v>
      </c>
      <c r="D13" s="94">
        <v>5</v>
      </c>
      <c r="E13" s="95" t="s">
        <v>421</v>
      </c>
      <c r="F13" s="95" t="s">
        <v>540</v>
      </c>
      <c r="G13" s="95" t="s">
        <v>541</v>
      </c>
      <c r="H13" s="95" t="s">
        <v>542</v>
      </c>
      <c r="I13" s="95" t="s">
        <v>284</v>
      </c>
      <c r="J13" s="94">
        <v>4</v>
      </c>
      <c r="K13" s="94">
        <v>1</v>
      </c>
      <c r="L13" s="94">
        <v>3</v>
      </c>
      <c r="M13" s="95" t="s">
        <v>282</v>
      </c>
      <c r="N13" s="95" t="s">
        <v>282</v>
      </c>
      <c r="O13" s="95" t="s">
        <v>286</v>
      </c>
      <c r="P13" s="94">
        <v>11</v>
      </c>
      <c r="Q13" s="95" t="s">
        <v>543</v>
      </c>
      <c r="R13" s="95" t="s">
        <v>544</v>
      </c>
      <c r="S13" s="95" t="s">
        <v>284</v>
      </c>
      <c r="T13" s="95" t="s">
        <v>284</v>
      </c>
      <c r="U13" s="95" t="s">
        <v>284</v>
      </c>
      <c r="V13" s="95" t="s">
        <v>288</v>
      </c>
      <c r="W13" s="95" t="s">
        <v>285</v>
      </c>
      <c r="X13" s="95" t="s">
        <v>286</v>
      </c>
      <c r="Y13" s="95" t="s">
        <v>283</v>
      </c>
      <c r="Z13" s="96">
        <v>43477</v>
      </c>
      <c r="AA13" s="96">
        <v>43481</v>
      </c>
      <c r="AB13" s="97"/>
      <c r="AC13" s="96">
        <v>43482</v>
      </c>
      <c r="AD13" s="96">
        <v>43482</v>
      </c>
      <c r="AE13" s="94" t="b">
        <v>0</v>
      </c>
      <c r="AF13" s="95" t="s">
        <v>283</v>
      </c>
      <c r="AG13" s="95" t="s">
        <v>283</v>
      </c>
      <c r="AH13" s="95" t="s">
        <v>283</v>
      </c>
      <c r="AI13" s="95" t="s">
        <v>283</v>
      </c>
      <c r="AJ13" s="95" t="s">
        <v>287</v>
      </c>
      <c r="AK13" s="95" t="s">
        <v>38</v>
      </c>
      <c r="AL13" s="95" t="s">
        <v>463</v>
      </c>
      <c r="AM13" s="95" t="s">
        <v>343</v>
      </c>
      <c r="AN13" s="95" t="s">
        <v>9</v>
      </c>
      <c r="AO13" s="95" t="s">
        <v>368</v>
      </c>
      <c r="AP13" s="95" t="s">
        <v>368</v>
      </c>
    </row>
    <row r="14" spans="1:42" ht="39.6">
      <c r="A14" s="94">
        <v>802</v>
      </c>
      <c r="B14" s="94">
        <v>4</v>
      </c>
      <c r="C14" s="94">
        <v>19657</v>
      </c>
      <c r="D14" s="94">
        <v>190</v>
      </c>
      <c r="E14" s="95" t="s">
        <v>421</v>
      </c>
      <c r="F14" s="95" t="s">
        <v>545</v>
      </c>
      <c r="G14" s="95" t="s">
        <v>546</v>
      </c>
      <c r="H14" s="95" t="s">
        <v>547</v>
      </c>
      <c r="I14" s="95" t="s">
        <v>282</v>
      </c>
      <c r="J14" s="94">
        <v>1</v>
      </c>
      <c r="K14" s="94">
        <v>11</v>
      </c>
      <c r="L14" s="94">
        <v>4</v>
      </c>
      <c r="M14" s="95" t="s">
        <v>282</v>
      </c>
      <c r="N14" s="95" t="s">
        <v>282</v>
      </c>
      <c r="O14" s="95" t="s">
        <v>286</v>
      </c>
      <c r="P14" s="94">
        <v>11</v>
      </c>
      <c r="Q14" s="95" t="s">
        <v>548</v>
      </c>
      <c r="R14" s="95" t="s">
        <v>415</v>
      </c>
      <c r="S14" s="95" t="s">
        <v>284</v>
      </c>
      <c r="T14" s="95" t="s">
        <v>284</v>
      </c>
      <c r="U14" s="95" t="s">
        <v>282</v>
      </c>
      <c r="V14" s="95" t="s">
        <v>282</v>
      </c>
      <c r="W14" s="95" t="s">
        <v>285</v>
      </c>
      <c r="X14" s="95" t="s">
        <v>286</v>
      </c>
      <c r="Y14" s="95" t="s">
        <v>283</v>
      </c>
      <c r="Z14" s="96">
        <v>43469</v>
      </c>
      <c r="AA14" s="96">
        <v>43469</v>
      </c>
      <c r="AB14" s="97"/>
      <c r="AC14" s="96">
        <v>43472</v>
      </c>
      <c r="AD14" s="96">
        <v>43472</v>
      </c>
      <c r="AE14" s="94" t="b">
        <v>0</v>
      </c>
      <c r="AF14" s="95" t="s">
        <v>283</v>
      </c>
      <c r="AG14" s="95" t="s">
        <v>283</v>
      </c>
      <c r="AH14" s="95" t="s">
        <v>283</v>
      </c>
      <c r="AI14" s="95" t="s">
        <v>283</v>
      </c>
      <c r="AJ14" s="95" t="s">
        <v>287</v>
      </c>
      <c r="AK14" s="95" t="s">
        <v>38</v>
      </c>
      <c r="AL14" s="95" t="s">
        <v>467</v>
      </c>
      <c r="AM14" s="95" t="s">
        <v>468</v>
      </c>
      <c r="AN14" s="95" t="s">
        <v>9</v>
      </c>
      <c r="AO14" s="95" t="s">
        <v>355</v>
      </c>
      <c r="AP14" s="95" t="s">
        <v>469</v>
      </c>
    </row>
    <row r="15" spans="1:42" ht="39.6">
      <c r="A15" s="94">
        <v>4231</v>
      </c>
      <c r="B15" s="94">
        <v>15</v>
      </c>
      <c r="C15" s="94">
        <v>522</v>
      </c>
      <c r="D15" s="94">
        <v>6</v>
      </c>
      <c r="E15" s="95" t="s">
        <v>421</v>
      </c>
      <c r="F15" s="95" t="s">
        <v>549</v>
      </c>
      <c r="G15" s="95" t="s">
        <v>550</v>
      </c>
      <c r="H15" s="95" t="s">
        <v>551</v>
      </c>
      <c r="I15" s="95" t="s">
        <v>282</v>
      </c>
      <c r="J15" s="94">
        <v>4</v>
      </c>
      <c r="K15" s="94">
        <v>2</v>
      </c>
      <c r="L15" s="94">
        <v>16</v>
      </c>
      <c r="M15" s="95" t="s">
        <v>282</v>
      </c>
      <c r="N15" s="95" t="s">
        <v>282</v>
      </c>
      <c r="O15" s="95" t="s">
        <v>286</v>
      </c>
      <c r="P15" s="94">
        <v>11</v>
      </c>
      <c r="Q15" s="95" t="s">
        <v>552</v>
      </c>
      <c r="R15" s="95" t="s">
        <v>553</v>
      </c>
      <c r="S15" s="95" t="s">
        <v>284</v>
      </c>
      <c r="T15" s="95" t="s">
        <v>284</v>
      </c>
      <c r="U15" s="95" t="s">
        <v>282</v>
      </c>
      <c r="V15" s="95" t="s">
        <v>282</v>
      </c>
      <c r="W15" s="95" t="s">
        <v>285</v>
      </c>
      <c r="X15" s="95" t="s">
        <v>286</v>
      </c>
      <c r="Y15" s="95" t="s">
        <v>283</v>
      </c>
      <c r="Z15" s="96">
        <v>43481</v>
      </c>
      <c r="AA15" s="96">
        <v>43481</v>
      </c>
      <c r="AB15" s="97"/>
      <c r="AC15" s="96">
        <v>43482</v>
      </c>
      <c r="AD15" s="96">
        <v>43482</v>
      </c>
      <c r="AE15" s="94" t="b">
        <v>0</v>
      </c>
      <c r="AF15" s="95" t="s">
        <v>283</v>
      </c>
      <c r="AG15" s="95" t="s">
        <v>283</v>
      </c>
      <c r="AH15" s="95" t="s">
        <v>283</v>
      </c>
      <c r="AI15" s="95" t="s">
        <v>283</v>
      </c>
      <c r="AJ15" s="95" t="s">
        <v>287</v>
      </c>
      <c r="AK15" s="95" t="s">
        <v>38</v>
      </c>
      <c r="AL15" s="95" t="s">
        <v>466</v>
      </c>
      <c r="AM15" s="95" t="s">
        <v>329</v>
      </c>
      <c r="AN15" s="95" t="s">
        <v>9</v>
      </c>
      <c r="AO15" s="95" t="s">
        <v>363</v>
      </c>
      <c r="AP15" s="95" t="s">
        <v>381</v>
      </c>
    </row>
    <row r="16" spans="1:42" ht="39.6">
      <c r="A16" s="94">
        <v>5390</v>
      </c>
      <c r="B16" s="94">
        <v>19</v>
      </c>
      <c r="C16" s="94">
        <v>676</v>
      </c>
      <c r="D16" s="94">
        <v>8</v>
      </c>
      <c r="E16" s="95" t="s">
        <v>421</v>
      </c>
      <c r="F16" s="95" t="s">
        <v>554</v>
      </c>
      <c r="G16" s="95" t="s">
        <v>555</v>
      </c>
      <c r="H16" s="95" t="s">
        <v>556</v>
      </c>
      <c r="I16" s="95" t="s">
        <v>284</v>
      </c>
      <c r="J16" s="94">
        <v>2</v>
      </c>
      <c r="K16" s="94">
        <v>0</v>
      </c>
      <c r="L16" s="94">
        <v>13</v>
      </c>
      <c r="M16" s="95" t="s">
        <v>282</v>
      </c>
      <c r="N16" s="95" t="s">
        <v>282</v>
      </c>
      <c r="O16" s="95" t="s">
        <v>286</v>
      </c>
      <c r="P16" s="94">
        <v>11</v>
      </c>
      <c r="Q16" s="95" t="s">
        <v>557</v>
      </c>
      <c r="R16" s="95" t="s">
        <v>558</v>
      </c>
      <c r="S16" s="95" t="s">
        <v>284</v>
      </c>
      <c r="T16" s="95" t="s">
        <v>284</v>
      </c>
      <c r="U16" s="95" t="s">
        <v>282</v>
      </c>
      <c r="V16" s="95" t="s">
        <v>282</v>
      </c>
      <c r="W16" s="95" t="s">
        <v>285</v>
      </c>
      <c r="X16" s="95" t="s">
        <v>286</v>
      </c>
      <c r="Y16" s="95" t="s">
        <v>283</v>
      </c>
      <c r="Z16" s="96">
        <v>43480</v>
      </c>
      <c r="AA16" s="96">
        <v>43483</v>
      </c>
      <c r="AB16" s="97"/>
      <c r="AC16" s="96">
        <v>43486</v>
      </c>
      <c r="AD16" s="96">
        <v>43486</v>
      </c>
      <c r="AE16" s="94" t="b">
        <v>0</v>
      </c>
      <c r="AF16" s="95" t="s">
        <v>283</v>
      </c>
      <c r="AG16" s="95" t="s">
        <v>283</v>
      </c>
      <c r="AH16" s="95" t="s">
        <v>283</v>
      </c>
      <c r="AI16" s="95" t="s">
        <v>283</v>
      </c>
      <c r="AJ16" s="95" t="s">
        <v>287</v>
      </c>
      <c r="AK16" s="95" t="s">
        <v>38</v>
      </c>
      <c r="AL16" s="95" t="s">
        <v>463</v>
      </c>
      <c r="AM16" s="95" t="s">
        <v>419</v>
      </c>
      <c r="AN16" s="95" t="s">
        <v>9</v>
      </c>
      <c r="AO16" s="95" t="s">
        <v>368</v>
      </c>
      <c r="AP16" s="95" t="s">
        <v>472</v>
      </c>
    </row>
    <row r="17" spans="1:42" ht="52.8">
      <c r="A17" s="94">
        <v>4179</v>
      </c>
      <c r="B17" s="94">
        <v>13</v>
      </c>
      <c r="C17" s="94">
        <v>470</v>
      </c>
      <c r="D17" s="94">
        <v>4</v>
      </c>
      <c r="E17" s="95" t="s">
        <v>421</v>
      </c>
      <c r="F17" s="95" t="s">
        <v>559</v>
      </c>
      <c r="G17" s="95" t="s">
        <v>560</v>
      </c>
      <c r="H17" s="95" t="s">
        <v>561</v>
      </c>
      <c r="I17" s="95" t="s">
        <v>282</v>
      </c>
      <c r="J17" s="94">
        <v>1</v>
      </c>
      <c r="K17" s="94">
        <v>4</v>
      </c>
      <c r="L17" s="94">
        <v>13</v>
      </c>
      <c r="M17" s="95" t="s">
        <v>282</v>
      </c>
      <c r="N17" s="95" t="s">
        <v>282</v>
      </c>
      <c r="O17" s="95" t="s">
        <v>286</v>
      </c>
      <c r="P17" s="94">
        <v>11</v>
      </c>
      <c r="Q17" s="95" t="s">
        <v>562</v>
      </c>
      <c r="R17" s="95" t="s">
        <v>427</v>
      </c>
      <c r="S17" s="95" t="s">
        <v>284</v>
      </c>
      <c r="T17" s="95" t="s">
        <v>284</v>
      </c>
      <c r="U17" s="95" t="s">
        <v>284</v>
      </c>
      <c r="V17" s="95" t="s">
        <v>288</v>
      </c>
      <c r="W17" s="95" t="s">
        <v>285</v>
      </c>
      <c r="X17" s="95" t="s">
        <v>286</v>
      </c>
      <c r="Y17" s="95" t="s">
        <v>283</v>
      </c>
      <c r="Z17" s="96">
        <v>43476</v>
      </c>
      <c r="AA17" s="96">
        <v>43480</v>
      </c>
      <c r="AB17" s="97"/>
      <c r="AC17" s="96">
        <v>43482</v>
      </c>
      <c r="AD17" s="96">
        <v>43482</v>
      </c>
      <c r="AE17" s="94" t="b">
        <v>0</v>
      </c>
      <c r="AF17" s="95" t="s">
        <v>283</v>
      </c>
      <c r="AG17" s="95" t="s">
        <v>283</v>
      </c>
      <c r="AH17" s="95" t="s">
        <v>283</v>
      </c>
      <c r="AI17" s="95" t="s">
        <v>283</v>
      </c>
      <c r="AJ17" s="95" t="s">
        <v>287</v>
      </c>
      <c r="AK17" s="95" t="s">
        <v>38</v>
      </c>
      <c r="AL17" s="95" t="s">
        <v>465</v>
      </c>
      <c r="AM17" s="95" t="s">
        <v>422</v>
      </c>
      <c r="AN17" s="95" t="s">
        <v>9</v>
      </c>
      <c r="AO17" s="95" t="s">
        <v>347</v>
      </c>
      <c r="AP17" s="95" t="s">
        <v>426</v>
      </c>
    </row>
    <row r="18" spans="1:42" ht="39.6">
      <c r="A18" s="94">
        <v>1356</v>
      </c>
      <c r="B18" s="94">
        <v>8</v>
      </c>
      <c r="C18" s="94">
        <v>30</v>
      </c>
      <c r="D18" s="94">
        <v>1</v>
      </c>
      <c r="E18" s="95" t="s">
        <v>421</v>
      </c>
      <c r="F18" s="95" t="s">
        <v>563</v>
      </c>
      <c r="G18" s="95" t="s">
        <v>564</v>
      </c>
      <c r="H18" s="95" t="s">
        <v>565</v>
      </c>
      <c r="I18" s="95" t="s">
        <v>284</v>
      </c>
      <c r="J18" s="94">
        <v>1</v>
      </c>
      <c r="K18" s="94">
        <v>1</v>
      </c>
      <c r="L18" s="94">
        <v>2</v>
      </c>
      <c r="M18" s="95" t="s">
        <v>282</v>
      </c>
      <c r="N18" s="95" t="s">
        <v>282</v>
      </c>
      <c r="O18" s="95" t="s">
        <v>286</v>
      </c>
      <c r="P18" s="94">
        <v>11</v>
      </c>
      <c r="Q18" s="95" t="s">
        <v>566</v>
      </c>
      <c r="R18" s="95" t="s">
        <v>567</v>
      </c>
      <c r="S18" s="95" t="s">
        <v>282</v>
      </c>
      <c r="T18" s="95" t="s">
        <v>288</v>
      </c>
      <c r="U18" s="95" t="s">
        <v>282</v>
      </c>
      <c r="V18" s="95" t="s">
        <v>282</v>
      </c>
      <c r="W18" s="95" t="s">
        <v>326</v>
      </c>
      <c r="X18" s="95" t="s">
        <v>286</v>
      </c>
      <c r="Y18" s="95" t="s">
        <v>283</v>
      </c>
      <c r="Z18" s="96">
        <v>43466</v>
      </c>
      <c r="AA18" s="96">
        <v>43469</v>
      </c>
      <c r="AB18" s="97"/>
      <c r="AC18" s="96">
        <v>43473</v>
      </c>
      <c r="AD18" s="96">
        <v>43473</v>
      </c>
      <c r="AE18" s="94" t="b">
        <v>0</v>
      </c>
      <c r="AF18" s="95" t="s">
        <v>283</v>
      </c>
      <c r="AG18" s="95" t="s">
        <v>283</v>
      </c>
      <c r="AH18" s="95" t="s">
        <v>283</v>
      </c>
      <c r="AI18" s="95" t="s">
        <v>283</v>
      </c>
      <c r="AJ18" s="95" t="s">
        <v>287</v>
      </c>
      <c r="AK18" s="95" t="s">
        <v>53</v>
      </c>
      <c r="AL18" s="95" t="s">
        <v>490</v>
      </c>
      <c r="AM18" s="95" t="s">
        <v>419</v>
      </c>
      <c r="AN18" s="95" t="s">
        <v>23</v>
      </c>
      <c r="AO18" s="95" t="s">
        <v>356</v>
      </c>
      <c r="AP18" s="95" t="s">
        <v>568</v>
      </c>
    </row>
    <row r="19" spans="1:42" ht="52.8">
      <c r="A19" s="94">
        <v>5766</v>
      </c>
      <c r="B19" s="94">
        <v>23</v>
      </c>
      <c r="C19" s="94">
        <v>36532</v>
      </c>
      <c r="D19" s="94">
        <v>0</v>
      </c>
      <c r="E19" s="95" t="s">
        <v>421</v>
      </c>
      <c r="F19" s="95" t="s">
        <v>569</v>
      </c>
      <c r="G19" s="95" t="s">
        <v>570</v>
      </c>
      <c r="H19" s="95" t="s">
        <v>571</v>
      </c>
      <c r="I19" s="95" t="s">
        <v>284</v>
      </c>
      <c r="J19" s="94">
        <v>3</v>
      </c>
      <c r="K19" s="94">
        <v>2</v>
      </c>
      <c r="L19" s="94">
        <v>18</v>
      </c>
      <c r="M19" s="95" t="s">
        <v>282</v>
      </c>
      <c r="N19" s="95" t="s">
        <v>282</v>
      </c>
      <c r="O19" s="95" t="s">
        <v>286</v>
      </c>
      <c r="P19" s="94">
        <v>11</v>
      </c>
      <c r="Q19" s="95" t="s">
        <v>420</v>
      </c>
      <c r="R19" s="95" t="s">
        <v>572</v>
      </c>
      <c r="S19" s="95" t="s">
        <v>284</v>
      </c>
      <c r="T19" s="95" t="s">
        <v>288</v>
      </c>
      <c r="U19" s="95" t="s">
        <v>282</v>
      </c>
      <c r="V19" s="95" t="s">
        <v>282</v>
      </c>
      <c r="W19" s="95" t="s">
        <v>415</v>
      </c>
      <c r="X19" s="95" t="s">
        <v>286</v>
      </c>
      <c r="Y19" s="95" t="s">
        <v>283</v>
      </c>
      <c r="Z19" s="96">
        <v>43484</v>
      </c>
      <c r="AA19" s="96">
        <v>43484</v>
      </c>
      <c r="AB19" s="97"/>
      <c r="AC19" s="96">
        <v>43487</v>
      </c>
      <c r="AD19" s="96">
        <v>43487</v>
      </c>
      <c r="AE19" s="94" t="b">
        <v>0</v>
      </c>
      <c r="AF19" s="95" t="s">
        <v>283</v>
      </c>
      <c r="AG19" s="95" t="s">
        <v>283</v>
      </c>
      <c r="AH19" s="95" t="s">
        <v>283</v>
      </c>
      <c r="AI19" s="95" t="s">
        <v>283</v>
      </c>
      <c r="AJ19" s="95" t="s">
        <v>287</v>
      </c>
      <c r="AK19" s="95" t="s">
        <v>53</v>
      </c>
      <c r="AL19" s="95" t="s">
        <v>473</v>
      </c>
      <c r="AM19" s="95" t="s">
        <v>340</v>
      </c>
      <c r="AN19" s="95" t="s">
        <v>23</v>
      </c>
      <c r="AO19" s="95" t="s">
        <v>348</v>
      </c>
      <c r="AP19" s="95" t="s">
        <v>573</v>
      </c>
    </row>
    <row r="20" spans="1:42" ht="52.8">
      <c r="A20" s="94">
        <v>5518</v>
      </c>
      <c r="B20" s="94">
        <v>21</v>
      </c>
      <c r="C20" s="94">
        <v>100</v>
      </c>
      <c r="D20" s="94">
        <v>1</v>
      </c>
      <c r="E20" s="95" t="s">
        <v>421</v>
      </c>
      <c r="F20" s="95" t="s">
        <v>574</v>
      </c>
      <c r="G20" s="95" t="s">
        <v>575</v>
      </c>
      <c r="H20" s="95" t="s">
        <v>576</v>
      </c>
      <c r="I20" s="95" t="s">
        <v>284</v>
      </c>
      <c r="J20" s="94">
        <v>3</v>
      </c>
      <c r="K20" s="94">
        <v>2</v>
      </c>
      <c r="L20" s="94">
        <v>15</v>
      </c>
      <c r="M20" s="95" t="s">
        <v>282</v>
      </c>
      <c r="N20" s="95" t="s">
        <v>282</v>
      </c>
      <c r="O20" s="95" t="s">
        <v>286</v>
      </c>
      <c r="P20" s="94">
        <v>11</v>
      </c>
      <c r="Q20" s="95" t="s">
        <v>577</v>
      </c>
      <c r="R20" s="95" t="s">
        <v>578</v>
      </c>
      <c r="S20" s="95" t="s">
        <v>284</v>
      </c>
      <c r="T20" s="95" t="s">
        <v>288</v>
      </c>
      <c r="U20" s="95" t="s">
        <v>282</v>
      </c>
      <c r="V20" s="95" t="s">
        <v>282</v>
      </c>
      <c r="W20" s="95" t="s">
        <v>331</v>
      </c>
      <c r="X20" s="95" t="s">
        <v>286</v>
      </c>
      <c r="Y20" s="95" t="s">
        <v>283</v>
      </c>
      <c r="Z20" s="96">
        <v>43485</v>
      </c>
      <c r="AA20" s="96">
        <v>43485</v>
      </c>
      <c r="AB20" s="97"/>
      <c r="AC20" s="96">
        <v>43486</v>
      </c>
      <c r="AD20" s="96">
        <v>43486</v>
      </c>
      <c r="AE20" s="94" t="b">
        <v>0</v>
      </c>
      <c r="AF20" s="95" t="s">
        <v>283</v>
      </c>
      <c r="AG20" s="95" t="s">
        <v>283</v>
      </c>
      <c r="AH20" s="95" t="s">
        <v>283</v>
      </c>
      <c r="AI20" s="95" t="s">
        <v>283</v>
      </c>
      <c r="AJ20" s="95" t="s">
        <v>287</v>
      </c>
      <c r="AK20" s="95" t="s">
        <v>49</v>
      </c>
      <c r="AL20" s="95" t="s">
        <v>474</v>
      </c>
      <c r="AM20" s="95" t="s">
        <v>315</v>
      </c>
      <c r="AN20" s="95" t="s">
        <v>19</v>
      </c>
      <c r="AO20" s="95" t="s">
        <v>341</v>
      </c>
      <c r="AP20" s="95" t="s">
        <v>579</v>
      </c>
    </row>
    <row r="21" spans="1:42" ht="39.6">
      <c r="A21" s="94">
        <v>280</v>
      </c>
      <c r="B21" s="94">
        <v>1</v>
      </c>
      <c r="C21" s="94">
        <v>24</v>
      </c>
      <c r="D21" s="94">
        <v>1</v>
      </c>
      <c r="E21" s="95" t="s">
        <v>421</v>
      </c>
      <c r="F21" s="95" t="s">
        <v>580</v>
      </c>
      <c r="G21" s="95" t="s">
        <v>581</v>
      </c>
      <c r="H21" s="95" t="s">
        <v>582</v>
      </c>
      <c r="I21" s="95" t="s">
        <v>282</v>
      </c>
      <c r="J21" s="94">
        <v>2</v>
      </c>
      <c r="K21" s="94">
        <v>0</v>
      </c>
      <c r="L21" s="94">
        <v>26</v>
      </c>
      <c r="M21" s="95" t="s">
        <v>282</v>
      </c>
      <c r="N21" s="95" t="s">
        <v>282</v>
      </c>
      <c r="O21" s="95" t="s">
        <v>286</v>
      </c>
      <c r="P21" s="94">
        <v>11</v>
      </c>
      <c r="Q21" s="95" t="s">
        <v>583</v>
      </c>
      <c r="R21" s="95" t="s">
        <v>584</v>
      </c>
      <c r="S21" s="95" t="s">
        <v>284</v>
      </c>
      <c r="T21" s="95" t="s">
        <v>288</v>
      </c>
      <c r="U21" s="95" t="s">
        <v>282</v>
      </c>
      <c r="V21" s="95" t="s">
        <v>282</v>
      </c>
      <c r="W21" s="95" t="s">
        <v>324</v>
      </c>
      <c r="X21" s="95" t="s">
        <v>286</v>
      </c>
      <c r="Y21" s="95" t="s">
        <v>283</v>
      </c>
      <c r="Z21" s="96">
        <v>43467</v>
      </c>
      <c r="AA21" s="96">
        <v>43467</v>
      </c>
      <c r="AB21" s="97"/>
      <c r="AC21" s="96">
        <v>43468</v>
      </c>
      <c r="AD21" s="96">
        <v>43468</v>
      </c>
      <c r="AE21" s="94" t="b">
        <v>0</v>
      </c>
      <c r="AF21" s="95" t="s">
        <v>283</v>
      </c>
      <c r="AG21" s="95" t="s">
        <v>283</v>
      </c>
      <c r="AH21" s="95" t="s">
        <v>283</v>
      </c>
      <c r="AI21" s="95" t="s">
        <v>283</v>
      </c>
      <c r="AJ21" s="95" t="s">
        <v>287</v>
      </c>
      <c r="AK21" s="95" t="s">
        <v>47</v>
      </c>
      <c r="AL21" s="95" t="s">
        <v>477</v>
      </c>
      <c r="AM21" s="95" t="s">
        <v>329</v>
      </c>
      <c r="AN21" s="95" t="s">
        <v>79</v>
      </c>
      <c r="AO21" s="95" t="s">
        <v>342</v>
      </c>
      <c r="AP21" s="95" t="s">
        <v>438</v>
      </c>
    </row>
    <row r="22" spans="1:42" ht="52.8">
      <c r="A22" s="94">
        <v>808</v>
      </c>
      <c r="B22" s="94">
        <v>5</v>
      </c>
      <c r="C22" s="94">
        <v>19663</v>
      </c>
      <c r="D22" s="94">
        <v>191</v>
      </c>
      <c r="E22" s="95" t="s">
        <v>421</v>
      </c>
      <c r="F22" s="95" t="s">
        <v>585</v>
      </c>
      <c r="G22" s="95" t="s">
        <v>586</v>
      </c>
      <c r="H22" s="95" t="s">
        <v>475</v>
      </c>
      <c r="I22" s="95" t="s">
        <v>282</v>
      </c>
      <c r="J22" s="94">
        <v>0</v>
      </c>
      <c r="K22" s="94">
        <v>6</v>
      </c>
      <c r="L22" s="94">
        <v>17</v>
      </c>
      <c r="M22" s="95" t="s">
        <v>282</v>
      </c>
      <c r="N22" s="95" t="s">
        <v>282</v>
      </c>
      <c r="O22" s="95" t="s">
        <v>286</v>
      </c>
      <c r="P22" s="94">
        <v>11</v>
      </c>
      <c r="Q22" s="95" t="s">
        <v>587</v>
      </c>
      <c r="R22" s="95" t="s">
        <v>476</v>
      </c>
      <c r="S22" s="95" t="s">
        <v>284</v>
      </c>
      <c r="T22" s="95" t="s">
        <v>284</v>
      </c>
      <c r="U22" s="95" t="s">
        <v>282</v>
      </c>
      <c r="V22" s="95" t="s">
        <v>282</v>
      </c>
      <c r="W22" s="95" t="s">
        <v>285</v>
      </c>
      <c r="X22" s="95" t="s">
        <v>286</v>
      </c>
      <c r="Y22" s="95" t="s">
        <v>283</v>
      </c>
      <c r="Z22" s="96">
        <v>43466</v>
      </c>
      <c r="AA22" s="96">
        <v>43469</v>
      </c>
      <c r="AB22" s="97"/>
      <c r="AC22" s="96">
        <v>43472</v>
      </c>
      <c r="AD22" s="96">
        <v>43472</v>
      </c>
      <c r="AE22" s="94" t="b">
        <v>0</v>
      </c>
      <c r="AF22" s="95" t="s">
        <v>283</v>
      </c>
      <c r="AG22" s="95" t="s">
        <v>283</v>
      </c>
      <c r="AH22" s="95" t="s">
        <v>283</v>
      </c>
      <c r="AI22" s="95" t="s">
        <v>283</v>
      </c>
      <c r="AJ22" s="95" t="s">
        <v>287</v>
      </c>
      <c r="AK22" s="95" t="s">
        <v>47</v>
      </c>
      <c r="AL22" s="95" t="s">
        <v>477</v>
      </c>
      <c r="AM22" s="95" t="s">
        <v>411</v>
      </c>
      <c r="AN22" s="95" t="s">
        <v>79</v>
      </c>
      <c r="AO22" s="95" t="s">
        <v>342</v>
      </c>
      <c r="AP22" s="95" t="s">
        <v>439</v>
      </c>
    </row>
    <row r="23" spans="1:42" ht="39.6">
      <c r="A23" s="94">
        <v>5698</v>
      </c>
      <c r="B23" s="94">
        <v>22</v>
      </c>
      <c r="C23" s="94">
        <v>340</v>
      </c>
      <c r="D23" s="94">
        <v>3</v>
      </c>
      <c r="E23" s="95" t="s">
        <v>421</v>
      </c>
      <c r="F23" s="95" t="s">
        <v>588</v>
      </c>
      <c r="G23" s="95" t="s">
        <v>589</v>
      </c>
      <c r="H23" s="95" t="s">
        <v>590</v>
      </c>
      <c r="I23" s="95" t="s">
        <v>284</v>
      </c>
      <c r="J23" s="94">
        <v>2</v>
      </c>
      <c r="K23" s="94">
        <v>0</v>
      </c>
      <c r="L23" s="94">
        <v>26</v>
      </c>
      <c r="M23" s="95" t="s">
        <v>282</v>
      </c>
      <c r="N23" s="95" t="s">
        <v>282</v>
      </c>
      <c r="O23" s="95" t="s">
        <v>286</v>
      </c>
      <c r="P23" s="94">
        <v>11</v>
      </c>
      <c r="Q23" s="95" t="s">
        <v>591</v>
      </c>
      <c r="R23" s="95" t="s">
        <v>592</v>
      </c>
      <c r="S23" s="95" t="s">
        <v>284</v>
      </c>
      <c r="T23" s="95" t="s">
        <v>288</v>
      </c>
      <c r="U23" s="95" t="s">
        <v>282</v>
      </c>
      <c r="V23" s="95" t="s">
        <v>282</v>
      </c>
      <c r="W23" s="95" t="s">
        <v>324</v>
      </c>
      <c r="X23" s="95" t="s">
        <v>286</v>
      </c>
      <c r="Y23" s="95" t="s">
        <v>283</v>
      </c>
      <c r="Z23" s="96">
        <v>43484</v>
      </c>
      <c r="AA23" s="96">
        <v>43486</v>
      </c>
      <c r="AB23" s="97"/>
      <c r="AC23" s="96">
        <v>43486</v>
      </c>
      <c r="AD23" s="96">
        <v>43486</v>
      </c>
      <c r="AE23" s="94" t="b">
        <v>0</v>
      </c>
      <c r="AF23" s="95" t="s">
        <v>283</v>
      </c>
      <c r="AG23" s="95" t="s">
        <v>283</v>
      </c>
      <c r="AH23" s="95" t="s">
        <v>283</v>
      </c>
      <c r="AI23" s="95" t="s">
        <v>283</v>
      </c>
      <c r="AJ23" s="95" t="s">
        <v>287</v>
      </c>
      <c r="AK23" s="95" t="s">
        <v>47</v>
      </c>
      <c r="AL23" s="95" t="s">
        <v>477</v>
      </c>
      <c r="AM23" s="95" t="s">
        <v>343</v>
      </c>
      <c r="AN23" s="95" t="s">
        <v>79</v>
      </c>
      <c r="AO23" s="95" t="s">
        <v>342</v>
      </c>
      <c r="AP23" s="95" t="s">
        <v>342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zoomScale="82" zoomScaleNormal="82" workbookViewId="0">
      <selection activeCell="B1" sqref="B1:B1048576"/>
    </sheetView>
  </sheetViews>
  <sheetFormatPr defaultRowHeight="13.2"/>
  <cols>
    <col min="2" max="2" width="9.109375" customWidth="1"/>
  </cols>
  <sheetData>
    <row r="1" spans="1:2">
      <c r="A1" t="str">
        <f>รอวางอัตราป่วย!C7</f>
        <v>ไพรบึง</v>
      </c>
      <c r="B1" s="34">
        <f>รอวางอัตราป่วย!F7</f>
        <v>39.307362889711818</v>
      </c>
    </row>
    <row r="2" spans="1:2">
      <c r="A2" s="26" t="str">
        <f>รอวางอัตราป่วย!C11</f>
        <v>อุทุมพรพิสัย</v>
      </c>
      <c r="B2" s="34">
        <f>รอวางอัตราป่วย!F11</f>
        <v>129.83010003455908</v>
      </c>
    </row>
    <row r="3" spans="1:2">
      <c r="A3" s="26" t="str">
        <f>รอวางอัตราป่วย!C20</f>
        <v>เบญจลักษ์</v>
      </c>
      <c r="B3" s="34">
        <f>รอวางอัตราป่วย!F20</f>
        <v>59.055646525112074</v>
      </c>
    </row>
    <row r="4" spans="1:2">
      <c r="A4" s="26" t="str">
        <f>รอวางอัตราป่วย!C12</f>
        <v>บึงบูรพ์</v>
      </c>
      <c r="B4" s="34">
        <f>รอวางอัตราป่วย!F12</f>
        <v>28.216704288939052</v>
      </c>
    </row>
    <row r="5" spans="1:2">
      <c r="A5" s="26" t="str">
        <f>รอวางอัตราป่วย!C14</f>
        <v>โนนคูณ</v>
      </c>
      <c r="B5" s="34">
        <f>รอวางอัตราป่วย!F14</f>
        <v>80.885698397452103</v>
      </c>
    </row>
    <row r="6" spans="1:2">
      <c r="A6" s="26" t="str">
        <f>รอวางอัตราป่วย!C15</f>
        <v>ศรีรัตนะ</v>
      </c>
      <c r="B6" s="34">
        <f>รอวางอัตราป่วย!F15</f>
        <v>33.704078193461406</v>
      </c>
    </row>
    <row r="7" spans="1:2">
      <c r="A7" s="26" t="str">
        <f>รอวางอัตราป่วย!C17</f>
        <v>วังหิน</v>
      </c>
      <c r="B7" s="34">
        <f>รอวางอัตราป่วย!F17</f>
        <v>87.652894537630985</v>
      </c>
    </row>
    <row r="8" spans="1:2">
      <c r="A8" s="26" t="str">
        <f>รอวางอัตราป่วย!C5</f>
        <v>กันทรลักษ์</v>
      </c>
      <c r="B8" s="34">
        <f>รอวางอัตราป่วย!F5</f>
        <v>24.697334169749716</v>
      </c>
    </row>
    <row r="9" spans="1:2">
      <c r="A9" s="26" t="str">
        <f>รอวางอัตราป่วย!C18</f>
        <v>ภูสิงห์</v>
      </c>
      <c r="B9" s="34">
        <f>รอวางอัตราป่วย!F18</f>
        <v>55.170384537580226</v>
      </c>
    </row>
    <row r="10" spans="1:2">
      <c r="A10" s="26" t="str">
        <f>รอวางอัตราป่วย!C2</f>
        <v>เมือง</v>
      </c>
      <c r="B10" s="34">
        <f>รอวางอัตราป่วย!F2</f>
        <v>35.787394248249996</v>
      </c>
    </row>
    <row r="11" spans="1:2">
      <c r="A11" s="26" t="str">
        <f>รอวางอัตราป่วย!C9</f>
        <v>ขุนหาญ</v>
      </c>
      <c r="B11" s="34">
        <f>รอวางอัตราป่วย!F9</f>
        <v>55.53138911769878</v>
      </c>
    </row>
    <row r="12" spans="1:2">
      <c r="A12" s="26" t="str">
        <f>รอวางอัตราป่วย!C19</f>
        <v>เมืองจันทร์</v>
      </c>
      <c r="B12" s="34">
        <f>รอวางอัตราป่วย!F19</f>
        <v>88.74098724348309</v>
      </c>
    </row>
    <row r="13" spans="1:2">
      <c r="A13" s="26" t="str">
        <f>รอวางอัตราป่วย!C10</f>
        <v>ราษีไศล</v>
      </c>
      <c r="B13" s="34">
        <f>รอวางอัตราป่วย!F10</f>
        <v>21.0928582063626</v>
      </c>
    </row>
    <row r="14" spans="1:2">
      <c r="A14" s="26" t="str">
        <f>รอวางอัตราป่วย!C4</f>
        <v>กันทรารมย์</v>
      </c>
      <c r="B14" s="34">
        <f>รอวางอัตราป่วย!F4</f>
        <v>88.895991689723019</v>
      </c>
    </row>
    <row r="15" spans="1:2">
      <c r="A15" s="26" t="str">
        <f>รอวางอัตราป่วย!C8</f>
        <v>ปรางค์กู่</v>
      </c>
      <c r="B15" s="34">
        <f>รอวางอัตราป่วย!F8</f>
        <v>63.397517176304071</v>
      </c>
    </row>
    <row r="16" spans="1:2">
      <c r="A16" s="26" t="str">
        <f>รอวางอัตราป่วย!C21</f>
        <v>พยุห์</v>
      </c>
      <c r="B16" s="34">
        <f>รอวางอัตราป่วย!F21</f>
        <v>52.627205495388196</v>
      </c>
    </row>
    <row r="17" spans="1:2">
      <c r="A17" s="26" t="str">
        <f>รอวางอัตราป่วย!C13</f>
        <v>ห้วยทับทัน</v>
      </c>
      <c r="B17" s="34">
        <f>รอวางอัตราป่วย!F13</f>
        <v>98.914297826240556</v>
      </c>
    </row>
    <row r="18" spans="1:2">
      <c r="A18" s="26" t="str">
        <f>รอวางอัตราป่วย!C16</f>
        <v>น้ำเกลี้ยง</v>
      </c>
      <c r="B18" s="34">
        <f>รอวางอัตราป่วย!F16</f>
        <v>233.47177012010326</v>
      </c>
    </row>
    <row r="19" spans="1:2">
      <c r="A19" s="26" t="str">
        <f>รอวางอัตราป่วย!C22</f>
        <v>โพธิ์ศรีสุวรรณ</v>
      </c>
      <c r="B19" s="34">
        <f>รอวางอัตราป่วย!F22</f>
        <v>67.153529757407867</v>
      </c>
    </row>
    <row r="20" spans="1:2">
      <c r="A20" s="26" t="str">
        <f>รอวางอัตราป่วย!C6</f>
        <v>ขุขันธ์</v>
      </c>
      <c r="B20" s="34">
        <f>รอวางอัตราป่วย!F6</f>
        <v>15.828733107773887</v>
      </c>
    </row>
    <row r="21" spans="1:2">
      <c r="A21" s="26" t="str">
        <f>รอวางอัตราป่วย!C3</f>
        <v>ยางชุมน้อย</v>
      </c>
      <c r="B21" s="34">
        <f>รอวางอัตราป่วย!F3</f>
        <v>38.111831001252249</v>
      </c>
    </row>
    <row r="22" spans="1:2">
      <c r="A22" s="26" t="str">
        <f>รอวางอัตราป่วย!C23</f>
        <v>ศิลาลาด</v>
      </c>
      <c r="B22" s="34">
        <f>รอวางอัตราป่วย!F23</f>
        <v>29.835902536051716</v>
      </c>
    </row>
  </sheetData>
  <sortState ref="A1:B22">
    <sortCondition descending="1" ref="B1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5"/>
  <sheetViews>
    <sheetView topLeftCell="A16" workbookViewId="0">
      <selection activeCell="C34" sqref="C34"/>
    </sheetView>
  </sheetViews>
  <sheetFormatPr defaultColWidth="9.109375" defaultRowHeight="21"/>
  <cols>
    <col min="1" max="1" width="2.5546875" style="62" customWidth="1"/>
    <col min="2" max="16384" width="9.109375" style="62"/>
  </cols>
  <sheetData>
    <row r="2" spans="2:2">
      <c r="B2" s="62" t="str">
        <f>"                           "&amp;"การเกิดโรคมือเท้าปากประเทศไทย พบผู้ป่วย  "&amp;รอวางประเทศ!N5&amp;  "  ราย  อัตราป่วย  "&amp;รอวางประเทศ!P5&amp;"  ต่อแสนประชากร"</f>
        <v xml:space="preserve">                           การเกิดโรคมือเท้าปากประเทศไทย พบผู้ป่วย  47149  ราย  อัตราป่วย  71.62  ต่อแสนประชากร</v>
      </c>
    </row>
    <row r="3" spans="2:2">
      <c r="B3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4" spans="2:2">
      <c r="B4" s="62" t="str">
        <f>"                           "&amp;"จังหวัดศรีสะเกษ พบผู้ป่วย  "&amp;อัตราป่วย!B28&amp;  "  ราย  อัตราป่วย  "&amp;อัตราป่วย!C28&amp;"  ต่อแสนประชากร"&amp; "  ไม่พบผู้ป่วยเสียชีวิต"</f>
        <v xml:space="preserve">                           จังหวัดศรีสะเกษ พบผู้ป่วย  857  ราย  อัตราป่วย  58.18  ต่อแสนประชากร  ไม่พบผู้ป่วยเสียชีวิต</v>
      </c>
    </row>
    <row r="5" spans="2:2">
      <c r="B5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6" spans="2:2">
      <c r="B6" s="62" t="str">
        <f>"                "&amp;RIGHT(รอวางสถานการณ์!A5,45)&amp;"  กลุ่มอายุที่ป่วยมากที่สุด  เรียงตามลำดับคือ"&amp;Age!A1&amp;"  ปี"</f>
        <v xml:space="preserve">                 อัตราส่วนเพศหญิงต่อเพศชาย  เท่ากับ  1.06 : 1  กลุ่มอายุที่ป่วยมากที่สุด  เรียงตามลำดับคือ  5 - 9  ปี</v>
      </c>
    </row>
    <row r="7" spans="2:2">
      <c r="B7" s="62" t="str">
        <f>"                ("&amp;Age!C1&amp;" "&amp;Age!G1&amp;")"&amp;Age!A2&amp;"  ปี"&amp;"  ("&amp;Age!C2&amp;" "&amp;Age!G2&amp;")"&amp;Age!A3&amp;"  ปี"&amp;"  ("&amp;Age!C3&amp;" "&amp;Age!G3&amp;""</f>
        <v xml:space="preserve">                (227.81 ต่อแสนประชากร)  0 - 4  ปี  (171.59 ต่อแสนประชากร) 10 - 14  ปี  (129.46 ต่อแสนประชากร</v>
      </c>
    </row>
    <row r="8" spans="2:2">
      <c r="B8" s="62" t="str">
        <f xml:space="preserve"> "              " &amp;      Age!A4&amp;"  ปี"&amp;"  ("&amp;Age!C4&amp;" "&amp;Age!G4&amp;")"  &amp;  Age!A5&amp;"  ปี"&amp;"  ("&amp;Age!C5&amp;" "&amp;Age!G5&amp;")"</f>
        <v xml:space="preserve">               15 - 24  ปี  (50.57 ต่อแสนประชากร) 25 - 34  ปี  (27.45 ต่อแสนประชากร)</v>
      </c>
    </row>
    <row r="15" spans="2:2">
      <c r="B15" s="62" t="str">
        <f>"                           อาชีพที่ป่วยมากที่สุด เรียงตามลำดับคือ  "&amp;occupation!B1&amp;"  จำนวน  "&amp;occupation!C1&amp;" ราย "&amp;occupation!B2&amp;"  จำนวน  "&amp;occupation!C2&amp;" ราย "</f>
        <v xml:space="preserve">                           อาชีพที่ป่วยมากที่สุด เรียงตามลำดับคือ  นักเรียน  จำนวน  320 ราย ไม่ทราบอาชีพ/ในปกครอง  จำนวน  254 ราย </v>
      </c>
    </row>
    <row r="16" spans="2:2">
      <c r="B16" s="62" t="str">
        <f>"                "&amp;occupation!B3&amp;"  จำนวน  "&amp;occupation!C3&amp;" ราย "&amp;occupation!B4&amp;"  จำนวน  "&amp;occupation!C4&amp;" ราย "&amp;occupation!B5&amp;"  จำนวน  "&amp;occupation!C5&amp;" ราย"</f>
        <v xml:space="preserve">                อื่นๆ  จำนวน  55 ราย เกษตร  จำนวน  34 ราย บุคลากรสาธารณสุข  จำนวน  2 ราย</v>
      </c>
    </row>
    <row r="17" spans="2:2">
      <c r="B17" s="62" t="str">
        <f>"               "&amp;occupation!B6&amp;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               ข้าราชการ  จำนวน  2 ราย รับจ้าง,กรรมกร  จำนวน  1 ราย ครู  จำนวน  1 ราย </v>
      </c>
    </row>
    <row r="24" spans="2:2">
      <c r="B24" s="62" t="str">
        <f>"                          อำเภอที่มีอัตราป่วยต่อแสนประชากรสูงสุด 5 อันดับแรก คือ"&amp;'Attack rate'!B1&amp;"  ("&amp;'Attack rate'!D1&amp;" ต่อแสนประชากร"&amp;""</f>
        <v xml:space="preserve">                          อำเภอที่มีอัตราป่วยต่อแสนประชากรสูงสุด 5 อันดับแรก คือไพรบึง  (105.48 ต่อแสนประชากร</v>
      </c>
    </row>
    <row r="25" spans="2:2">
      <c r="B25" s="62" t="str">
        <f>"         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ต่อแสนประชากร"&amp;""</f>
        <v xml:space="preserve">           อุทุมพรพิสัย  (85.8 ต่อแสนประชากร)  โนนคูณ  (78.5 ต่อแสนประชากร)  ศรีรัตนะ  (70.05 ต่อแสนประชากร</v>
      </c>
    </row>
    <row r="26" spans="2:2">
      <c r="B26" s="62" t="str">
        <f xml:space="preserve"> "            "&amp;'Attack rate'!B5&amp;"  ("&amp;'Attack rate'!D5&amp;" ต่อแสนประชากร"&amp;")"</f>
        <v xml:space="preserve">            เบญจลักษ์  (61.97 ต่อแสนประชากร)</v>
      </c>
    </row>
    <row r="34" spans="2:3">
      <c r="C34" s="62" t="s">
        <v>449</v>
      </c>
    </row>
    <row r="35" spans="2:3">
      <c r="B35" s="62" t="s">
        <v>448</v>
      </c>
    </row>
  </sheetData>
  <pageMargins left="0" right="0" top="0" bottom="0" header="0" footer="0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7"/>
  <sheetViews>
    <sheetView workbookViewId="0">
      <selection sqref="A1:S117"/>
    </sheetView>
  </sheetViews>
  <sheetFormatPr defaultRowHeight="13.2"/>
  <sheetData>
    <row r="1" spans="1:19" ht="17.399999999999999">
      <c r="A1" s="46" t="s">
        <v>383</v>
      </c>
    </row>
    <row r="2" spans="1:19" ht="17.399999999999999">
      <c r="A2" s="46" t="s">
        <v>384</v>
      </c>
    </row>
    <row r="3" spans="1:19" ht="19.8">
      <c r="A3" s="59" t="s">
        <v>146</v>
      </c>
      <c r="B3" s="59" t="s">
        <v>228</v>
      </c>
      <c r="C3" s="59" t="s">
        <v>229</v>
      </c>
      <c r="D3" s="59" t="s">
        <v>230</v>
      </c>
      <c r="E3" s="59" t="s">
        <v>231</v>
      </c>
      <c r="F3" s="59" t="s">
        <v>232</v>
      </c>
      <c r="G3" s="59" t="s">
        <v>233</v>
      </c>
      <c r="H3" s="59" t="s">
        <v>234</v>
      </c>
      <c r="I3" s="59" t="s">
        <v>235</v>
      </c>
      <c r="J3" s="59" t="s">
        <v>236</v>
      </c>
      <c r="K3" s="59" t="s">
        <v>237</v>
      </c>
      <c r="L3" s="59" t="s">
        <v>238</v>
      </c>
      <c r="M3" s="59" t="s">
        <v>239</v>
      </c>
      <c r="N3" s="59" t="s">
        <v>147</v>
      </c>
      <c r="O3" s="59" t="s">
        <v>147</v>
      </c>
      <c r="P3" s="59" t="s">
        <v>148</v>
      </c>
      <c r="Q3" s="59" t="s">
        <v>150</v>
      </c>
      <c r="R3" s="59" t="s">
        <v>37</v>
      </c>
      <c r="S3" s="59" t="s">
        <v>97</v>
      </c>
    </row>
    <row r="4" spans="1:19" ht="19.8">
      <c r="A4" s="59" t="s">
        <v>385</v>
      </c>
      <c r="B4" s="59" t="s">
        <v>386</v>
      </c>
      <c r="C4" s="59" t="s">
        <v>386</v>
      </c>
      <c r="D4" s="59" t="s">
        <v>386</v>
      </c>
      <c r="E4" s="59" t="s">
        <v>386</v>
      </c>
      <c r="F4" s="59" t="s">
        <v>386</v>
      </c>
      <c r="G4" s="59" t="s">
        <v>386</v>
      </c>
      <c r="H4" s="59" t="s">
        <v>386</v>
      </c>
      <c r="I4" s="59" t="s">
        <v>386</v>
      </c>
      <c r="J4" s="59" t="s">
        <v>386</v>
      </c>
      <c r="K4" s="59" t="s">
        <v>386</v>
      </c>
      <c r="L4" s="59" t="s">
        <v>386</v>
      </c>
      <c r="M4" s="59" t="s">
        <v>386</v>
      </c>
      <c r="N4" s="59" t="s">
        <v>386</v>
      </c>
      <c r="O4" s="59" t="s">
        <v>387</v>
      </c>
      <c r="P4" s="59" t="s">
        <v>388</v>
      </c>
      <c r="Q4" s="59" t="s">
        <v>389</v>
      </c>
      <c r="R4" s="59" t="s">
        <v>390</v>
      </c>
      <c r="S4" s="59" t="s">
        <v>391</v>
      </c>
    </row>
    <row r="5" spans="1:19" ht="19.8">
      <c r="A5" s="59" t="s">
        <v>392</v>
      </c>
      <c r="B5" s="59">
        <v>2163</v>
      </c>
      <c r="C5" s="59">
        <v>2013</v>
      </c>
      <c r="D5" s="59">
        <v>2589</v>
      </c>
      <c r="E5" s="59">
        <v>3047</v>
      </c>
      <c r="F5" s="59">
        <v>6964</v>
      </c>
      <c r="G5" s="59">
        <v>13181</v>
      </c>
      <c r="H5" s="59">
        <v>13369</v>
      </c>
      <c r="I5" s="59">
        <v>3823</v>
      </c>
      <c r="J5" s="59">
        <v>0</v>
      </c>
      <c r="K5" s="59">
        <v>0</v>
      </c>
      <c r="L5" s="59">
        <v>0</v>
      </c>
      <c r="M5" s="59">
        <v>0</v>
      </c>
      <c r="N5" s="59">
        <v>47149</v>
      </c>
      <c r="O5" s="59">
        <v>58</v>
      </c>
      <c r="P5" s="59">
        <v>71.62</v>
      </c>
      <c r="Q5" s="59">
        <v>0.09</v>
      </c>
      <c r="R5" s="59">
        <v>0.12</v>
      </c>
      <c r="S5" s="59">
        <v>65830324</v>
      </c>
    </row>
    <row r="6" spans="1:19" ht="19.8">
      <c r="A6" s="59" t="s">
        <v>393</v>
      </c>
      <c r="B6" s="59">
        <v>160</v>
      </c>
      <c r="C6" s="59">
        <v>176</v>
      </c>
      <c r="D6" s="59">
        <v>235</v>
      </c>
      <c r="E6" s="59">
        <v>448</v>
      </c>
      <c r="F6" s="59">
        <v>1476</v>
      </c>
      <c r="G6" s="59">
        <v>3213</v>
      </c>
      <c r="H6" s="59">
        <v>3202</v>
      </c>
      <c r="I6" s="59">
        <v>1008</v>
      </c>
      <c r="J6" s="59">
        <v>0</v>
      </c>
      <c r="K6" s="59">
        <v>0</v>
      </c>
      <c r="L6" s="59">
        <v>0</v>
      </c>
      <c r="M6" s="59">
        <v>0</v>
      </c>
      <c r="N6" s="59">
        <v>9918</v>
      </c>
      <c r="O6" s="59">
        <v>7</v>
      </c>
      <c r="P6" s="59">
        <v>82.13</v>
      </c>
      <c r="Q6" s="59">
        <v>0.06</v>
      </c>
      <c r="R6" s="59">
        <v>7.0000000000000007E-2</v>
      </c>
      <c r="S6" s="59">
        <v>12075763</v>
      </c>
    </row>
    <row r="7" spans="1:19" ht="19.8">
      <c r="A7" s="59" t="s">
        <v>394</v>
      </c>
      <c r="B7" s="59">
        <v>54</v>
      </c>
      <c r="C7" s="59">
        <v>42</v>
      </c>
      <c r="D7" s="59">
        <v>52</v>
      </c>
      <c r="E7" s="59">
        <v>128</v>
      </c>
      <c r="F7" s="59">
        <v>512</v>
      </c>
      <c r="G7" s="59">
        <v>1127</v>
      </c>
      <c r="H7" s="59">
        <v>1201</v>
      </c>
      <c r="I7" s="59">
        <v>345</v>
      </c>
      <c r="J7" s="59">
        <v>0</v>
      </c>
      <c r="K7" s="59">
        <v>0</v>
      </c>
      <c r="L7" s="59">
        <v>0</v>
      </c>
      <c r="M7" s="59">
        <v>0</v>
      </c>
      <c r="N7" s="59">
        <v>3461</v>
      </c>
      <c r="O7" s="59">
        <v>2</v>
      </c>
      <c r="P7" s="59">
        <v>59.11</v>
      </c>
      <c r="Q7" s="59">
        <v>0.03</v>
      </c>
      <c r="R7" s="59">
        <v>0.06</v>
      </c>
      <c r="S7" s="59">
        <v>5855581</v>
      </c>
    </row>
    <row r="8" spans="1:19" ht="19.8">
      <c r="A8" s="59" t="s">
        <v>152</v>
      </c>
      <c r="B8" s="59">
        <v>23</v>
      </c>
      <c r="C8" s="59">
        <v>16</v>
      </c>
      <c r="D8" s="59">
        <v>13</v>
      </c>
      <c r="E8" s="59">
        <v>25</v>
      </c>
      <c r="F8" s="59">
        <v>55</v>
      </c>
      <c r="G8" s="59">
        <v>189</v>
      </c>
      <c r="H8" s="59">
        <v>325</v>
      </c>
      <c r="I8" s="59">
        <v>105</v>
      </c>
      <c r="J8" s="59">
        <v>0</v>
      </c>
      <c r="K8" s="59">
        <v>0</v>
      </c>
      <c r="L8" s="59">
        <v>0</v>
      </c>
      <c r="M8" s="59">
        <v>0</v>
      </c>
      <c r="N8" s="59">
        <v>751</v>
      </c>
      <c r="O8" s="59">
        <v>0</v>
      </c>
      <c r="P8" s="59">
        <v>43.36</v>
      </c>
      <c r="Q8" s="59">
        <v>0</v>
      </c>
      <c r="R8" s="59">
        <v>0</v>
      </c>
      <c r="S8" s="59">
        <v>1732003</v>
      </c>
    </row>
    <row r="9" spans="1:19" ht="19.8">
      <c r="A9" s="59" t="s">
        <v>159</v>
      </c>
      <c r="B9" s="59">
        <v>0</v>
      </c>
      <c r="C9" s="59">
        <v>3</v>
      </c>
      <c r="D9" s="59">
        <v>10</v>
      </c>
      <c r="E9" s="59">
        <v>20</v>
      </c>
      <c r="F9" s="59">
        <v>37</v>
      </c>
      <c r="G9" s="59">
        <v>40</v>
      </c>
      <c r="H9" s="59">
        <v>44</v>
      </c>
      <c r="I9" s="59">
        <v>5</v>
      </c>
      <c r="J9" s="59">
        <v>0</v>
      </c>
      <c r="K9" s="59">
        <v>0</v>
      </c>
      <c r="L9" s="59">
        <v>0</v>
      </c>
      <c r="M9" s="59">
        <v>0</v>
      </c>
      <c r="N9" s="59">
        <v>159</v>
      </c>
      <c r="O9" s="59">
        <v>0</v>
      </c>
      <c r="P9" s="59">
        <v>39.14</v>
      </c>
      <c r="Q9" s="59">
        <v>0</v>
      </c>
      <c r="R9" s="59">
        <v>0</v>
      </c>
      <c r="S9" s="59">
        <v>406193</v>
      </c>
    </row>
    <row r="10" spans="1:19" ht="19.8">
      <c r="A10" s="59" t="s">
        <v>173</v>
      </c>
      <c r="B10" s="59">
        <v>4</v>
      </c>
      <c r="C10" s="59">
        <v>0</v>
      </c>
      <c r="D10" s="59">
        <v>2</v>
      </c>
      <c r="E10" s="59">
        <v>14</v>
      </c>
      <c r="F10" s="59">
        <v>40</v>
      </c>
      <c r="G10" s="59">
        <v>84</v>
      </c>
      <c r="H10" s="59">
        <v>76</v>
      </c>
      <c r="I10" s="59">
        <v>9</v>
      </c>
      <c r="J10" s="59">
        <v>0</v>
      </c>
      <c r="K10" s="59">
        <v>0</v>
      </c>
      <c r="L10" s="59">
        <v>0</v>
      </c>
      <c r="M10" s="59">
        <v>0</v>
      </c>
      <c r="N10" s="59">
        <v>229</v>
      </c>
      <c r="O10" s="59">
        <v>0</v>
      </c>
      <c r="P10" s="59">
        <v>30.51</v>
      </c>
      <c r="Q10" s="59">
        <v>0</v>
      </c>
      <c r="R10" s="59">
        <v>0</v>
      </c>
      <c r="S10" s="59">
        <v>750603</v>
      </c>
    </row>
    <row r="11" spans="1:19" ht="19.8">
      <c r="A11" s="59" t="s">
        <v>224</v>
      </c>
      <c r="B11" s="59">
        <v>0</v>
      </c>
      <c r="C11" s="59">
        <v>1</v>
      </c>
      <c r="D11" s="59">
        <v>3</v>
      </c>
      <c r="E11" s="59">
        <v>18</v>
      </c>
      <c r="F11" s="59">
        <v>123</v>
      </c>
      <c r="G11" s="59">
        <v>151</v>
      </c>
      <c r="H11" s="59">
        <v>69</v>
      </c>
      <c r="I11" s="59">
        <v>7</v>
      </c>
      <c r="J11" s="59">
        <v>0</v>
      </c>
      <c r="K11" s="59">
        <v>0</v>
      </c>
      <c r="L11" s="59">
        <v>0</v>
      </c>
      <c r="M11" s="59">
        <v>0</v>
      </c>
      <c r="N11" s="59">
        <v>372</v>
      </c>
      <c r="O11" s="59">
        <v>1</v>
      </c>
      <c r="P11" s="59">
        <v>82.47</v>
      </c>
      <c r="Q11" s="59">
        <v>0.22</v>
      </c>
      <c r="R11" s="59">
        <v>0.27</v>
      </c>
      <c r="S11" s="59">
        <v>451078</v>
      </c>
    </row>
    <row r="12" spans="1:19" ht="19.8">
      <c r="A12" s="59" t="s">
        <v>214</v>
      </c>
      <c r="B12" s="59">
        <v>7</v>
      </c>
      <c r="C12" s="59">
        <v>6</v>
      </c>
      <c r="D12" s="59">
        <v>7</v>
      </c>
      <c r="E12" s="59">
        <v>12</v>
      </c>
      <c r="F12" s="59">
        <v>77</v>
      </c>
      <c r="G12" s="59">
        <v>119</v>
      </c>
      <c r="H12" s="59">
        <v>116</v>
      </c>
      <c r="I12" s="59">
        <v>20</v>
      </c>
      <c r="J12" s="59">
        <v>0</v>
      </c>
      <c r="K12" s="59">
        <v>0</v>
      </c>
      <c r="L12" s="59">
        <v>0</v>
      </c>
      <c r="M12" s="59">
        <v>0</v>
      </c>
      <c r="N12" s="59">
        <v>364</v>
      </c>
      <c r="O12" s="59">
        <v>0</v>
      </c>
      <c r="P12" s="59">
        <v>75.88</v>
      </c>
      <c r="Q12" s="59">
        <v>0</v>
      </c>
      <c r="R12" s="59">
        <v>0</v>
      </c>
      <c r="S12" s="59">
        <v>479717</v>
      </c>
    </row>
    <row r="13" spans="1:19" ht="19.8">
      <c r="A13" s="59" t="s">
        <v>208</v>
      </c>
      <c r="B13" s="59">
        <v>0</v>
      </c>
      <c r="C13" s="59">
        <v>0</v>
      </c>
      <c r="D13" s="59">
        <v>0</v>
      </c>
      <c r="E13" s="59">
        <v>2</v>
      </c>
      <c r="F13" s="59">
        <v>18</v>
      </c>
      <c r="G13" s="59">
        <v>41</v>
      </c>
      <c r="H13" s="59">
        <v>31</v>
      </c>
      <c r="I13" s="59">
        <v>11</v>
      </c>
      <c r="J13" s="59">
        <v>0</v>
      </c>
      <c r="K13" s="59">
        <v>0</v>
      </c>
      <c r="L13" s="59">
        <v>0</v>
      </c>
      <c r="M13" s="59">
        <v>0</v>
      </c>
      <c r="N13" s="59">
        <v>103</v>
      </c>
      <c r="O13" s="59">
        <v>0</v>
      </c>
      <c r="P13" s="59">
        <v>21.42</v>
      </c>
      <c r="Q13" s="59">
        <v>0</v>
      </c>
      <c r="R13" s="59">
        <v>0</v>
      </c>
      <c r="S13" s="59">
        <v>480916</v>
      </c>
    </row>
    <row r="14" spans="1:19" ht="19.8">
      <c r="A14" s="59" t="s">
        <v>176</v>
      </c>
      <c r="B14" s="59">
        <v>15</v>
      </c>
      <c r="C14" s="59">
        <v>13</v>
      </c>
      <c r="D14" s="59">
        <v>14</v>
      </c>
      <c r="E14" s="59">
        <v>26</v>
      </c>
      <c r="F14" s="59">
        <v>119</v>
      </c>
      <c r="G14" s="59">
        <v>323</v>
      </c>
      <c r="H14" s="59">
        <v>401</v>
      </c>
      <c r="I14" s="59">
        <v>154</v>
      </c>
      <c r="J14" s="59">
        <v>0</v>
      </c>
      <c r="K14" s="59">
        <v>0</v>
      </c>
      <c r="L14" s="59">
        <v>0</v>
      </c>
      <c r="M14" s="59">
        <v>0</v>
      </c>
      <c r="N14" s="59">
        <v>1065</v>
      </c>
      <c r="O14" s="59">
        <v>0</v>
      </c>
      <c r="P14" s="59">
        <v>83.19</v>
      </c>
      <c r="Q14" s="59">
        <v>0</v>
      </c>
      <c r="R14" s="59">
        <v>0</v>
      </c>
      <c r="S14" s="59">
        <v>1280247</v>
      </c>
    </row>
    <row r="15" spans="1:19" ht="19.8">
      <c r="A15" s="59" t="s">
        <v>151</v>
      </c>
      <c r="B15" s="59">
        <v>5</v>
      </c>
      <c r="C15" s="59">
        <v>3</v>
      </c>
      <c r="D15" s="59">
        <v>3</v>
      </c>
      <c r="E15" s="59">
        <v>11</v>
      </c>
      <c r="F15" s="59">
        <v>43</v>
      </c>
      <c r="G15" s="59">
        <v>180</v>
      </c>
      <c r="H15" s="59">
        <v>139</v>
      </c>
      <c r="I15" s="59">
        <v>34</v>
      </c>
      <c r="J15" s="59">
        <v>0</v>
      </c>
      <c r="K15" s="59">
        <v>0</v>
      </c>
      <c r="L15" s="59">
        <v>0</v>
      </c>
      <c r="M15" s="59">
        <v>0</v>
      </c>
      <c r="N15" s="59">
        <v>418</v>
      </c>
      <c r="O15" s="59">
        <v>1</v>
      </c>
      <c r="P15" s="59">
        <v>152.1</v>
      </c>
      <c r="Q15" s="59">
        <v>0.36</v>
      </c>
      <c r="R15" s="59">
        <v>0.24</v>
      </c>
      <c r="S15" s="59">
        <v>274824</v>
      </c>
    </row>
    <row r="16" spans="1:19" ht="19.8">
      <c r="A16" s="59" t="s">
        <v>395</v>
      </c>
      <c r="B16" s="59">
        <v>41</v>
      </c>
      <c r="C16" s="59">
        <v>60</v>
      </c>
      <c r="D16" s="59">
        <v>71</v>
      </c>
      <c r="E16" s="59">
        <v>130</v>
      </c>
      <c r="F16" s="59">
        <v>431</v>
      </c>
      <c r="G16" s="59">
        <v>906</v>
      </c>
      <c r="H16" s="59">
        <v>951</v>
      </c>
      <c r="I16" s="59">
        <v>288</v>
      </c>
      <c r="J16" s="59">
        <v>0</v>
      </c>
      <c r="K16" s="59">
        <v>0</v>
      </c>
      <c r="L16" s="59">
        <v>0</v>
      </c>
      <c r="M16" s="59">
        <v>0</v>
      </c>
      <c r="N16" s="59">
        <v>2878</v>
      </c>
      <c r="O16" s="59">
        <v>2</v>
      </c>
      <c r="P16" s="59">
        <v>81.17</v>
      </c>
      <c r="Q16" s="59">
        <v>0.06</v>
      </c>
      <c r="R16" s="59">
        <v>7.0000000000000007E-2</v>
      </c>
      <c r="S16" s="59">
        <v>3545813</v>
      </c>
    </row>
    <row r="17" spans="1:19" ht="19.8">
      <c r="A17" s="59" t="s">
        <v>199</v>
      </c>
      <c r="B17" s="59">
        <v>0</v>
      </c>
      <c r="C17" s="59">
        <v>2</v>
      </c>
      <c r="D17" s="59">
        <v>4</v>
      </c>
      <c r="E17" s="59">
        <v>9</v>
      </c>
      <c r="F17" s="59">
        <v>37</v>
      </c>
      <c r="G17" s="59">
        <v>42</v>
      </c>
      <c r="H17" s="59">
        <v>63</v>
      </c>
      <c r="I17" s="59">
        <v>15</v>
      </c>
      <c r="J17" s="59">
        <v>0</v>
      </c>
      <c r="K17" s="59">
        <v>0</v>
      </c>
      <c r="L17" s="59">
        <v>0</v>
      </c>
      <c r="M17" s="59">
        <v>0</v>
      </c>
      <c r="N17" s="59">
        <v>172</v>
      </c>
      <c r="O17" s="59">
        <v>0</v>
      </c>
      <c r="P17" s="59">
        <v>37.47</v>
      </c>
      <c r="Q17" s="59">
        <v>0</v>
      </c>
      <c r="R17" s="59">
        <v>0</v>
      </c>
      <c r="S17" s="59">
        <v>458983</v>
      </c>
    </row>
    <row r="18" spans="1:19" ht="19.8">
      <c r="A18" s="59" t="s">
        <v>163</v>
      </c>
      <c r="B18" s="59">
        <v>19</v>
      </c>
      <c r="C18" s="59">
        <v>24</v>
      </c>
      <c r="D18" s="59">
        <v>20</v>
      </c>
      <c r="E18" s="59">
        <v>36</v>
      </c>
      <c r="F18" s="59">
        <v>107</v>
      </c>
      <c r="G18" s="59">
        <v>235</v>
      </c>
      <c r="H18" s="59">
        <v>293</v>
      </c>
      <c r="I18" s="59">
        <v>68</v>
      </c>
      <c r="J18" s="59">
        <v>0</v>
      </c>
      <c r="K18" s="59">
        <v>0</v>
      </c>
      <c r="L18" s="59">
        <v>0</v>
      </c>
      <c r="M18" s="59">
        <v>0</v>
      </c>
      <c r="N18" s="59">
        <v>802</v>
      </c>
      <c r="O18" s="59">
        <v>2</v>
      </c>
      <c r="P18" s="59">
        <v>128.28</v>
      </c>
      <c r="Q18" s="59">
        <v>0.32</v>
      </c>
      <c r="R18" s="59">
        <v>0.25</v>
      </c>
      <c r="S18" s="59">
        <v>625174</v>
      </c>
    </row>
    <row r="19" spans="1:19" ht="19.8">
      <c r="A19" s="59" t="s">
        <v>196</v>
      </c>
      <c r="B19" s="59">
        <v>4</v>
      </c>
      <c r="C19" s="59">
        <v>5</v>
      </c>
      <c r="D19" s="59">
        <v>9</v>
      </c>
      <c r="E19" s="59">
        <v>15</v>
      </c>
      <c r="F19" s="59">
        <v>44</v>
      </c>
      <c r="G19" s="59">
        <v>121</v>
      </c>
      <c r="H19" s="59">
        <v>120</v>
      </c>
      <c r="I19" s="59">
        <v>44</v>
      </c>
      <c r="J19" s="59">
        <v>0</v>
      </c>
      <c r="K19" s="59">
        <v>0</v>
      </c>
      <c r="L19" s="59">
        <v>0</v>
      </c>
      <c r="M19" s="59">
        <v>0</v>
      </c>
      <c r="N19" s="59">
        <v>362</v>
      </c>
      <c r="O19" s="59">
        <v>0</v>
      </c>
      <c r="P19" s="59">
        <v>60.24</v>
      </c>
      <c r="Q19" s="59">
        <v>0</v>
      </c>
      <c r="R19" s="59">
        <v>0</v>
      </c>
      <c r="S19" s="59">
        <v>600971</v>
      </c>
    </row>
    <row r="20" spans="1:19" ht="19.8">
      <c r="A20" s="59" t="s">
        <v>186</v>
      </c>
      <c r="B20" s="59">
        <v>6</v>
      </c>
      <c r="C20" s="59">
        <v>11</v>
      </c>
      <c r="D20" s="59">
        <v>20</v>
      </c>
      <c r="E20" s="59">
        <v>47</v>
      </c>
      <c r="F20" s="59">
        <v>117</v>
      </c>
      <c r="G20" s="59">
        <v>250</v>
      </c>
      <c r="H20" s="59">
        <v>305</v>
      </c>
      <c r="I20" s="59">
        <v>113</v>
      </c>
      <c r="J20" s="59">
        <v>0</v>
      </c>
      <c r="K20" s="59">
        <v>0</v>
      </c>
      <c r="L20" s="59">
        <v>0</v>
      </c>
      <c r="M20" s="59">
        <v>0</v>
      </c>
      <c r="N20" s="59">
        <v>869</v>
      </c>
      <c r="O20" s="59">
        <v>0</v>
      </c>
      <c r="P20" s="59">
        <v>100.51</v>
      </c>
      <c r="Q20" s="59">
        <v>0</v>
      </c>
      <c r="R20" s="59">
        <v>0</v>
      </c>
      <c r="S20" s="59">
        <v>864581</v>
      </c>
    </row>
    <row r="21" spans="1:19" ht="19.8">
      <c r="A21" s="59" t="s">
        <v>178</v>
      </c>
      <c r="B21" s="59">
        <v>12</v>
      </c>
      <c r="C21" s="59">
        <v>18</v>
      </c>
      <c r="D21" s="59">
        <v>18</v>
      </c>
      <c r="E21" s="59">
        <v>23</v>
      </c>
      <c r="F21" s="59">
        <v>126</v>
      </c>
      <c r="G21" s="59">
        <v>258</v>
      </c>
      <c r="H21" s="59">
        <v>170</v>
      </c>
      <c r="I21" s="59">
        <v>48</v>
      </c>
      <c r="J21" s="59">
        <v>0</v>
      </c>
      <c r="K21" s="59">
        <v>0</v>
      </c>
      <c r="L21" s="59">
        <v>0</v>
      </c>
      <c r="M21" s="59">
        <v>0</v>
      </c>
      <c r="N21" s="59">
        <v>673</v>
      </c>
      <c r="O21" s="59">
        <v>0</v>
      </c>
      <c r="P21" s="59">
        <v>67.56</v>
      </c>
      <c r="Q21" s="59">
        <v>0</v>
      </c>
      <c r="R21" s="59">
        <v>0</v>
      </c>
      <c r="S21" s="59">
        <v>996104</v>
      </c>
    </row>
    <row r="22" spans="1:19" ht="19.8">
      <c r="A22" s="59" t="s">
        <v>396</v>
      </c>
      <c r="B22" s="59">
        <v>69</v>
      </c>
      <c r="C22" s="59">
        <v>77</v>
      </c>
      <c r="D22" s="59">
        <v>114</v>
      </c>
      <c r="E22" s="59">
        <v>192</v>
      </c>
      <c r="F22" s="59">
        <v>540</v>
      </c>
      <c r="G22" s="59">
        <v>1197</v>
      </c>
      <c r="H22" s="59">
        <v>1074</v>
      </c>
      <c r="I22" s="59">
        <v>391</v>
      </c>
      <c r="J22" s="59">
        <v>0</v>
      </c>
      <c r="K22" s="59">
        <v>0</v>
      </c>
      <c r="L22" s="59">
        <v>0</v>
      </c>
      <c r="M22" s="59">
        <v>0</v>
      </c>
      <c r="N22" s="59">
        <v>3654</v>
      </c>
      <c r="O22" s="59">
        <v>3</v>
      </c>
      <c r="P22" s="59">
        <v>121.58</v>
      </c>
      <c r="Q22" s="59">
        <v>0.1</v>
      </c>
      <c r="R22" s="59">
        <v>0.08</v>
      </c>
      <c r="S22" s="59">
        <v>3005413</v>
      </c>
    </row>
    <row r="23" spans="1:19" ht="19.8">
      <c r="A23" s="59" t="s">
        <v>212</v>
      </c>
      <c r="B23" s="59">
        <v>4</v>
      </c>
      <c r="C23" s="59">
        <v>3</v>
      </c>
      <c r="D23" s="59">
        <v>2</v>
      </c>
      <c r="E23" s="59">
        <v>2</v>
      </c>
      <c r="F23" s="59">
        <v>7</v>
      </c>
      <c r="G23" s="59">
        <v>17</v>
      </c>
      <c r="H23" s="59">
        <v>24</v>
      </c>
      <c r="I23" s="59">
        <v>16</v>
      </c>
      <c r="J23" s="59">
        <v>0</v>
      </c>
      <c r="K23" s="59">
        <v>0</v>
      </c>
      <c r="L23" s="59">
        <v>0</v>
      </c>
      <c r="M23" s="59">
        <v>0</v>
      </c>
      <c r="N23" s="59">
        <v>75</v>
      </c>
      <c r="O23" s="59">
        <v>0</v>
      </c>
      <c r="P23" s="59">
        <v>22.66</v>
      </c>
      <c r="Q23" s="59">
        <v>0</v>
      </c>
      <c r="R23" s="59">
        <v>0</v>
      </c>
      <c r="S23" s="59">
        <v>331044</v>
      </c>
    </row>
    <row r="24" spans="1:19" ht="19.8">
      <c r="A24" s="59" t="s">
        <v>194</v>
      </c>
      <c r="B24" s="59">
        <v>22</v>
      </c>
      <c r="C24" s="59">
        <v>24</v>
      </c>
      <c r="D24" s="59">
        <v>59</v>
      </c>
      <c r="E24" s="59">
        <v>87</v>
      </c>
      <c r="F24" s="59">
        <v>216</v>
      </c>
      <c r="G24" s="59">
        <v>471</v>
      </c>
      <c r="H24" s="59">
        <v>429</v>
      </c>
      <c r="I24" s="59">
        <v>195</v>
      </c>
      <c r="J24" s="59">
        <v>0</v>
      </c>
      <c r="K24" s="59">
        <v>0</v>
      </c>
      <c r="L24" s="59">
        <v>0</v>
      </c>
      <c r="M24" s="59">
        <v>0</v>
      </c>
      <c r="N24" s="59">
        <v>1503</v>
      </c>
      <c r="O24" s="59">
        <v>2</v>
      </c>
      <c r="P24" s="59">
        <v>140.57</v>
      </c>
      <c r="Q24" s="59">
        <v>0.19</v>
      </c>
      <c r="R24" s="59">
        <v>0.13</v>
      </c>
      <c r="S24" s="59">
        <v>1069198</v>
      </c>
    </row>
    <row r="25" spans="1:19" ht="19.8">
      <c r="A25" s="59" t="s">
        <v>202</v>
      </c>
      <c r="B25" s="59">
        <v>13</v>
      </c>
      <c r="C25" s="59">
        <v>10</v>
      </c>
      <c r="D25" s="59">
        <v>8</v>
      </c>
      <c r="E25" s="59">
        <v>22</v>
      </c>
      <c r="F25" s="59">
        <v>79</v>
      </c>
      <c r="G25" s="59">
        <v>154</v>
      </c>
      <c r="H25" s="59">
        <v>137</v>
      </c>
      <c r="I25" s="59">
        <v>29</v>
      </c>
      <c r="J25" s="59">
        <v>0</v>
      </c>
      <c r="K25" s="59">
        <v>0</v>
      </c>
      <c r="L25" s="59">
        <v>0</v>
      </c>
      <c r="M25" s="59">
        <v>0</v>
      </c>
      <c r="N25" s="59">
        <v>452</v>
      </c>
      <c r="O25" s="59">
        <v>0</v>
      </c>
      <c r="P25" s="59">
        <v>136.72</v>
      </c>
      <c r="Q25" s="59">
        <v>0</v>
      </c>
      <c r="R25" s="59">
        <v>0</v>
      </c>
      <c r="S25" s="59">
        <v>330602</v>
      </c>
    </row>
    <row r="26" spans="1:19" ht="19.8">
      <c r="A26" s="59" t="s">
        <v>223</v>
      </c>
      <c r="B26" s="59">
        <v>15</v>
      </c>
      <c r="C26" s="59">
        <v>14</v>
      </c>
      <c r="D26" s="59">
        <v>21</v>
      </c>
      <c r="E26" s="59">
        <v>35</v>
      </c>
      <c r="F26" s="59">
        <v>82</v>
      </c>
      <c r="G26" s="59">
        <v>210</v>
      </c>
      <c r="H26" s="59">
        <v>241</v>
      </c>
      <c r="I26" s="59">
        <v>89</v>
      </c>
      <c r="J26" s="59">
        <v>0</v>
      </c>
      <c r="K26" s="59">
        <v>0</v>
      </c>
      <c r="L26" s="59">
        <v>0</v>
      </c>
      <c r="M26" s="59">
        <v>0</v>
      </c>
      <c r="N26" s="59">
        <v>707</v>
      </c>
      <c r="O26" s="59">
        <v>0</v>
      </c>
      <c r="P26" s="59">
        <v>96.87</v>
      </c>
      <c r="Q26" s="59">
        <v>0</v>
      </c>
      <c r="R26" s="59">
        <v>0</v>
      </c>
      <c r="S26" s="59">
        <v>729850</v>
      </c>
    </row>
    <row r="27" spans="1:19" ht="19.8">
      <c r="A27" s="59" t="s">
        <v>191</v>
      </c>
      <c r="B27" s="59">
        <v>15</v>
      </c>
      <c r="C27" s="59">
        <v>26</v>
      </c>
      <c r="D27" s="59">
        <v>24</v>
      </c>
      <c r="E27" s="59">
        <v>46</v>
      </c>
      <c r="F27" s="59">
        <v>156</v>
      </c>
      <c r="G27" s="59">
        <v>345</v>
      </c>
      <c r="H27" s="59">
        <v>243</v>
      </c>
      <c r="I27" s="59">
        <v>62</v>
      </c>
      <c r="J27" s="59">
        <v>0</v>
      </c>
      <c r="K27" s="59">
        <v>0</v>
      </c>
      <c r="L27" s="59">
        <v>0</v>
      </c>
      <c r="M27" s="59">
        <v>0</v>
      </c>
      <c r="N27" s="59">
        <v>917</v>
      </c>
      <c r="O27" s="59">
        <v>1</v>
      </c>
      <c r="P27" s="59">
        <v>168.34</v>
      </c>
      <c r="Q27" s="59">
        <v>0.18</v>
      </c>
      <c r="R27" s="59">
        <v>0.11</v>
      </c>
      <c r="S27" s="59">
        <v>544719</v>
      </c>
    </row>
    <row r="28" spans="1:19" ht="19.8">
      <c r="A28" s="59" t="s">
        <v>397</v>
      </c>
      <c r="B28" s="59">
        <v>1225</v>
      </c>
      <c r="C28" s="59">
        <v>1077</v>
      </c>
      <c r="D28" s="59">
        <v>1477</v>
      </c>
      <c r="E28" s="59">
        <v>1606</v>
      </c>
      <c r="F28" s="59">
        <v>2433</v>
      </c>
      <c r="G28" s="59">
        <v>4571</v>
      </c>
      <c r="H28" s="59">
        <v>5261</v>
      </c>
      <c r="I28" s="59">
        <v>1525</v>
      </c>
      <c r="J28" s="59">
        <v>0</v>
      </c>
      <c r="K28" s="59">
        <v>0</v>
      </c>
      <c r="L28" s="59">
        <v>0</v>
      </c>
      <c r="M28" s="59">
        <v>0</v>
      </c>
      <c r="N28" s="59">
        <v>19175</v>
      </c>
      <c r="O28" s="59">
        <v>32</v>
      </c>
      <c r="P28" s="59">
        <v>85.19</v>
      </c>
      <c r="Q28" s="59">
        <v>0.14000000000000001</v>
      </c>
      <c r="R28" s="59">
        <v>0.17</v>
      </c>
      <c r="S28" s="59">
        <v>22507913</v>
      </c>
    </row>
    <row r="29" spans="1:19" ht="19.8">
      <c r="A29" s="59" t="s">
        <v>171</v>
      </c>
      <c r="B29" s="59">
        <v>435</v>
      </c>
      <c r="C29" s="59">
        <v>382</v>
      </c>
      <c r="D29" s="59">
        <v>577</v>
      </c>
      <c r="E29" s="59">
        <v>488</v>
      </c>
      <c r="F29" s="59">
        <v>307</v>
      </c>
      <c r="G29" s="59">
        <v>843</v>
      </c>
      <c r="H29" s="59">
        <v>1409</v>
      </c>
      <c r="I29" s="59">
        <v>490</v>
      </c>
      <c r="J29" s="59">
        <v>0</v>
      </c>
      <c r="K29" s="59">
        <v>0</v>
      </c>
      <c r="L29" s="59">
        <v>0</v>
      </c>
      <c r="M29" s="59">
        <v>0</v>
      </c>
      <c r="N29" s="59">
        <v>4931</v>
      </c>
      <c r="O29" s="59">
        <v>3</v>
      </c>
      <c r="P29" s="59">
        <v>86.64</v>
      </c>
      <c r="Q29" s="59">
        <v>0.05</v>
      </c>
      <c r="R29" s="59">
        <v>0.06</v>
      </c>
      <c r="S29" s="59">
        <v>5691530</v>
      </c>
    </row>
    <row r="30" spans="1:19" ht="19.8">
      <c r="A30" s="59" t="s">
        <v>398</v>
      </c>
      <c r="B30" s="59">
        <v>149</v>
      </c>
      <c r="C30" s="59">
        <v>117</v>
      </c>
      <c r="D30" s="59">
        <v>176</v>
      </c>
      <c r="E30" s="59">
        <v>282</v>
      </c>
      <c r="F30" s="59">
        <v>636</v>
      </c>
      <c r="G30" s="59">
        <v>1213</v>
      </c>
      <c r="H30" s="59">
        <v>1409</v>
      </c>
      <c r="I30" s="59">
        <v>442</v>
      </c>
      <c r="J30" s="59">
        <v>0</v>
      </c>
      <c r="K30" s="59">
        <v>0</v>
      </c>
      <c r="L30" s="59">
        <v>0</v>
      </c>
      <c r="M30" s="59">
        <v>0</v>
      </c>
      <c r="N30" s="59">
        <v>4424</v>
      </c>
      <c r="O30" s="59">
        <v>16</v>
      </c>
      <c r="P30" s="59">
        <v>84.04</v>
      </c>
      <c r="Q30" s="59">
        <v>0.3</v>
      </c>
      <c r="R30" s="59">
        <v>0.36</v>
      </c>
      <c r="S30" s="59">
        <v>5264087</v>
      </c>
    </row>
    <row r="31" spans="1:19" ht="16.8">
      <c r="A31" s="60" t="s">
        <v>399</v>
      </c>
      <c r="B31" s="61">
        <v>241660</v>
      </c>
    </row>
    <row r="33" spans="1:19" ht="17.399999999999999">
      <c r="A33" s="46" t="s">
        <v>383</v>
      </c>
    </row>
    <row r="34" spans="1:19" ht="17.399999999999999">
      <c r="A34" s="46" t="s">
        <v>384</v>
      </c>
    </row>
    <row r="35" spans="1:19" ht="19.8">
      <c r="A35" s="59" t="s">
        <v>146</v>
      </c>
      <c r="B35" s="59" t="s">
        <v>228</v>
      </c>
      <c r="C35" s="59" t="s">
        <v>229</v>
      </c>
      <c r="D35" s="59" t="s">
        <v>230</v>
      </c>
      <c r="E35" s="59" t="s">
        <v>231</v>
      </c>
      <c r="F35" s="59" t="s">
        <v>232</v>
      </c>
      <c r="G35" s="59" t="s">
        <v>233</v>
      </c>
      <c r="H35" s="59" t="s">
        <v>234</v>
      </c>
      <c r="I35" s="59" t="s">
        <v>235</v>
      </c>
      <c r="J35" s="59" t="s">
        <v>236</v>
      </c>
      <c r="K35" s="59" t="s">
        <v>237</v>
      </c>
      <c r="L35" s="59" t="s">
        <v>238</v>
      </c>
      <c r="M35" s="59" t="s">
        <v>239</v>
      </c>
      <c r="N35" s="59" t="s">
        <v>147</v>
      </c>
      <c r="O35" s="59" t="s">
        <v>147</v>
      </c>
      <c r="P35" s="59" t="s">
        <v>148</v>
      </c>
      <c r="Q35" s="59" t="s">
        <v>150</v>
      </c>
      <c r="R35" s="59" t="s">
        <v>37</v>
      </c>
      <c r="S35" s="59" t="s">
        <v>97</v>
      </c>
    </row>
    <row r="36" spans="1:19" ht="19.8">
      <c r="A36" s="59" t="s">
        <v>385</v>
      </c>
      <c r="B36" s="59" t="s">
        <v>386</v>
      </c>
      <c r="C36" s="59" t="s">
        <v>386</v>
      </c>
      <c r="D36" s="59" t="s">
        <v>386</v>
      </c>
      <c r="E36" s="59" t="s">
        <v>386</v>
      </c>
      <c r="F36" s="59" t="s">
        <v>386</v>
      </c>
      <c r="G36" s="59" t="s">
        <v>386</v>
      </c>
      <c r="H36" s="59" t="s">
        <v>386</v>
      </c>
      <c r="I36" s="59" t="s">
        <v>386</v>
      </c>
      <c r="J36" s="59" t="s">
        <v>386</v>
      </c>
      <c r="K36" s="59" t="s">
        <v>386</v>
      </c>
      <c r="L36" s="59" t="s">
        <v>386</v>
      </c>
      <c r="M36" s="59" t="s">
        <v>386</v>
      </c>
      <c r="N36" s="59" t="s">
        <v>386</v>
      </c>
      <c r="O36" s="59" t="s">
        <v>387</v>
      </c>
      <c r="P36" s="59" t="s">
        <v>388</v>
      </c>
      <c r="Q36" s="59" t="s">
        <v>389</v>
      </c>
      <c r="R36" s="59" t="s">
        <v>390</v>
      </c>
      <c r="S36" s="59" t="s">
        <v>391</v>
      </c>
    </row>
    <row r="37" spans="1:19" ht="19.8">
      <c r="A37" s="59" t="s">
        <v>210</v>
      </c>
      <c r="B37" s="59">
        <v>51</v>
      </c>
      <c r="C37" s="59">
        <v>41</v>
      </c>
      <c r="D37" s="59">
        <v>58</v>
      </c>
      <c r="E37" s="59">
        <v>126</v>
      </c>
      <c r="F37" s="59">
        <v>205</v>
      </c>
      <c r="G37" s="59">
        <v>411</v>
      </c>
      <c r="H37" s="59">
        <v>424</v>
      </c>
      <c r="I37" s="59">
        <v>169</v>
      </c>
      <c r="J37" s="59">
        <v>0</v>
      </c>
      <c r="K37" s="59">
        <v>0</v>
      </c>
      <c r="L37" s="59">
        <v>0</v>
      </c>
      <c r="M37" s="59">
        <v>0</v>
      </c>
      <c r="N37" s="59">
        <v>1485</v>
      </c>
      <c r="O37" s="59">
        <v>5</v>
      </c>
      <c r="P37" s="59">
        <v>123.46</v>
      </c>
      <c r="Q37" s="59">
        <v>0.42</v>
      </c>
      <c r="R37" s="59">
        <v>0.34</v>
      </c>
      <c r="S37" s="59">
        <v>1202818</v>
      </c>
    </row>
    <row r="38" spans="1:19" ht="19.8">
      <c r="A38" s="59" t="s">
        <v>216</v>
      </c>
      <c r="B38" s="59">
        <v>45</v>
      </c>
      <c r="C38" s="59">
        <v>26</v>
      </c>
      <c r="D38" s="59">
        <v>49</v>
      </c>
      <c r="E38" s="59">
        <v>63</v>
      </c>
      <c r="F38" s="59">
        <v>194</v>
      </c>
      <c r="G38" s="59">
        <v>311</v>
      </c>
      <c r="H38" s="59">
        <v>310</v>
      </c>
      <c r="I38" s="59">
        <v>174</v>
      </c>
      <c r="J38" s="59">
        <v>0</v>
      </c>
      <c r="K38" s="59">
        <v>0</v>
      </c>
      <c r="L38" s="59">
        <v>0</v>
      </c>
      <c r="M38" s="59">
        <v>0</v>
      </c>
      <c r="N38" s="59">
        <v>1172</v>
      </c>
      <c r="O38" s="59">
        <v>4</v>
      </c>
      <c r="P38" s="59">
        <v>106.27</v>
      </c>
      <c r="Q38" s="59">
        <v>0.36</v>
      </c>
      <c r="R38" s="59">
        <v>0.34</v>
      </c>
      <c r="S38" s="59">
        <v>1102810</v>
      </c>
    </row>
    <row r="39" spans="1:19" ht="19.8">
      <c r="A39" s="59" t="s">
        <v>188</v>
      </c>
      <c r="B39" s="59">
        <v>30</v>
      </c>
      <c r="C39" s="59">
        <v>23</v>
      </c>
      <c r="D39" s="59">
        <v>31</v>
      </c>
      <c r="E39" s="59">
        <v>22</v>
      </c>
      <c r="F39" s="59">
        <v>67</v>
      </c>
      <c r="G39" s="59">
        <v>168</v>
      </c>
      <c r="H39" s="59">
        <v>248</v>
      </c>
      <c r="I39" s="59">
        <v>47</v>
      </c>
      <c r="J39" s="59">
        <v>0</v>
      </c>
      <c r="K39" s="59">
        <v>0</v>
      </c>
      <c r="L39" s="59">
        <v>0</v>
      </c>
      <c r="M39" s="59">
        <v>0</v>
      </c>
      <c r="N39" s="59">
        <v>636</v>
      </c>
      <c r="O39" s="59">
        <v>4</v>
      </c>
      <c r="P39" s="59">
        <v>78.58</v>
      </c>
      <c r="Q39" s="59">
        <v>0.49</v>
      </c>
      <c r="R39" s="59">
        <v>0.63</v>
      </c>
      <c r="S39" s="59">
        <v>809340</v>
      </c>
    </row>
    <row r="40" spans="1:19" ht="19.8">
      <c r="A40" s="59" t="s">
        <v>197</v>
      </c>
      <c r="B40" s="59">
        <v>7</v>
      </c>
      <c r="C40" s="59">
        <v>2</v>
      </c>
      <c r="D40" s="59">
        <v>11</v>
      </c>
      <c r="E40" s="59">
        <v>18</v>
      </c>
      <c r="F40" s="59">
        <v>24</v>
      </c>
      <c r="G40" s="59">
        <v>23</v>
      </c>
      <c r="H40" s="59">
        <v>29</v>
      </c>
      <c r="I40" s="59">
        <v>11</v>
      </c>
      <c r="J40" s="59">
        <v>0</v>
      </c>
      <c r="K40" s="59">
        <v>0</v>
      </c>
      <c r="L40" s="59">
        <v>0</v>
      </c>
      <c r="M40" s="59">
        <v>0</v>
      </c>
      <c r="N40" s="59">
        <v>125</v>
      </c>
      <c r="O40" s="59">
        <v>0</v>
      </c>
      <c r="P40" s="59">
        <v>44.2</v>
      </c>
      <c r="Q40" s="59">
        <v>0</v>
      </c>
      <c r="R40" s="59">
        <v>0</v>
      </c>
      <c r="S40" s="59">
        <v>282788</v>
      </c>
    </row>
    <row r="41" spans="1:19" ht="19.8">
      <c r="A41" s="59" t="s">
        <v>195</v>
      </c>
      <c r="B41" s="59">
        <v>14</v>
      </c>
      <c r="C41" s="59">
        <v>12</v>
      </c>
      <c r="D41" s="59">
        <v>10</v>
      </c>
      <c r="E41" s="59">
        <v>10</v>
      </c>
      <c r="F41" s="59">
        <v>61</v>
      </c>
      <c r="G41" s="59">
        <v>159</v>
      </c>
      <c r="H41" s="59">
        <v>147</v>
      </c>
      <c r="I41" s="59">
        <v>1</v>
      </c>
      <c r="J41" s="59">
        <v>0</v>
      </c>
      <c r="K41" s="59">
        <v>0</v>
      </c>
      <c r="L41" s="59">
        <v>0</v>
      </c>
      <c r="M41" s="59">
        <v>0</v>
      </c>
      <c r="N41" s="59">
        <v>414</v>
      </c>
      <c r="O41" s="59">
        <v>0</v>
      </c>
      <c r="P41" s="59">
        <v>54.62</v>
      </c>
      <c r="Q41" s="59">
        <v>0</v>
      </c>
      <c r="R41" s="59">
        <v>0</v>
      </c>
      <c r="S41" s="59">
        <v>757988</v>
      </c>
    </row>
    <row r="42" spans="1:19" ht="19.8">
      <c r="A42" s="59" t="s">
        <v>227</v>
      </c>
      <c r="B42" s="59">
        <v>0</v>
      </c>
      <c r="C42" s="59">
        <v>0</v>
      </c>
      <c r="D42" s="59">
        <v>1</v>
      </c>
      <c r="E42" s="59">
        <v>1</v>
      </c>
      <c r="F42" s="59">
        <v>0</v>
      </c>
      <c r="G42" s="59">
        <v>3</v>
      </c>
      <c r="H42" s="59">
        <v>9</v>
      </c>
      <c r="I42" s="59">
        <v>2</v>
      </c>
      <c r="J42" s="59">
        <v>0</v>
      </c>
      <c r="K42" s="59">
        <v>0</v>
      </c>
      <c r="L42" s="59">
        <v>0</v>
      </c>
      <c r="M42" s="59">
        <v>0</v>
      </c>
      <c r="N42" s="59">
        <v>16</v>
      </c>
      <c r="O42" s="59">
        <v>0</v>
      </c>
      <c r="P42" s="59">
        <v>7.58</v>
      </c>
      <c r="Q42" s="59">
        <v>0</v>
      </c>
      <c r="R42" s="59">
        <v>0</v>
      </c>
      <c r="S42" s="59">
        <v>211007</v>
      </c>
    </row>
    <row r="43" spans="1:19" ht="19.8">
      <c r="A43" s="59" t="s">
        <v>217</v>
      </c>
      <c r="B43" s="59">
        <v>0</v>
      </c>
      <c r="C43" s="59">
        <v>9</v>
      </c>
      <c r="D43" s="59">
        <v>6</v>
      </c>
      <c r="E43" s="59">
        <v>18</v>
      </c>
      <c r="F43" s="59">
        <v>52</v>
      </c>
      <c r="G43" s="59">
        <v>76</v>
      </c>
      <c r="H43" s="59">
        <v>96</v>
      </c>
      <c r="I43" s="59">
        <v>38</v>
      </c>
      <c r="J43" s="59">
        <v>0</v>
      </c>
      <c r="K43" s="59">
        <v>0</v>
      </c>
      <c r="L43" s="59">
        <v>0</v>
      </c>
      <c r="M43" s="59">
        <v>0</v>
      </c>
      <c r="N43" s="59">
        <v>295</v>
      </c>
      <c r="O43" s="59">
        <v>2</v>
      </c>
      <c r="P43" s="59">
        <v>46.18</v>
      </c>
      <c r="Q43" s="59">
        <v>0.31</v>
      </c>
      <c r="R43" s="59">
        <v>0.68</v>
      </c>
      <c r="S43" s="59">
        <v>638869</v>
      </c>
    </row>
    <row r="44" spans="1:19" ht="19.8">
      <c r="A44" s="59" t="s">
        <v>222</v>
      </c>
      <c r="B44" s="59">
        <v>2</v>
      </c>
      <c r="C44" s="59">
        <v>4</v>
      </c>
      <c r="D44" s="59">
        <v>10</v>
      </c>
      <c r="E44" s="59">
        <v>24</v>
      </c>
      <c r="F44" s="59">
        <v>33</v>
      </c>
      <c r="G44" s="59">
        <v>62</v>
      </c>
      <c r="H44" s="59">
        <v>146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281</v>
      </c>
      <c r="O44" s="59">
        <v>1</v>
      </c>
      <c r="P44" s="59">
        <v>108.72</v>
      </c>
      <c r="Q44" s="59">
        <v>0.39</v>
      </c>
      <c r="R44" s="59">
        <v>0.36</v>
      </c>
      <c r="S44" s="59">
        <v>258467</v>
      </c>
    </row>
    <row r="45" spans="1:19" ht="19.8">
      <c r="A45" s="59" t="s">
        <v>400</v>
      </c>
      <c r="B45" s="59">
        <v>438</v>
      </c>
      <c r="C45" s="59">
        <v>370</v>
      </c>
      <c r="D45" s="59">
        <v>404</v>
      </c>
      <c r="E45" s="59">
        <v>449</v>
      </c>
      <c r="F45" s="59">
        <v>646</v>
      </c>
      <c r="G45" s="59">
        <v>1126</v>
      </c>
      <c r="H45" s="59">
        <v>1185</v>
      </c>
      <c r="I45" s="59">
        <v>318</v>
      </c>
      <c r="J45" s="59">
        <v>0</v>
      </c>
      <c r="K45" s="59">
        <v>0</v>
      </c>
      <c r="L45" s="59">
        <v>0</v>
      </c>
      <c r="M45" s="59">
        <v>0</v>
      </c>
      <c r="N45" s="59">
        <v>4936</v>
      </c>
      <c r="O45" s="59">
        <v>7</v>
      </c>
      <c r="P45" s="59">
        <v>93.74</v>
      </c>
      <c r="Q45" s="59">
        <v>0.13</v>
      </c>
      <c r="R45" s="59">
        <v>0.14000000000000001</v>
      </c>
      <c r="S45" s="59">
        <v>5265846</v>
      </c>
    </row>
    <row r="46" spans="1:19" ht="19.8">
      <c r="A46" s="59" t="s">
        <v>209</v>
      </c>
      <c r="B46" s="59">
        <v>82</v>
      </c>
      <c r="C46" s="59">
        <v>74</v>
      </c>
      <c r="D46" s="59">
        <v>99</v>
      </c>
      <c r="E46" s="59">
        <v>70</v>
      </c>
      <c r="F46" s="59">
        <v>98</v>
      </c>
      <c r="G46" s="59">
        <v>195</v>
      </c>
      <c r="H46" s="59">
        <v>226</v>
      </c>
      <c r="I46" s="59">
        <v>30</v>
      </c>
      <c r="J46" s="59">
        <v>0</v>
      </c>
      <c r="K46" s="59">
        <v>0</v>
      </c>
      <c r="L46" s="59">
        <v>0</v>
      </c>
      <c r="M46" s="59">
        <v>0</v>
      </c>
      <c r="N46" s="59">
        <v>874</v>
      </c>
      <c r="O46" s="59">
        <v>1</v>
      </c>
      <c r="P46" s="59">
        <v>100.59</v>
      </c>
      <c r="Q46" s="59">
        <v>0.12</v>
      </c>
      <c r="R46" s="59">
        <v>0.11</v>
      </c>
      <c r="S46" s="59">
        <v>868853</v>
      </c>
    </row>
    <row r="47" spans="1:19" ht="19.8">
      <c r="A47" s="59" t="s">
        <v>225</v>
      </c>
      <c r="B47" s="59">
        <v>14</v>
      </c>
      <c r="C47" s="59">
        <v>18</v>
      </c>
      <c r="D47" s="59">
        <v>21</v>
      </c>
      <c r="E47" s="59">
        <v>37</v>
      </c>
      <c r="F47" s="59">
        <v>49</v>
      </c>
      <c r="G47" s="59">
        <v>109</v>
      </c>
      <c r="H47" s="59">
        <v>83</v>
      </c>
      <c r="I47" s="59">
        <v>10</v>
      </c>
      <c r="J47" s="59">
        <v>0</v>
      </c>
      <c r="K47" s="59">
        <v>0</v>
      </c>
      <c r="L47" s="59">
        <v>0</v>
      </c>
      <c r="M47" s="59">
        <v>0</v>
      </c>
      <c r="N47" s="59">
        <v>341</v>
      </c>
      <c r="O47" s="59">
        <v>1</v>
      </c>
      <c r="P47" s="59">
        <v>38.590000000000003</v>
      </c>
      <c r="Q47" s="59">
        <v>0.11</v>
      </c>
      <c r="R47" s="59">
        <v>0.28999999999999998</v>
      </c>
      <c r="S47" s="59">
        <v>883629</v>
      </c>
    </row>
    <row r="48" spans="1:19" ht="19.8">
      <c r="A48" s="59" t="s">
        <v>220</v>
      </c>
      <c r="B48" s="59">
        <v>49</v>
      </c>
      <c r="C48" s="59">
        <v>22</v>
      </c>
      <c r="D48" s="59">
        <v>31</v>
      </c>
      <c r="E48" s="59">
        <v>49</v>
      </c>
      <c r="F48" s="59">
        <v>91</v>
      </c>
      <c r="G48" s="59">
        <v>153</v>
      </c>
      <c r="H48" s="59">
        <v>162</v>
      </c>
      <c r="I48" s="59">
        <v>36</v>
      </c>
      <c r="J48" s="59">
        <v>0</v>
      </c>
      <c r="K48" s="59">
        <v>0</v>
      </c>
      <c r="L48" s="59">
        <v>0</v>
      </c>
      <c r="M48" s="59">
        <v>0</v>
      </c>
      <c r="N48" s="59">
        <v>593</v>
      </c>
      <c r="O48" s="59">
        <v>0</v>
      </c>
      <c r="P48" s="59">
        <v>69.84</v>
      </c>
      <c r="Q48" s="59">
        <v>0</v>
      </c>
      <c r="R48" s="59">
        <v>0</v>
      </c>
      <c r="S48" s="59">
        <v>849133</v>
      </c>
    </row>
    <row r="49" spans="1:19" ht="19.8">
      <c r="A49" s="59" t="s">
        <v>182</v>
      </c>
      <c r="B49" s="59">
        <v>119</v>
      </c>
      <c r="C49" s="59">
        <v>91</v>
      </c>
      <c r="D49" s="59">
        <v>85</v>
      </c>
      <c r="E49" s="59">
        <v>127</v>
      </c>
      <c r="F49" s="59">
        <v>185</v>
      </c>
      <c r="G49" s="59">
        <v>350</v>
      </c>
      <c r="H49" s="59">
        <v>418</v>
      </c>
      <c r="I49" s="59">
        <v>167</v>
      </c>
      <c r="J49" s="59">
        <v>0</v>
      </c>
      <c r="K49" s="59">
        <v>0</v>
      </c>
      <c r="L49" s="59">
        <v>0</v>
      </c>
      <c r="M49" s="59">
        <v>0</v>
      </c>
      <c r="N49" s="59">
        <v>1542</v>
      </c>
      <c r="O49" s="59">
        <v>2</v>
      </c>
      <c r="P49" s="59">
        <v>170.92</v>
      </c>
      <c r="Q49" s="59">
        <v>0.22</v>
      </c>
      <c r="R49" s="59">
        <v>0.13</v>
      </c>
      <c r="S49" s="59">
        <v>902175</v>
      </c>
    </row>
    <row r="50" spans="1:19" ht="19.8">
      <c r="A50" s="59" t="s">
        <v>184</v>
      </c>
      <c r="B50" s="59">
        <v>91</v>
      </c>
      <c r="C50" s="59">
        <v>61</v>
      </c>
      <c r="D50" s="59">
        <v>82</v>
      </c>
      <c r="E50" s="59">
        <v>75</v>
      </c>
      <c r="F50" s="59">
        <v>92</v>
      </c>
      <c r="G50" s="59">
        <v>112</v>
      </c>
      <c r="H50" s="59">
        <v>118</v>
      </c>
      <c r="I50" s="59">
        <v>7</v>
      </c>
      <c r="J50" s="59">
        <v>0</v>
      </c>
      <c r="K50" s="59">
        <v>0</v>
      </c>
      <c r="L50" s="59">
        <v>0</v>
      </c>
      <c r="M50" s="59">
        <v>0</v>
      </c>
      <c r="N50" s="59">
        <v>638</v>
      </c>
      <c r="O50" s="59">
        <v>2</v>
      </c>
      <c r="P50" s="59">
        <v>115.77</v>
      </c>
      <c r="Q50" s="59">
        <v>0.36</v>
      </c>
      <c r="R50" s="59">
        <v>0.31</v>
      </c>
      <c r="S50" s="59">
        <v>551086</v>
      </c>
    </row>
    <row r="51" spans="1:19" ht="19.8">
      <c r="A51" s="59" t="s">
        <v>218</v>
      </c>
      <c r="B51" s="59">
        <v>16</v>
      </c>
      <c r="C51" s="59">
        <v>16</v>
      </c>
      <c r="D51" s="59">
        <v>6</v>
      </c>
      <c r="E51" s="59">
        <v>6</v>
      </c>
      <c r="F51" s="59">
        <v>14</v>
      </c>
      <c r="G51" s="59">
        <v>37</v>
      </c>
      <c r="H51" s="59">
        <v>30</v>
      </c>
      <c r="I51" s="59">
        <v>11</v>
      </c>
      <c r="J51" s="59">
        <v>0</v>
      </c>
      <c r="K51" s="59">
        <v>0</v>
      </c>
      <c r="L51" s="59">
        <v>0</v>
      </c>
      <c r="M51" s="59">
        <v>0</v>
      </c>
      <c r="N51" s="59">
        <v>136</v>
      </c>
      <c r="O51" s="59">
        <v>1</v>
      </c>
      <c r="P51" s="59">
        <v>70.02</v>
      </c>
      <c r="Q51" s="59">
        <v>0.51</v>
      </c>
      <c r="R51" s="59">
        <v>0.74</v>
      </c>
      <c r="S51" s="59">
        <v>194223</v>
      </c>
    </row>
    <row r="52" spans="1:19" ht="19.8">
      <c r="A52" s="59" t="s">
        <v>175</v>
      </c>
      <c r="B52" s="59">
        <v>38</v>
      </c>
      <c r="C52" s="59">
        <v>59</v>
      </c>
      <c r="D52" s="59">
        <v>52</v>
      </c>
      <c r="E52" s="59">
        <v>49</v>
      </c>
      <c r="F52" s="59">
        <v>76</v>
      </c>
      <c r="G52" s="59">
        <v>116</v>
      </c>
      <c r="H52" s="59">
        <v>82</v>
      </c>
      <c r="I52" s="59">
        <v>33</v>
      </c>
      <c r="J52" s="59">
        <v>0</v>
      </c>
      <c r="K52" s="59">
        <v>0</v>
      </c>
      <c r="L52" s="59">
        <v>0</v>
      </c>
      <c r="M52" s="59">
        <v>0</v>
      </c>
      <c r="N52" s="59">
        <v>505</v>
      </c>
      <c r="O52" s="59">
        <v>0</v>
      </c>
      <c r="P52" s="59">
        <v>105.29</v>
      </c>
      <c r="Q52" s="59">
        <v>0</v>
      </c>
      <c r="R52" s="59">
        <v>0</v>
      </c>
      <c r="S52" s="59">
        <v>479621</v>
      </c>
    </row>
    <row r="53" spans="1:19" ht="19.8">
      <c r="A53" s="59" t="s">
        <v>204</v>
      </c>
      <c r="B53" s="59">
        <v>29</v>
      </c>
      <c r="C53" s="59">
        <v>29</v>
      </c>
      <c r="D53" s="59">
        <v>28</v>
      </c>
      <c r="E53" s="59">
        <v>36</v>
      </c>
      <c r="F53" s="59">
        <v>41</v>
      </c>
      <c r="G53" s="59">
        <v>54</v>
      </c>
      <c r="H53" s="59">
        <v>66</v>
      </c>
      <c r="I53" s="59">
        <v>24</v>
      </c>
      <c r="J53" s="59">
        <v>0</v>
      </c>
      <c r="K53" s="59">
        <v>0</v>
      </c>
      <c r="L53" s="59">
        <v>0</v>
      </c>
      <c r="M53" s="59">
        <v>0</v>
      </c>
      <c r="N53" s="59">
        <v>307</v>
      </c>
      <c r="O53" s="59">
        <v>0</v>
      </c>
      <c r="P53" s="59">
        <v>57.16</v>
      </c>
      <c r="Q53" s="59">
        <v>0</v>
      </c>
      <c r="R53" s="59">
        <v>0</v>
      </c>
      <c r="S53" s="59">
        <v>537126</v>
      </c>
    </row>
    <row r="54" spans="1:19" ht="19.8">
      <c r="A54" s="59" t="s">
        <v>401</v>
      </c>
      <c r="B54" s="59">
        <v>199</v>
      </c>
      <c r="C54" s="59">
        <v>205</v>
      </c>
      <c r="D54" s="59">
        <v>318</v>
      </c>
      <c r="E54" s="59">
        <v>385</v>
      </c>
      <c r="F54" s="59">
        <v>837</v>
      </c>
      <c r="G54" s="59">
        <v>1372</v>
      </c>
      <c r="H54" s="59">
        <v>1234</v>
      </c>
      <c r="I54" s="59">
        <v>259</v>
      </c>
      <c r="J54" s="59">
        <v>0</v>
      </c>
      <c r="K54" s="59">
        <v>0</v>
      </c>
      <c r="L54" s="59">
        <v>0</v>
      </c>
      <c r="M54" s="59">
        <v>0</v>
      </c>
      <c r="N54" s="59">
        <v>4809</v>
      </c>
      <c r="O54" s="59">
        <v>6</v>
      </c>
      <c r="P54" s="59">
        <v>80.75</v>
      </c>
      <c r="Q54" s="59">
        <v>0.1</v>
      </c>
      <c r="R54" s="59">
        <v>0.12</v>
      </c>
      <c r="S54" s="59">
        <v>5955406</v>
      </c>
    </row>
    <row r="55" spans="1:19" ht="19.8">
      <c r="A55" s="59" t="s">
        <v>185</v>
      </c>
      <c r="B55" s="59">
        <v>49</v>
      </c>
      <c r="C55" s="59">
        <v>72</v>
      </c>
      <c r="D55" s="59">
        <v>96</v>
      </c>
      <c r="E55" s="59">
        <v>83</v>
      </c>
      <c r="F55" s="59">
        <v>144</v>
      </c>
      <c r="G55" s="59">
        <v>171</v>
      </c>
      <c r="H55" s="59">
        <v>163</v>
      </c>
      <c r="I55" s="59">
        <v>27</v>
      </c>
      <c r="J55" s="59">
        <v>0</v>
      </c>
      <c r="K55" s="59">
        <v>0</v>
      </c>
      <c r="L55" s="59">
        <v>0</v>
      </c>
      <c r="M55" s="59">
        <v>0</v>
      </c>
      <c r="N55" s="59">
        <v>805</v>
      </c>
      <c r="O55" s="59">
        <v>1</v>
      </c>
      <c r="P55" s="59">
        <v>62.58</v>
      </c>
      <c r="Q55" s="59">
        <v>0.08</v>
      </c>
      <c r="R55" s="59">
        <v>0.12</v>
      </c>
      <c r="S55" s="59">
        <v>1286431</v>
      </c>
    </row>
    <row r="56" spans="1:19" ht="19.8">
      <c r="A56" s="59" t="s">
        <v>198</v>
      </c>
      <c r="B56" s="59">
        <v>53</v>
      </c>
      <c r="C56" s="59">
        <v>57</v>
      </c>
      <c r="D56" s="59">
        <v>77</v>
      </c>
      <c r="E56" s="59">
        <v>109</v>
      </c>
      <c r="F56" s="59">
        <v>255</v>
      </c>
      <c r="G56" s="59">
        <v>368</v>
      </c>
      <c r="H56" s="59">
        <v>342</v>
      </c>
      <c r="I56" s="59">
        <v>42</v>
      </c>
      <c r="J56" s="59">
        <v>0</v>
      </c>
      <c r="K56" s="59">
        <v>0</v>
      </c>
      <c r="L56" s="59">
        <v>0</v>
      </c>
      <c r="M56" s="59">
        <v>0</v>
      </c>
      <c r="N56" s="59">
        <v>1303</v>
      </c>
      <c r="O56" s="59">
        <v>2</v>
      </c>
      <c r="P56" s="59">
        <v>88.7</v>
      </c>
      <c r="Q56" s="59">
        <v>0.14000000000000001</v>
      </c>
      <c r="R56" s="59">
        <v>0.15</v>
      </c>
      <c r="S56" s="59">
        <v>1469044</v>
      </c>
    </row>
    <row r="57" spans="1:19" ht="19.8">
      <c r="A57" s="59" t="s">
        <v>161</v>
      </c>
      <c r="B57" s="59">
        <v>40</v>
      </c>
      <c r="C57" s="59">
        <v>17</v>
      </c>
      <c r="D57" s="59">
        <v>64</v>
      </c>
      <c r="E57" s="59">
        <v>86</v>
      </c>
      <c r="F57" s="59">
        <v>182</v>
      </c>
      <c r="G57" s="59">
        <v>236</v>
      </c>
      <c r="H57" s="59">
        <v>193</v>
      </c>
      <c r="I57" s="59">
        <v>78</v>
      </c>
      <c r="J57" s="59">
        <v>0</v>
      </c>
      <c r="K57" s="59">
        <v>0</v>
      </c>
      <c r="L57" s="59">
        <v>0</v>
      </c>
      <c r="M57" s="59">
        <v>0</v>
      </c>
      <c r="N57" s="59">
        <v>896</v>
      </c>
      <c r="O57" s="59">
        <v>0</v>
      </c>
      <c r="P57" s="59">
        <v>128.99</v>
      </c>
      <c r="Q57" s="59">
        <v>0</v>
      </c>
      <c r="R57" s="59">
        <v>0</v>
      </c>
      <c r="S57" s="59">
        <v>694611</v>
      </c>
    </row>
    <row r="58" spans="1:19" ht="19.8">
      <c r="A58" s="59" t="s">
        <v>160</v>
      </c>
      <c r="B58" s="59">
        <v>8</v>
      </c>
      <c r="C58" s="59">
        <v>11</v>
      </c>
      <c r="D58" s="59">
        <v>11</v>
      </c>
      <c r="E58" s="59">
        <v>19</v>
      </c>
      <c r="F58" s="59">
        <v>32</v>
      </c>
      <c r="G58" s="59">
        <v>78</v>
      </c>
      <c r="H58" s="59">
        <v>67</v>
      </c>
      <c r="I58" s="59">
        <v>20</v>
      </c>
      <c r="J58" s="59">
        <v>0</v>
      </c>
      <c r="K58" s="59">
        <v>0</v>
      </c>
      <c r="L58" s="59">
        <v>0</v>
      </c>
      <c r="M58" s="59">
        <v>0</v>
      </c>
      <c r="N58" s="59">
        <v>246</v>
      </c>
      <c r="O58" s="59">
        <v>0</v>
      </c>
      <c r="P58" s="59">
        <v>46.26</v>
      </c>
      <c r="Q58" s="59">
        <v>0</v>
      </c>
      <c r="R58" s="59">
        <v>0</v>
      </c>
      <c r="S58" s="59">
        <v>531752</v>
      </c>
    </row>
    <row r="59" spans="1:19" ht="19.8">
      <c r="A59" s="59" t="s">
        <v>174</v>
      </c>
      <c r="B59" s="59">
        <v>7</v>
      </c>
      <c r="C59" s="59">
        <v>12</v>
      </c>
      <c r="D59" s="59">
        <v>20</v>
      </c>
      <c r="E59" s="59">
        <v>24</v>
      </c>
      <c r="F59" s="59">
        <v>41</v>
      </c>
      <c r="G59" s="59">
        <v>70</v>
      </c>
      <c r="H59" s="59">
        <v>81</v>
      </c>
      <c r="I59" s="59">
        <v>2</v>
      </c>
      <c r="J59" s="59">
        <v>0</v>
      </c>
      <c r="K59" s="59">
        <v>0</v>
      </c>
      <c r="L59" s="59">
        <v>0</v>
      </c>
      <c r="M59" s="59">
        <v>0</v>
      </c>
      <c r="N59" s="59">
        <v>257</v>
      </c>
      <c r="O59" s="59">
        <v>0</v>
      </c>
      <c r="P59" s="59">
        <v>112.01</v>
      </c>
      <c r="Q59" s="59">
        <v>0</v>
      </c>
      <c r="R59" s="59">
        <v>0</v>
      </c>
      <c r="S59" s="59">
        <v>229437</v>
      </c>
    </row>
    <row r="60" spans="1:19" ht="19.8">
      <c r="A60" s="59" t="s">
        <v>201</v>
      </c>
      <c r="B60" s="59">
        <v>19</v>
      </c>
      <c r="C60" s="59">
        <v>17</v>
      </c>
      <c r="D60" s="59">
        <v>27</v>
      </c>
      <c r="E60" s="59">
        <v>24</v>
      </c>
      <c r="F60" s="59">
        <v>107</v>
      </c>
      <c r="G60" s="59">
        <v>271</v>
      </c>
      <c r="H60" s="59">
        <v>246</v>
      </c>
      <c r="I60" s="59">
        <v>74</v>
      </c>
      <c r="J60" s="59">
        <v>0</v>
      </c>
      <c r="K60" s="59">
        <v>0</v>
      </c>
      <c r="L60" s="59">
        <v>0</v>
      </c>
      <c r="M60" s="59">
        <v>0</v>
      </c>
      <c r="N60" s="59">
        <v>785</v>
      </c>
      <c r="O60" s="59">
        <v>3</v>
      </c>
      <c r="P60" s="59">
        <v>111.72</v>
      </c>
      <c r="Q60" s="59">
        <v>0.43</v>
      </c>
      <c r="R60" s="59">
        <v>0.38</v>
      </c>
      <c r="S60" s="59">
        <v>702650</v>
      </c>
    </row>
    <row r="61" spans="1:19" ht="19.8">
      <c r="A61" s="59" t="s">
        <v>203</v>
      </c>
      <c r="B61" s="59">
        <v>17</v>
      </c>
      <c r="C61" s="59">
        <v>15</v>
      </c>
      <c r="D61" s="59">
        <v>17</v>
      </c>
      <c r="E61" s="59">
        <v>29</v>
      </c>
      <c r="F61" s="59">
        <v>49</v>
      </c>
      <c r="G61" s="59">
        <v>90</v>
      </c>
      <c r="H61" s="59">
        <v>76</v>
      </c>
      <c r="I61" s="59">
        <v>6</v>
      </c>
      <c r="J61" s="59">
        <v>0</v>
      </c>
      <c r="K61" s="59">
        <v>0</v>
      </c>
      <c r="L61" s="59">
        <v>0</v>
      </c>
      <c r="M61" s="59">
        <v>0</v>
      </c>
      <c r="N61" s="59">
        <v>299</v>
      </c>
      <c r="O61" s="59">
        <v>0</v>
      </c>
      <c r="P61" s="59">
        <v>61.84</v>
      </c>
      <c r="Q61" s="59">
        <v>0</v>
      </c>
      <c r="R61" s="59">
        <v>0</v>
      </c>
      <c r="S61" s="59">
        <v>483512</v>
      </c>
    </row>
    <row r="62" spans="1:19" ht="19.8">
      <c r="A62" s="59" t="s">
        <v>211</v>
      </c>
      <c r="B62" s="59">
        <v>6</v>
      </c>
      <c r="C62" s="59">
        <v>4</v>
      </c>
      <c r="D62" s="59">
        <v>6</v>
      </c>
      <c r="E62" s="59">
        <v>11</v>
      </c>
      <c r="F62" s="59">
        <v>27</v>
      </c>
      <c r="G62" s="59">
        <v>88</v>
      </c>
      <c r="H62" s="59">
        <v>66</v>
      </c>
      <c r="I62" s="59">
        <v>10</v>
      </c>
      <c r="J62" s="59">
        <v>0</v>
      </c>
      <c r="K62" s="59">
        <v>0</v>
      </c>
      <c r="L62" s="59">
        <v>0</v>
      </c>
      <c r="M62" s="59">
        <v>0</v>
      </c>
      <c r="N62" s="59">
        <v>218</v>
      </c>
      <c r="O62" s="59">
        <v>0</v>
      </c>
      <c r="P62" s="59">
        <v>39.07</v>
      </c>
      <c r="Q62" s="59">
        <v>0</v>
      </c>
      <c r="R62" s="59">
        <v>0</v>
      </c>
      <c r="S62" s="59">
        <v>557969</v>
      </c>
    </row>
    <row r="63" spans="1:19" ht="16.8">
      <c r="A63" s="60" t="s">
        <v>399</v>
      </c>
      <c r="B63" s="61">
        <v>241660</v>
      </c>
    </row>
    <row r="65" spans="1:19" ht="17.399999999999999">
      <c r="A65" s="46" t="s">
        <v>383</v>
      </c>
    </row>
    <row r="66" spans="1:19" ht="17.399999999999999">
      <c r="A66" s="46" t="s">
        <v>384</v>
      </c>
    </row>
    <row r="67" spans="1:19" ht="19.8">
      <c r="A67" s="59" t="s">
        <v>146</v>
      </c>
      <c r="B67" s="59" t="s">
        <v>228</v>
      </c>
      <c r="C67" s="59" t="s">
        <v>229</v>
      </c>
      <c r="D67" s="59" t="s">
        <v>230</v>
      </c>
      <c r="E67" s="59" t="s">
        <v>231</v>
      </c>
      <c r="F67" s="59" t="s">
        <v>232</v>
      </c>
      <c r="G67" s="59" t="s">
        <v>233</v>
      </c>
      <c r="H67" s="59" t="s">
        <v>234</v>
      </c>
      <c r="I67" s="59" t="s">
        <v>235</v>
      </c>
      <c r="J67" s="59" t="s">
        <v>236</v>
      </c>
      <c r="K67" s="59" t="s">
        <v>237</v>
      </c>
      <c r="L67" s="59" t="s">
        <v>238</v>
      </c>
      <c r="M67" s="59" t="s">
        <v>239</v>
      </c>
      <c r="N67" s="59" t="s">
        <v>147</v>
      </c>
      <c r="O67" s="59" t="s">
        <v>147</v>
      </c>
      <c r="P67" s="59" t="s">
        <v>148</v>
      </c>
      <c r="Q67" s="59" t="s">
        <v>150</v>
      </c>
      <c r="R67" s="59" t="s">
        <v>37</v>
      </c>
      <c r="S67" s="59" t="s">
        <v>97</v>
      </c>
    </row>
    <row r="68" spans="1:19" ht="19.8">
      <c r="A68" s="59" t="s">
        <v>385</v>
      </c>
      <c r="B68" s="59" t="s">
        <v>386</v>
      </c>
      <c r="C68" s="59" t="s">
        <v>386</v>
      </c>
      <c r="D68" s="59" t="s">
        <v>386</v>
      </c>
      <c r="E68" s="59" t="s">
        <v>386</v>
      </c>
      <c r="F68" s="59" t="s">
        <v>386</v>
      </c>
      <c r="G68" s="59" t="s">
        <v>386</v>
      </c>
      <c r="H68" s="59" t="s">
        <v>386</v>
      </c>
      <c r="I68" s="59" t="s">
        <v>386</v>
      </c>
      <c r="J68" s="59" t="s">
        <v>386</v>
      </c>
      <c r="K68" s="59" t="s">
        <v>386</v>
      </c>
      <c r="L68" s="59" t="s">
        <v>386</v>
      </c>
      <c r="M68" s="59" t="s">
        <v>386</v>
      </c>
      <c r="N68" s="59" t="s">
        <v>386</v>
      </c>
      <c r="O68" s="59" t="s">
        <v>387</v>
      </c>
      <c r="P68" s="59" t="s">
        <v>388</v>
      </c>
      <c r="Q68" s="59" t="s">
        <v>389</v>
      </c>
      <c r="R68" s="59" t="s">
        <v>390</v>
      </c>
      <c r="S68" s="59" t="s">
        <v>391</v>
      </c>
    </row>
    <row r="69" spans="1:19" ht="19.8">
      <c r="A69" s="59" t="s">
        <v>402</v>
      </c>
      <c r="B69" s="59">
        <v>105</v>
      </c>
      <c r="C69" s="59">
        <v>107</v>
      </c>
      <c r="D69" s="59">
        <v>229</v>
      </c>
      <c r="E69" s="59">
        <v>390</v>
      </c>
      <c r="F69" s="59">
        <v>1908</v>
      </c>
      <c r="G69" s="59">
        <v>4007</v>
      </c>
      <c r="H69" s="59">
        <v>3503</v>
      </c>
      <c r="I69" s="59">
        <v>882</v>
      </c>
      <c r="J69" s="59">
        <v>0</v>
      </c>
      <c r="K69" s="59">
        <v>0</v>
      </c>
      <c r="L69" s="59">
        <v>0</v>
      </c>
      <c r="M69" s="59">
        <v>0</v>
      </c>
      <c r="N69" s="59">
        <v>11131</v>
      </c>
      <c r="O69" s="59">
        <v>9</v>
      </c>
      <c r="P69" s="59">
        <v>50.76</v>
      </c>
      <c r="Q69" s="59">
        <v>0.04</v>
      </c>
      <c r="R69" s="59">
        <v>0.08</v>
      </c>
      <c r="S69" s="59">
        <v>21930713</v>
      </c>
    </row>
    <row r="70" spans="1:19" ht="19.8">
      <c r="A70" s="59" t="s">
        <v>403</v>
      </c>
      <c r="B70" s="59">
        <v>22</v>
      </c>
      <c r="C70" s="59">
        <v>19</v>
      </c>
      <c r="D70" s="59">
        <v>33</v>
      </c>
      <c r="E70" s="59">
        <v>61</v>
      </c>
      <c r="F70" s="59">
        <v>406</v>
      </c>
      <c r="G70" s="59">
        <v>937</v>
      </c>
      <c r="H70" s="59">
        <v>740</v>
      </c>
      <c r="I70" s="59">
        <v>236</v>
      </c>
      <c r="J70" s="59">
        <v>0</v>
      </c>
      <c r="K70" s="59">
        <v>0</v>
      </c>
      <c r="L70" s="59">
        <v>0</v>
      </c>
      <c r="M70" s="59">
        <v>0</v>
      </c>
      <c r="N70" s="59">
        <v>2454</v>
      </c>
      <c r="O70" s="59">
        <v>3</v>
      </c>
      <c r="P70" s="59">
        <v>48.52</v>
      </c>
      <c r="Q70" s="59">
        <v>0.06</v>
      </c>
      <c r="R70" s="59">
        <v>0.12</v>
      </c>
      <c r="S70" s="59">
        <v>5057217</v>
      </c>
    </row>
    <row r="71" spans="1:19" ht="19.8">
      <c r="A71" s="59" t="s">
        <v>206</v>
      </c>
      <c r="B71" s="59">
        <v>5</v>
      </c>
      <c r="C71" s="59">
        <v>6</v>
      </c>
      <c r="D71" s="59">
        <v>9</v>
      </c>
      <c r="E71" s="59">
        <v>18</v>
      </c>
      <c r="F71" s="59">
        <v>102</v>
      </c>
      <c r="G71" s="59">
        <v>242</v>
      </c>
      <c r="H71" s="59">
        <v>196</v>
      </c>
      <c r="I71" s="59">
        <v>99</v>
      </c>
      <c r="J71" s="59">
        <v>0</v>
      </c>
      <c r="K71" s="59">
        <v>0</v>
      </c>
      <c r="L71" s="59">
        <v>0</v>
      </c>
      <c r="M71" s="59">
        <v>0</v>
      </c>
      <c r="N71" s="59">
        <v>677</v>
      </c>
      <c r="O71" s="59">
        <v>0</v>
      </c>
      <c r="P71" s="59">
        <v>37.61</v>
      </c>
      <c r="Q71" s="59">
        <v>0</v>
      </c>
      <c r="R71" s="59">
        <v>0</v>
      </c>
      <c r="S71" s="59">
        <v>1799885</v>
      </c>
    </row>
    <row r="72" spans="1:19" ht="19.8">
      <c r="A72" s="59" t="s">
        <v>190</v>
      </c>
      <c r="B72" s="59">
        <v>12</v>
      </c>
      <c r="C72" s="59">
        <v>5</v>
      </c>
      <c r="D72" s="59">
        <v>11</v>
      </c>
      <c r="E72" s="59">
        <v>11</v>
      </c>
      <c r="F72" s="59">
        <v>72</v>
      </c>
      <c r="G72" s="59">
        <v>193</v>
      </c>
      <c r="H72" s="59">
        <v>138</v>
      </c>
      <c r="I72" s="59">
        <v>20</v>
      </c>
      <c r="J72" s="59">
        <v>0</v>
      </c>
      <c r="K72" s="59">
        <v>0</v>
      </c>
      <c r="L72" s="59">
        <v>0</v>
      </c>
      <c r="M72" s="59">
        <v>0</v>
      </c>
      <c r="N72" s="59">
        <v>462</v>
      </c>
      <c r="O72" s="59">
        <v>1</v>
      </c>
      <c r="P72" s="59">
        <v>47.92</v>
      </c>
      <c r="Q72" s="59">
        <v>0.1</v>
      </c>
      <c r="R72" s="59">
        <v>0.22</v>
      </c>
      <c r="S72" s="59">
        <v>964040</v>
      </c>
    </row>
    <row r="73" spans="1:19" ht="19.8">
      <c r="A73" s="59" t="s">
        <v>181</v>
      </c>
      <c r="B73" s="59">
        <v>4</v>
      </c>
      <c r="C73" s="59">
        <v>7</v>
      </c>
      <c r="D73" s="59">
        <v>6</v>
      </c>
      <c r="E73" s="59">
        <v>28</v>
      </c>
      <c r="F73" s="59">
        <v>184</v>
      </c>
      <c r="G73" s="59">
        <v>369</v>
      </c>
      <c r="H73" s="59">
        <v>253</v>
      </c>
      <c r="I73" s="59">
        <v>61</v>
      </c>
      <c r="J73" s="59">
        <v>0</v>
      </c>
      <c r="K73" s="59">
        <v>0</v>
      </c>
      <c r="L73" s="59">
        <v>0</v>
      </c>
      <c r="M73" s="59">
        <v>0</v>
      </c>
      <c r="N73" s="59">
        <v>912</v>
      </c>
      <c r="O73" s="59">
        <v>0</v>
      </c>
      <c r="P73" s="59">
        <v>69.72</v>
      </c>
      <c r="Q73" s="59">
        <v>0</v>
      </c>
      <c r="R73" s="59">
        <v>0</v>
      </c>
      <c r="S73" s="59">
        <v>1308074</v>
      </c>
    </row>
    <row r="74" spans="1:19" ht="19.8">
      <c r="A74" s="59" t="s">
        <v>183</v>
      </c>
      <c r="B74" s="59">
        <v>1</v>
      </c>
      <c r="C74" s="59">
        <v>1</v>
      </c>
      <c r="D74" s="59">
        <v>7</v>
      </c>
      <c r="E74" s="59">
        <v>4</v>
      </c>
      <c r="F74" s="59">
        <v>48</v>
      </c>
      <c r="G74" s="59">
        <v>133</v>
      </c>
      <c r="H74" s="59">
        <v>153</v>
      </c>
      <c r="I74" s="59">
        <v>56</v>
      </c>
      <c r="J74" s="59">
        <v>0</v>
      </c>
      <c r="K74" s="59">
        <v>0</v>
      </c>
      <c r="L74" s="59">
        <v>0</v>
      </c>
      <c r="M74" s="59">
        <v>0</v>
      </c>
      <c r="N74" s="59">
        <v>403</v>
      </c>
      <c r="O74" s="59">
        <v>2</v>
      </c>
      <c r="P74" s="59">
        <v>40.9</v>
      </c>
      <c r="Q74" s="59">
        <v>0.2</v>
      </c>
      <c r="R74" s="59">
        <v>0.5</v>
      </c>
      <c r="S74" s="59">
        <v>985218</v>
      </c>
    </row>
    <row r="75" spans="1:19" ht="19.8">
      <c r="A75" s="59" t="s">
        <v>404</v>
      </c>
      <c r="B75" s="59">
        <v>8</v>
      </c>
      <c r="C75" s="59">
        <v>11</v>
      </c>
      <c r="D75" s="59">
        <v>40</v>
      </c>
      <c r="E75" s="59">
        <v>51</v>
      </c>
      <c r="F75" s="59">
        <v>262</v>
      </c>
      <c r="G75" s="59">
        <v>564</v>
      </c>
      <c r="H75" s="59">
        <v>390</v>
      </c>
      <c r="I75" s="59">
        <v>91</v>
      </c>
      <c r="J75" s="59">
        <v>0</v>
      </c>
      <c r="K75" s="59">
        <v>0</v>
      </c>
      <c r="L75" s="59">
        <v>0</v>
      </c>
      <c r="M75" s="59">
        <v>0</v>
      </c>
      <c r="N75" s="59">
        <v>1417</v>
      </c>
      <c r="O75" s="59">
        <v>1</v>
      </c>
      <c r="P75" s="59">
        <v>25.63</v>
      </c>
      <c r="Q75" s="59">
        <v>0.02</v>
      </c>
      <c r="R75" s="59">
        <v>7.0000000000000007E-2</v>
      </c>
      <c r="S75" s="59">
        <v>5528267</v>
      </c>
    </row>
    <row r="76" spans="1:19" ht="19.8">
      <c r="A76" s="59" t="s">
        <v>155</v>
      </c>
      <c r="B76" s="59">
        <v>0</v>
      </c>
      <c r="C76" s="59">
        <v>0</v>
      </c>
      <c r="D76" s="59">
        <v>1</v>
      </c>
      <c r="E76" s="59">
        <v>3</v>
      </c>
      <c r="F76" s="59">
        <v>30</v>
      </c>
      <c r="G76" s="59">
        <v>49</v>
      </c>
      <c r="H76" s="59">
        <v>33</v>
      </c>
      <c r="I76" s="59">
        <v>5</v>
      </c>
      <c r="J76" s="59">
        <v>0</v>
      </c>
      <c r="K76" s="59">
        <v>0</v>
      </c>
      <c r="L76" s="59">
        <v>0</v>
      </c>
      <c r="M76" s="59">
        <v>0</v>
      </c>
      <c r="N76" s="59">
        <v>121</v>
      </c>
      <c r="O76" s="59">
        <v>0</v>
      </c>
      <c r="P76" s="59">
        <v>28.73</v>
      </c>
      <c r="Q76" s="59">
        <v>0</v>
      </c>
      <c r="R76" s="59">
        <v>0</v>
      </c>
      <c r="S76" s="59">
        <v>421136</v>
      </c>
    </row>
    <row r="77" spans="1:19" ht="19.8">
      <c r="A77" s="59" t="s">
        <v>207</v>
      </c>
      <c r="B77" s="59">
        <v>0</v>
      </c>
      <c r="C77" s="59">
        <v>2</v>
      </c>
      <c r="D77" s="59">
        <v>2</v>
      </c>
      <c r="E77" s="59">
        <v>9</v>
      </c>
      <c r="F77" s="59">
        <v>43</v>
      </c>
      <c r="G77" s="59">
        <v>106</v>
      </c>
      <c r="H77" s="59">
        <v>57</v>
      </c>
      <c r="I77" s="59">
        <v>12</v>
      </c>
      <c r="J77" s="59">
        <v>0</v>
      </c>
      <c r="K77" s="59">
        <v>0</v>
      </c>
      <c r="L77" s="59">
        <v>0</v>
      </c>
      <c r="M77" s="59">
        <v>0</v>
      </c>
      <c r="N77" s="59">
        <v>231</v>
      </c>
      <c r="O77" s="59">
        <v>0</v>
      </c>
      <c r="P77" s="59">
        <v>45.26</v>
      </c>
      <c r="Q77" s="59">
        <v>0</v>
      </c>
      <c r="R77" s="59">
        <v>0</v>
      </c>
      <c r="S77" s="59">
        <v>510404</v>
      </c>
    </row>
    <row r="78" spans="1:19" ht="19.8">
      <c r="A78" s="59" t="s">
        <v>226</v>
      </c>
      <c r="B78" s="59">
        <v>2</v>
      </c>
      <c r="C78" s="59">
        <v>1</v>
      </c>
      <c r="D78" s="59">
        <v>2</v>
      </c>
      <c r="E78" s="59">
        <v>4</v>
      </c>
      <c r="F78" s="59">
        <v>47</v>
      </c>
      <c r="G78" s="59">
        <v>144</v>
      </c>
      <c r="H78" s="59">
        <v>70</v>
      </c>
      <c r="I78" s="59">
        <v>14</v>
      </c>
      <c r="J78" s="59">
        <v>0</v>
      </c>
      <c r="K78" s="59">
        <v>0</v>
      </c>
      <c r="L78" s="59">
        <v>0</v>
      </c>
      <c r="M78" s="59">
        <v>0</v>
      </c>
      <c r="N78" s="59">
        <v>284</v>
      </c>
      <c r="O78" s="59">
        <v>0</v>
      </c>
      <c r="P78" s="59">
        <v>18.010000000000002</v>
      </c>
      <c r="Q78" s="59">
        <v>0</v>
      </c>
      <c r="R78" s="59">
        <v>0</v>
      </c>
      <c r="S78" s="59">
        <v>1576967</v>
      </c>
    </row>
    <row r="79" spans="1:19" ht="19.8">
      <c r="A79" s="59" t="s">
        <v>172</v>
      </c>
      <c r="B79" s="59">
        <v>2</v>
      </c>
      <c r="C79" s="59">
        <v>5</v>
      </c>
      <c r="D79" s="59">
        <v>12</v>
      </c>
      <c r="E79" s="59">
        <v>9</v>
      </c>
      <c r="F79" s="59">
        <v>46</v>
      </c>
      <c r="G79" s="59">
        <v>105</v>
      </c>
      <c r="H79" s="59">
        <v>126</v>
      </c>
      <c r="I79" s="59">
        <v>36</v>
      </c>
      <c r="J79" s="59">
        <v>0</v>
      </c>
      <c r="K79" s="59">
        <v>0</v>
      </c>
      <c r="L79" s="59">
        <v>0</v>
      </c>
      <c r="M79" s="59">
        <v>0</v>
      </c>
      <c r="N79" s="59">
        <v>341</v>
      </c>
      <c r="O79" s="59">
        <v>0</v>
      </c>
      <c r="P79" s="59">
        <v>53.34</v>
      </c>
      <c r="Q79" s="59">
        <v>0</v>
      </c>
      <c r="R79" s="59">
        <v>0</v>
      </c>
      <c r="S79" s="59">
        <v>639310</v>
      </c>
    </row>
    <row r="80" spans="1:19" ht="19.8">
      <c r="A80" s="59" t="s">
        <v>219</v>
      </c>
      <c r="B80" s="59">
        <v>1</v>
      </c>
      <c r="C80" s="59">
        <v>0</v>
      </c>
      <c r="D80" s="59">
        <v>1</v>
      </c>
      <c r="E80" s="59">
        <v>5</v>
      </c>
      <c r="F80" s="59">
        <v>23</v>
      </c>
      <c r="G80" s="59">
        <v>55</v>
      </c>
      <c r="H80" s="59">
        <v>40</v>
      </c>
      <c r="I80" s="59">
        <v>5</v>
      </c>
      <c r="J80" s="59">
        <v>0</v>
      </c>
      <c r="K80" s="59">
        <v>0</v>
      </c>
      <c r="L80" s="59">
        <v>0</v>
      </c>
      <c r="M80" s="59">
        <v>0</v>
      </c>
      <c r="N80" s="59">
        <v>130</v>
      </c>
      <c r="O80" s="59">
        <v>0</v>
      </c>
      <c r="P80" s="59">
        <v>25</v>
      </c>
      <c r="Q80" s="59">
        <v>0</v>
      </c>
      <c r="R80" s="59">
        <v>0</v>
      </c>
      <c r="S80" s="59">
        <v>519971</v>
      </c>
    </row>
    <row r="81" spans="1:19" ht="19.8">
      <c r="A81" s="59" t="s">
        <v>221</v>
      </c>
      <c r="B81" s="59">
        <v>1</v>
      </c>
      <c r="C81" s="59">
        <v>2</v>
      </c>
      <c r="D81" s="59">
        <v>11</v>
      </c>
      <c r="E81" s="59">
        <v>13</v>
      </c>
      <c r="F81" s="59">
        <v>37</v>
      </c>
      <c r="G81" s="59">
        <v>77</v>
      </c>
      <c r="H81" s="59">
        <v>49</v>
      </c>
      <c r="I81" s="59">
        <v>14</v>
      </c>
      <c r="J81" s="59">
        <v>0</v>
      </c>
      <c r="K81" s="59">
        <v>0</v>
      </c>
      <c r="L81" s="59">
        <v>0</v>
      </c>
      <c r="M81" s="59">
        <v>0</v>
      </c>
      <c r="N81" s="59">
        <v>204</v>
      </c>
      <c r="O81" s="59">
        <v>0</v>
      </c>
      <c r="P81" s="59">
        <v>17.829999999999998</v>
      </c>
      <c r="Q81" s="59">
        <v>0</v>
      </c>
      <c r="R81" s="59">
        <v>0</v>
      </c>
      <c r="S81" s="59">
        <v>1144343</v>
      </c>
    </row>
    <row r="82" spans="1:19" ht="19.8">
      <c r="A82" s="59" t="s">
        <v>192</v>
      </c>
      <c r="B82" s="59">
        <v>2</v>
      </c>
      <c r="C82" s="59">
        <v>1</v>
      </c>
      <c r="D82" s="59">
        <v>11</v>
      </c>
      <c r="E82" s="59">
        <v>8</v>
      </c>
      <c r="F82" s="59">
        <v>36</v>
      </c>
      <c r="G82" s="59">
        <v>28</v>
      </c>
      <c r="H82" s="59">
        <v>15</v>
      </c>
      <c r="I82" s="59">
        <v>5</v>
      </c>
      <c r="J82" s="59">
        <v>0</v>
      </c>
      <c r="K82" s="59">
        <v>0</v>
      </c>
      <c r="L82" s="59">
        <v>0</v>
      </c>
      <c r="M82" s="59">
        <v>0</v>
      </c>
      <c r="N82" s="59">
        <v>106</v>
      </c>
      <c r="O82" s="59">
        <v>1</v>
      </c>
      <c r="P82" s="59">
        <v>14.8</v>
      </c>
      <c r="Q82" s="59">
        <v>0.14000000000000001</v>
      </c>
      <c r="R82" s="59">
        <v>0.94</v>
      </c>
      <c r="S82" s="59">
        <v>716136</v>
      </c>
    </row>
    <row r="83" spans="1:19" ht="19.8">
      <c r="A83" s="59" t="s">
        <v>405</v>
      </c>
      <c r="B83" s="59">
        <v>44</v>
      </c>
      <c r="C83" s="59">
        <v>36</v>
      </c>
      <c r="D83" s="59">
        <v>69</v>
      </c>
      <c r="E83" s="59">
        <v>142</v>
      </c>
      <c r="F83" s="59">
        <v>608</v>
      </c>
      <c r="G83" s="59">
        <v>1404</v>
      </c>
      <c r="H83" s="59">
        <v>1339</v>
      </c>
      <c r="I83" s="59">
        <v>271</v>
      </c>
      <c r="J83" s="59">
        <v>0</v>
      </c>
      <c r="K83" s="59">
        <v>0</v>
      </c>
      <c r="L83" s="59">
        <v>0</v>
      </c>
      <c r="M83" s="59">
        <v>0</v>
      </c>
      <c r="N83" s="59">
        <v>3913</v>
      </c>
      <c r="O83" s="59">
        <v>2</v>
      </c>
      <c r="P83" s="59">
        <v>57.97</v>
      </c>
      <c r="Q83" s="59">
        <v>0.03</v>
      </c>
      <c r="R83" s="59">
        <v>0.05</v>
      </c>
      <c r="S83" s="59">
        <v>6749926</v>
      </c>
    </row>
    <row r="84" spans="1:19" ht="19.8">
      <c r="A84" s="59" t="s">
        <v>193</v>
      </c>
      <c r="B84" s="59">
        <v>23</v>
      </c>
      <c r="C84" s="59">
        <v>22</v>
      </c>
      <c r="D84" s="59">
        <v>33</v>
      </c>
      <c r="E84" s="59">
        <v>55</v>
      </c>
      <c r="F84" s="59">
        <v>243</v>
      </c>
      <c r="G84" s="59">
        <v>658</v>
      </c>
      <c r="H84" s="59">
        <v>468</v>
      </c>
      <c r="I84" s="59">
        <v>77</v>
      </c>
      <c r="J84" s="59">
        <v>0</v>
      </c>
      <c r="K84" s="59">
        <v>0</v>
      </c>
      <c r="L84" s="59">
        <v>0</v>
      </c>
      <c r="M84" s="59">
        <v>0</v>
      </c>
      <c r="N84" s="59">
        <v>1579</v>
      </c>
      <c r="O84" s="59">
        <v>2</v>
      </c>
      <c r="P84" s="59">
        <v>60.04</v>
      </c>
      <c r="Q84" s="59">
        <v>0.08</v>
      </c>
      <c r="R84" s="59">
        <v>0.13</v>
      </c>
      <c r="S84" s="59">
        <v>2630127</v>
      </c>
    </row>
    <row r="85" spans="1:19" ht="19.8">
      <c r="A85" s="59" t="s">
        <v>205</v>
      </c>
      <c r="B85" s="59">
        <v>4</v>
      </c>
      <c r="C85" s="59">
        <v>1</v>
      </c>
      <c r="D85" s="59">
        <v>4</v>
      </c>
      <c r="E85" s="59">
        <v>19</v>
      </c>
      <c r="F85" s="59">
        <v>90</v>
      </c>
      <c r="G85" s="59">
        <v>177</v>
      </c>
      <c r="H85" s="59">
        <v>257</v>
      </c>
      <c r="I85" s="59">
        <v>65</v>
      </c>
      <c r="J85" s="59">
        <v>0</v>
      </c>
      <c r="K85" s="59">
        <v>0</v>
      </c>
      <c r="L85" s="59">
        <v>0</v>
      </c>
      <c r="M85" s="59">
        <v>0</v>
      </c>
      <c r="N85" s="59">
        <v>617</v>
      </c>
      <c r="O85" s="59">
        <v>0</v>
      </c>
      <c r="P85" s="59">
        <v>38.9</v>
      </c>
      <c r="Q85" s="59">
        <v>0</v>
      </c>
      <c r="R85" s="59">
        <v>0</v>
      </c>
      <c r="S85" s="59">
        <v>1586279</v>
      </c>
    </row>
    <row r="86" spans="1:19" ht="19.8">
      <c r="A86" s="59" t="s">
        <v>156</v>
      </c>
      <c r="B86" s="59">
        <v>13</v>
      </c>
      <c r="C86" s="59">
        <v>12</v>
      </c>
      <c r="D86" s="59">
        <v>23</v>
      </c>
      <c r="E86" s="59">
        <v>49</v>
      </c>
      <c r="F86" s="59">
        <v>185</v>
      </c>
      <c r="G86" s="59">
        <v>389</v>
      </c>
      <c r="H86" s="59">
        <v>481</v>
      </c>
      <c r="I86" s="59">
        <v>88</v>
      </c>
      <c r="J86" s="59">
        <v>0</v>
      </c>
      <c r="K86" s="59">
        <v>0</v>
      </c>
      <c r="L86" s="59">
        <v>0</v>
      </c>
      <c r="M86" s="59">
        <v>0</v>
      </c>
      <c r="N86" s="59">
        <v>1240</v>
      </c>
      <c r="O86" s="59">
        <v>0</v>
      </c>
      <c r="P86" s="59">
        <v>88.87</v>
      </c>
      <c r="Q86" s="59">
        <v>0</v>
      </c>
      <c r="R86" s="59">
        <v>0</v>
      </c>
      <c r="S86" s="59">
        <v>1395295</v>
      </c>
    </row>
    <row r="87" spans="1:19" ht="19.8">
      <c r="A87" s="59" t="s">
        <v>200</v>
      </c>
      <c r="B87" s="59">
        <v>4</v>
      </c>
      <c r="C87" s="59">
        <v>1</v>
      </c>
      <c r="D87" s="59">
        <v>9</v>
      </c>
      <c r="E87" s="59">
        <v>19</v>
      </c>
      <c r="F87" s="59">
        <v>90</v>
      </c>
      <c r="G87" s="59">
        <v>180</v>
      </c>
      <c r="H87" s="59">
        <v>133</v>
      </c>
      <c r="I87" s="59">
        <v>41</v>
      </c>
      <c r="J87" s="59">
        <v>0</v>
      </c>
      <c r="K87" s="59">
        <v>0</v>
      </c>
      <c r="L87" s="59">
        <v>0</v>
      </c>
      <c r="M87" s="59">
        <v>0</v>
      </c>
      <c r="N87" s="59">
        <v>477</v>
      </c>
      <c r="O87" s="59">
        <v>0</v>
      </c>
      <c r="P87" s="59">
        <v>41.91</v>
      </c>
      <c r="Q87" s="59">
        <v>0</v>
      </c>
      <c r="R87" s="59">
        <v>0</v>
      </c>
      <c r="S87" s="59">
        <v>1138225</v>
      </c>
    </row>
    <row r="88" spans="1:19" ht="19.8">
      <c r="A88" s="59" t="s">
        <v>406</v>
      </c>
      <c r="B88" s="59">
        <v>31</v>
      </c>
      <c r="C88" s="59">
        <v>41</v>
      </c>
      <c r="D88" s="59">
        <v>87</v>
      </c>
      <c r="E88" s="59">
        <v>136</v>
      </c>
      <c r="F88" s="59">
        <v>632</v>
      </c>
      <c r="G88" s="59">
        <v>1102</v>
      </c>
      <c r="H88" s="59">
        <v>1034</v>
      </c>
      <c r="I88" s="59">
        <v>284</v>
      </c>
      <c r="J88" s="59">
        <v>0</v>
      </c>
      <c r="K88" s="59">
        <v>0</v>
      </c>
      <c r="L88" s="59">
        <v>0</v>
      </c>
      <c r="M88" s="59">
        <v>0</v>
      </c>
      <c r="N88" s="59">
        <v>3347</v>
      </c>
      <c r="O88" s="59">
        <v>3</v>
      </c>
      <c r="P88" s="59">
        <v>72.84</v>
      </c>
      <c r="Q88" s="59">
        <v>7.0000000000000007E-2</v>
      </c>
      <c r="R88" s="59">
        <v>0.09</v>
      </c>
      <c r="S88" s="59">
        <v>4595303</v>
      </c>
    </row>
    <row r="89" spans="1:19" ht="19.8">
      <c r="A89" s="59" t="s">
        <v>180</v>
      </c>
      <c r="B89" s="59">
        <v>19</v>
      </c>
      <c r="C89" s="59">
        <v>13</v>
      </c>
      <c r="D89" s="59">
        <v>35</v>
      </c>
      <c r="E89" s="59">
        <v>37</v>
      </c>
      <c r="F89" s="59">
        <v>123</v>
      </c>
      <c r="G89" s="59">
        <v>410</v>
      </c>
      <c r="H89" s="59">
        <v>456</v>
      </c>
      <c r="I89" s="59">
        <v>152</v>
      </c>
      <c r="J89" s="59">
        <v>0</v>
      </c>
      <c r="K89" s="59">
        <v>0</v>
      </c>
      <c r="L89" s="59">
        <v>0</v>
      </c>
      <c r="M89" s="59">
        <v>0</v>
      </c>
      <c r="N89" s="59">
        <v>1245</v>
      </c>
      <c r="O89" s="59">
        <v>0</v>
      </c>
      <c r="P89" s="59">
        <v>84.72</v>
      </c>
      <c r="Q89" s="59">
        <v>0</v>
      </c>
      <c r="R89" s="59">
        <v>0</v>
      </c>
      <c r="S89" s="59">
        <v>1469569</v>
      </c>
    </row>
    <row r="90" spans="1:19" ht="19.8">
      <c r="A90" s="59" t="s">
        <v>162</v>
      </c>
      <c r="B90" s="59">
        <v>10</v>
      </c>
      <c r="C90" s="59">
        <v>25</v>
      </c>
      <c r="D90" s="59">
        <v>42</v>
      </c>
      <c r="E90" s="59">
        <v>76</v>
      </c>
      <c r="F90" s="59">
        <v>413</v>
      </c>
      <c r="G90" s="59">
        <v>543</v>
      </c>
      <c r="H90" s="59">
        <v>415</v>
      </c>
      <c r="I90" s="59">
        <v>87</v>
      </c>
      <c r="J90" s="59">
        <v>0</v>
      </c>
      <c r="K90" s="59">
        <v>0</v>
      </c>
      <c r="L90" s="59">
        <v>0</v>
      </c>
      <c r="M90" s="59">
        <v>0</v>
      </c>
      <c r="N90" s="59">
        <v>1611</v>
      </c>
      <c r="O90" s="59">
        <v>3</v>
      </c>
      <c r="P90" s="59">
        <v>86.6</v>
      </c>
      <c r="Q90" s="59">
        <v>0.16</v>
      </c>
      <c r="R90" s="59">
        <v>0.19</v>
      </c>
      <c r="S90" s="59">
        <v>1860197</v>
      </c>
    </row>
    <row r="91" spans="1:19" ht="19.8">
      <c r="A91" s="59" t="s">
        <v>187</v>
      </c>
      <c r="B91" s="59">
        <v>2</v>
      </c>
      <c r="C91" s="59">
        <v>1</v>
      </c>
      <c r="D91" s="59">
        <v>5</v>
      </c>
      <c r="E91" s="59">
        <v>11</v>
      </c>
      <c r="F91" s="59">
        <v>39</v>
      </c>
      <c r="G91" s="59">
        <v>85</v>
      </c>
      <c r="H91" s="59">
        <v>108</v>
      </c>
      <c r="I91" s="59">
        <v>30</v>
      </c>
      <c r="J91" s="59">
        <v>0</v>
      </c>
      <c r="K91" s="59">
        <v>0</v>
      </c>
      <c r="L91" s="59">
        <v>0</v>
      </c>
      <c r="M91" s="59">
        <v>0</v>
      </c>
      <c r="N91" s="59">
        <v>281</v>
      </c>
      <c r="O91" s="59">
        <v>0</v>
      </c>
      <c r="P91" s="59">
        <v>52.04</v>
      </c>
      <c r="Q91" s="59">
        <v>0</v>
      </c>
      <c r="R91" s="59">
        <v>0</v>
      </c>
      <c r="S91" s="59">
        <v>539998</v>
      </c>
    </row>
    <row r="92" spans="1:19" ht="19.8">
      <c r="A92" s="59" t="s">
        <v>168</v>
      </c>
      <c r="B92" s="59">
        <v>0</v>
      </c>
      <c r="C92" s="59">
        <v>0</v>
      </c>
      <c r="D92" s="59">
        <v>0</v>
      </c>
      <c r="E92" s="59">
        <v>6</v>
      </c>
      <c r="F92" s="59">
        <v>12</v>
      </c>
      <c r="G92" s="59">
        <v>30</v>
      </c>
      <c r="H92" s="59">
        <v>35</v>
      </c>
      <c r="I92" s="59">
        <v>9</v>
      </c>
      <c r="J92" s="59">
        <v>0</v>
      </c>
      <c r="K92" s="59">
        <v>0</v>
      </c>
      <c r="L92" s="59">
        <v>0</v>
      </c>
      <c r="M92" s="59">
        <v>0</v>
      </c>
      <c r="N92" s="59">
        <v>92</v>
      </c>
      <c r="O92" s="59">
        <v>0</v>
      </c>
      <c r="P92" s="59">
        <v>24.42</v>
      </c>
      <c r="Q92" s="59">
        <v>0</v>
      </c>
      <c r="R92" s="59">
        <v>0</v>
      </c>
      <c r="S92" s="59">
        <v>376751</v>
      </c>
    </row>
    <row r="93" spans="1:19" ht="19.8">
      <c r="A93" s="59" t="s">
        <v>164</v>
      </c>
      <c r="B93" s="59">
        <v>0</v>
      </c>
      <c r="C93" s="59">
        <v>2</v>
      </c>
      <c r="D93" s="59">
        <v>5</v>
      </c>
      <c r="E93" s="59">
        <v>6</v>
      </c>
      <c r="F93" s="59">
        <v>45</v>
      </c>
      <c r="G93" s="59">
        <v>34</v>
      </c>
      <c r="H93" s="59">
        <v>20</v>
      </c>
      <c r="I93" s="59">
        <v>6</v>
      </c>
      <c r="J93" s="59">
        <v>0</v>
      </c>
      <c r="K93" s="59">
        <v>0</v>
      </c>
      <c r="L93" s="59">
        <v>0</v>
      </c>
      <c r="M93" s="59">
        <v>0</v>
      </c>
      <c r="N93" s="59">
        <v>118</v>
      </c>
      <c r="O93" s="59">
        <v>0</v>
      </c>
      <c r="P93" s="59">
        <v>33.83</v>
      </c>
      <c r="Q93" s="59">
        <v>0</v>
      </c>
      <c r="R93" s="59">
        <v>0</v>
      </c>
      <c r="S93" s="59">
        <v>348788</v>
      </c>
    </row>
    <row r="94" spans="1:19" ht="19.8">
      <c r="A94" s="59" t="s">
        <v>407</v>
      </c>
      <c r="B94" s="59">
        <v>673</v>
      </c>
      <c r="C94" s="59">
        <v>653</v>
      </c>
      <c r="D94" s="59">
        <v>648</v>
      </c>
      <c r="E94" s="59">
        <v>603</v>
      </c>
      <c r="F94" s="59">
        <v>1147</v>
      </c>
      <c r="G94" s="59">
        <v>1390</v>
      </c>
      <c r="H94" s="59">
        <v>1403</v>
      </c>
      <c r="I94" s="59">
        <v>408</v>
      </c>
      <c r="J94" s="59">
        <v>0</v>
      </c>
      <c r="K94" s="59">
        <v>0</v>
      </c>
      <c r="L94" s="59">
        <v>0</v>
      </c>
      <c r="M94" s="59">
        <v>0</v>
      </c>
      <c r="N94" s="59">
        <v>6925</v>
      </c>
      <c r="O94" s="59">
        <v>10</v>
      </c>
      <c r="P94" s="59">
        <v>74.33</v>
      </c>
      <c r="Q94" s="59">
        <v>0.11</v>
      </c>
      <c r="R94" s="59">
        <v>0.14000000000000001</v>
      </c>
      <c r="S94" s="59">
        <v>9315935</v>
      </c>
    </row>
    <row r="95" spans="1:19" ht="16.8">
      <c r="A95" s="60" t="s">
        <v>399</v>
      </c>
      <c r="B95" s="61">
        <v>241660</v>
      </c>
    </row>
    <row r="97" spans="1:19" ht="17.399999999999999">
      <c r="A97" s="46" t="s">
        <v>383</v>
      </c>
    </row>
    <row r="98" spans="1:19" ht="17.399999999999999">
      <c r="A98" s="46" t="s">
        <v>384</v>
      </c>
    </row>
    <row r="99" spans="1:19" ht="19.8">
      <c r="A99" s="59" t="s">
        <v>146</v>
      </c>
      <c r="B99" s="59" t="s">
        <v>228</v>
      </c>
      <c r="C99" s="59" t="s">
        <v>229</v>
      </c>
      <c r="D99" s="59" t="s">
        <v>230</v>
      </c>
      <c r="E99" s="59" t="s">
        <v>231</v>
      </c>
      <c r="F99" s="59" t="s">
        <v>232</v>
      </c>
      <c r="G99" s="59" t="s">
        <v>233</v>
      </c>
      <c r="H99" s="59" t="s">
        <v>234</v>
      </c>
      <c r="I99" s="59" t="s">
        <v>235</v>
      </c>
      <c r="J99" s="59" t="s">
        <v>236</v>
      </c>
      <c r="K99" s="59" t="s">
        <v>237</v>
      </c>
      <c r="L99" s="59" t="s">
        <v>238</v>
      </c>
      <c r="M99" s="59" t="s">
        <v>239</v>
      </c>
      <c r="N99" s="59" t="s">
        <v>147</v>
      </c>
      <c r="O99" s="59" t="s">
        <v>147</v>
      </c>
      <c r="P99" s="59" t="s">
        <v>148</v>
      </c>
      <c r="Q99" s="59" t="s">
        <v>150</v>
      </c>
      <c r="R99" s="59" t="s">
        <v>37</v>
      </c>
      <c r="S99" s="59" t="s">
        <v>97</v>
      </c>
    </row>
    <row r="100" spans="1:19" ht="19.8">
      <c r="A100" s="59" t="s">
        <v>385</v>
      </c>
      <c r="B100" s="59" t="s">
        <v>386</v>
      </c>
      <c r="C100" s="59" t="s">
        <v>386</v>
      </c>
      <c r="D100" s="59" t="s">
        <v>386</v>
      </c>
      <c r="E100" s="59" t="s">
        <v>386</v>
      </c>
      <c r="F100" s="59" t="s">
        <v>386</v>
      </c>
      <c r="G100" s="59" t="s">
        <v>386</v>
      </c>
      <c r="H100" s="59" t="s">
        <v>386</v>
      </c>
      <c r="I100" s="59" t="s">
        <v>386</v>
      </c>
      <c r="J100" s="59" t="s">
        <v>386</v>
      </c>
      <c r="K100" s="59" t="s">
        <v>386</v>
      </c>
      <c r="L100" s="59" t="s">
        <v>386</v>
      </c>
      <c r="M100" s="59" t="s">
        <v>386</v>
      </c>
      <c r="N100" s="59" t="s">
        <v>386</v>
      </c>
      <c r="O100" s="59" t="s">
        <v>387</v>
      </c>
      <c r="P100" s="59" t="s">
        <v>388</v>
      </c>
      <c r="Q100" s="59" t="s">
        <v>389</v>
      </c>
      <c r="R100" s="59" t="s">
        <v>390</v>
      </c>
      <c r="S100" s="59" t="s">
        <v>391</v>
      </c>
    </row>
    <row r="101" spans="1:19" ht="19.8">
      <c r="A101" s="59" t="s">
        <v>408</v>
      </c>
      <c r="B101" s="59">
        <v>410</v>
      </c>
      <c r="C101" s="59">
        <v>479</v>
      </c>
      <c r="D101" s="59">
        <v>471</v>
      </c>
      <c r="E101" s="59">
        <v>442</v>
      </c>
      <c r="F101" s="59">
        <v>887</v>
      </c>
      <c r="G101" s="59">
        <v>954</v>
      </c>
      <c r="H101" s="59">
        <v>912</v>
      </c>
      <c r="I101" s="59">
        <v>213</v>
      </c>
      <c r="J101" s="59">
        <v>0</v>
      </c>
      <c r="K101" s="59">
        <v>0</v>
      </c>
      <c r="L101" s="59">
        <v>0</v>
      </c>
      <c r="M101" s="59">
        <v>0</v>
      </c>
      <c r="N101" s="59">
        <v>4768</v>
      </c>
      <c r="O101" s="59">
        <v>7</v>
      </c>
      <c r="P101" s="59">
        <v>107.96</v>
      </c>
      <c r="Q101" s="59">
        <v>0.16</v>
      </c>
      <c r="R101" s="59">
        <v>0.15</v>
      </c>
      <c r="S101" s="59">
        <v>4416615</v>
      </c>
    </row>
    <row r="102" spans="1:19" ht="19.8">
      <c r="A102" s="59" t="s">
        <v>177</v>
      </c>
      <c r="B102" s="59">
        <v>184</v>
      </c>
      <c r="C102" s="59">
        <v>230</v>
      </c>
      <c r="D102" s="59">
        <v>208</v>
      </c>
      <c r="E102" s="59">
        <v>170</v>
      </c>
      <c r="F102" s="59">
        <v>360</v>
      </c>
      <c r="G102" s="59">
        <v>399</v>
      </c>
      <c r="H102" s="59">
        <v>461</v>
      </c>
      <c r="I102" s="59">
        <v>81</v>
      </c>
      <c r="J102" s="59">
        <v>0</v>
      </c>
      <c r="K102" s="59">
        <v>0</v>
      </c>
      <c r="L102" s="59">
        <v>0</v>
      </c>
      <c r="M102" s="59">
        <v>0</v>
      </c>
      <c r="N102" s="59">
        <v>2093</v>
      </c>
      <c r="O102" s="59">
        <v>1</v>
      </c>
      <c r="P102" s="59">
        <v>134.72999999999999</v>
      </c>
      <c r="Q102" s="59">
        <v>0.06</v>
      </c>
      <c r="R102" s="59">
        <v>0.05</v>
      </c>
      <c r="S102" s="59">
        <v>1553481</v>
      </c>
    </row>
    <row r="103" spans="1:19" ht="19.8">
      <c r="A103" s="59" t="s">
        <v>166</v>
      </c>
      <c r="B103" s="59">
        <v>36</v>
      </c>
      <c r="C103" s="59">
        <v>41</v>
      </c>
      <c r="D103" s="59">
        <v>53</v>
      </c>
      <c r="E103" s="59">
        <v>70</v>
      </c>
      <c r="F103" s="59">
        <v>140</v>
      </c>
      <c r="G103" s="59">
        <v>162</v>
      </c>
      <c r="H103" s="59">
        <v>135</v>
      </c>
      <c r="I103" s="59">
        <v>29</v>
      </c>
      <c r="J103" s="59">
        <v>0</v>
      </c>
      <c r="K103" s="59">
        <v>0</v>
      </c>
      <c r="L103" s="59">
        <v>0</v>
      </c>
      <c r="M103" s="59">
        <v>0</v>
      </c>
      <c r="N103" s="59">
        <v>666</v>
      </c>
      <c r="O103" s="59">
        <v>1</v>
      </c>
      <c r="P103" s="59">
        <v>143.53</v>
      </c>
      <c r="Q103" s="59">
        <v>0.22</v>
      </c>
      <c r="R103" s="59">
        <v>0.15</v>
      </c>
      <c r="S103" s="59">
        <v>464016</v>
      </c>
    </row>
    <row r="104" spans="1:19" ht="19.8">
      <c r="A104" s="59" t="s">
        <v>169</v>
      </c>
      <c r="B104" s="59">
        <v>31</v>
      </c>
      <c r="C104" s="59">
        <v>32</v>
      </c>
      <c r="D104" s="59">
        <v>36</v>
      </c>
      <c r="E104" s="59">
        <v>29</v>
      </c>
      <c r="F104" s="59">
        <v>55</v>
      </c>
      <c r="G104" s="59">
        <v>30</v>
      </c>
      <c r="H104" s="59">
        <v>47</v>
      </c>
      <c r="I104" s="59">
        <v>16</v>
      </c>
      <c r="J104" s="59">
        <v>0</v>
      </c>
      <c r="K104" s="59">
        <v>0</v>
      </c>
      <c r="L104" s="59">
        <v>0</v>
      </c>
      <c r="M104" s="59">
        <v>0</v>
      </c>
      <c r="N104" s="59">
        <v>276</v>
      </c>
      <c r="O104" s="59">
        <v>1</v>
      </c>
      <c r="P104" s="59">
        <v>104.22</v>
      </c>
      <c r="Q104" s="59">
        <v>0.38</v>
      </c>
      <c r="R104" s="59">
        <v>0.36</v>
      </c>
      <c r="S104" s="59">
        <v>264826</v>
      </c>
    </row>
    <row r="105" spans="1:19" ht="19.8">
      <c r="A105" s="59" t="s">
        <v>167</v>
      </c>
      <c r="B105" s="59">
        <v>67</v>
      </c>
      <c r="C105" s="59">
        <v>69</v>
      </c>
      <c r="D105" s="59">
        <v>74</v>
      </c>
      <c r="E105" s="59">
        <v>54</v>
      </c>
      <c r="F105" s="59">
        <v>93</v>
      </c>
      <c r="G105" s="59">
        <v>88</v>
      </c>
      <c r="H105" s="59">
        <v>104</v>
      </c>
      <c r="I105" s="59">
        <v>35</v>
      </c>
      <c r="J105" s="59">
        <v>0</v>
      </c>
      <c r="K105" s="59">
        <v>0</v>
      </c>
      <c r="L105" s="59">
        <v>0</v>
      </c>
      <c r="M105" s="59">
        <v>0</v>
      </c>
      <c r="N105" s="59">
        <v>584</v>
      </c>
      <c r="O105" s="59">
        <v>2</v>
      </c>
      <c r="P105" s="59">
        <v>149.6</v>
      </c>
      <c r="Q105" s="59">
        <v>0.51</v>
      </c>
      <c r="R105" s="59">
        <v>0.34</v>
      </c>
      <c r="S105" s="59">
        <v>390387</v>
      </c>
    </row>
    <row r="106" spans="1:19" ht="19.8">
      <c r="A106" s="59" t="s">
        <v>213</v>
      </c>
      <c r="B106" s="59">
        <v>68</v>
      </c>
      <c r="C106" s="59">
        <v>70</v>
      </c>
      <c r="D106" s="59">
        <v>59</v>
      </c>
      <c r="E106" s="59">
        <v>73</v>
      </c>
      <c r="F106" s="59">
        <v>171</v>
      </c>
      <c r="G106" s="59">
        <v>212</v>
      </c>
      <c r="H106" s="59">
        <v>122</v>
      </c>
      <c r="I106" s="59">
        <v>34</v>
      </c>
      <c r="J106" s="59">
        <v>0</v>
      </c>
      <c r="K106" s="59">
        <v>0</v>
      </c>
      <c r="L106" s="59">
        <v>0</v>
      </c>
      <c r="M106" s="59">
        <v>0</v>
      </c>
      <c r="N106" s="59">
        <v>809</v>
      </c>
      <c r="O106" s="59">
        <v>1</v>
      </c>
      <c r="P106" s="59">
        <v>77.13</v>
      </c>
      <c r="Q106" s="59">
        <v>0.1</v>
      </c>
      <c r="R106" s="59">
        <v>0.12</v>
      </c>
      <c r="S106" s="59">
        <v>1048842</v>
      </c>
    </row>
    <row r="107" spans="1:19" ht="19.8">
      <c r="A107" s="59" t="s">
        <v>189</v>
      </c>
      <c r="B107" s="59">
        <v>9</v>
      </c>
      <c r="C107" s="59">
        <v>11</v>
      </c>
      <c r="D107" s="59">
        <v>31</v>
      </c>
      <c r="E107" s="59">
        <v>25</v>
      </c>
      <c r="F107" s="59">
        <v>42</v>
      </c>
      <c r="G107" s="59">
        <v>41</v>
      </c>
      <c r="H107" s="59">
        <v>13</v>
      </c>
      <c r="I107" s="59">
        <v>9</v>
      </c>
      <c r="J107" s="59">
        <v>0</v>
      </c>
      <c r="K107" s="59">
        <v>0</v>
      </c>
      <c r="L107" s="59">
        <v>0</v>
      </c>
      <c r="M107" s="59">
        <v>0</v>
      </c>
      <c r="N107" s="59">
        <v>181</v>
      </c>
      <c r="O107" s="59">
        <v>0</v>
      </c>
      <c r="P107" s="59">
        <v>96.1</v>
      </c>
      <c r="Q107" s="59">
        <v>0</v>
      </c>
      <c r="R107" s="59">
        <v>0</v>
      </c>
      <c r="S107" s="59">
        <v>188345</v>
      </c>
    </row>
    <row r="108" spans="1:19" ht="19.8">
      <c r="A108" s="59" t="s">
        <v>215</v>
      </c>
      <c r="B108" s="59">
        <v>15</v>
      </c>
      <c r="C108" s="59">
        <v>26</v>
      </c>
      <c r="D108" s="59">
        <v>10</v>
      </c>
      <c r="E108" s="59">
        <v>21</v>
      </c>
      <c r="F108" s="59">
        <v>26</v>
      </c>
      <c r="G108" s="59">
        <v>22</v>
      </c>
      <c r="H108" s="59">
        <v>30</v>
      </c>
      <c r="I108" s="59">
        <v>9</v>
      </c>
      <c r="J108" s="59">
        <v>0</v>
      </c>
      <c r="K108" s="59">
        <v>0</v>
      </c>
      <c r="L108" s="59">
        <v>0</v>
      </c>
      <c r="M108" s="59">
        <v>0</v>
      </c>
      <c r="N108" s="59">
        <v>159</v>
      </c>
      <c r="O108" s="59">
        <v>1</v>
      </c>
      <c r="P108" s="59">
        <v>31.38</v>
      </c>
      <c r="Q108" s="59">
        <v>0.2</v>
      </c>
      <c r="R108" s="59">
        <v>0.63</v>
      </c>
      <c r="S108" s="59">
        <v>506718</v>
      </c>
    </row>
    <row r="109" spans="1:19" ht="19.8">
      <c r="A109" s="59" t="s">
        <v>409</v>
      </c>
      <c r="B109" s="59">
        <v>263</v>
      </c>
      <c r="C109" s="59">
        <v>174</v>
      </c>
      <c r="D109" s="59">
        <v>177</v>
      </c>
      <c r="E109" s="59">
        <v>161</v>
      </c>
      <c r="F109" s="59">
        <v>260</v>
      </c>
      <c r="G109" s="59">
        <v>436</v>
      </c>
      <c r="H109" s="59">
        <v>491</v>
      </c>
      <c r="I109" s="59">
        <v>195</v>
      </c>
      <c r="J109" s="59">
        <v>0</v>
      </c>
      <c r="K109" s="59">
        <v>0</v>
      </c>
      <c r="L109" s="59">
        <v>0</v>
      </c>
      <c r="M109" s="59">
        <v>0</v>
      </c>
      <c r="N109" s="59">
        <v>2157</v>
      </c>
      <c r="O109" s="59">
        <v>3</v>
      </c>
      <c r="P109" s="59">
        <v>44.03</v>
      </c>
      <c r="Q109" s="59">
        <v>0.06</v>
      </c>
      <c r="R109" s="59">
        <v>0.14000000000000001</v>
      </c>
      <c r="S109" s="59">
        <v>4899320</v>
      </c>
    </row>
    <row r="110" spans="1:19" ht="19.8">
      <c r="A110" s="59" t="s">
        <v>153</v>
      </c>
      <c r="B110" s="59">
        <v>99</v>
      </c>
      <c r="C110" s="59">
        <v>77</v>
      </c>
      <c r="D110" s="59">
        <v>75</v>
      </c>
      <c r="E110" s="59">
        <v>54</v>
      </c>
      <c r="F110" s="59">
        <v>92</v>
      </c>
      <c r="G110" s="59">
        <v>185</v>
      </c>
      <c r="H110" s="59">
        <v>223</v>
      </c>
      <c r="I110" s="59">
        <v>96</v>
      </c>
      <c r="J110" s="59">
        <v>0</v>
      </c>
      <c r="K110" s="59">
        <v>0</v>
      </c>
      <c r="L110" s="59">
        <v>0</v>
      </c>
      <c r="M110" s="59">
        <v>0</v>
      </c>
      <c r="N110" s="59">
        <v>901</v>
      </c>
      <c r="O110" s="59">
        <v>1</v>
      </c>
      <c r="P110" s="59">
        <v>63.72</v>
      </c>
      <c r="Q110" s="59">
        <v>7.0000000000000007E-2</v>
      </c>
      <c r="R110" s="59">
        <v>0.11</v>
      </c>
      <c r="S110" s="59">
        <v>1414009</v>
      </c>
    </row>
    <row r="111" spans="1:19" ht="19.8">
      <c r="A111" s="59" t="s">
        <v>170</v>
      </c>
      <c r="B111" s="59">
        <v>4</v>
      </c>
      <c r="C111" s="59">
        <v>8</v>
      </c>
      <c r="D111" s="59">
        <v>12</v>
      </c>
      <c r="E111" s="59">
        <v>4</v>
      </c>
      <c r="F111" s="59">
        <v>9</v>
      </c>
      <c r="G111" s="59">
        <v>24</v>
      </c>
      <c r="H111" s="59">
        <v>12</v>
      </c>
      <c r="I111" s="59">
        <v>1</v>
      </c>
      <c r="J111" s="59">
        <v>0</v>
      </c>
      <c r="K111" s="59">
        <v>0</v>
      </c>
      <c r="L111" s="59">
        <v>0</v>
      </c>
      <c r="M111" s="59">
        <v>0</v>
      </c>
      <c r="N111" s="59">
        <v>74</v>
      </c>
      <c r="O111" s="59">
        <v>0</v>
      </c>
      <c r="P111" s="59">
        <v>23.36</v>
      </c>
      <c r="Q111" s="59">
        <v>0</v>
      </c>
      <c r="R111" s="59">
        <v>0</v>
      </c>
      <c r="S111" s="59">
        <v>316767</v>
      </c>
    </row>
    <row r="112" spans="1:19" ht="19.8">
      <c r="A112" s="59" t="s">
        <v>165</v>
      </c>
      <c r="B112" s="59">
        <v>30</v>
      </c>
      <c r="C112" s="59">
        <v>16</v>
      </c>
      <c r="D112" s="59">
        <v>21</v>
      </c>
      <c r="E112" s="59">
        <v>38</v>
      </c>
      <c r="F112" s="59">
        <v>42</v>
      </c>
      <c r="G112" s="59">
        <v>80</v>
      </c>
      <c r="H112" s="59">
        <v>101</v>
      </c>
      <c r="I112" s="59">
        <v>22</v>
      </c>
      <c r="J112" s="59">
        <v>0</v>
      </c>
      <c r="K112" s="59">
        <v>0</v>
      </c>
      <c r="L112" s="59">
        <v>0</v>
      </c>
      <c r="M112" s="59">
        <v>0</v>
      </c>
      <c r="N112" s="59">
        <v>350</v>
      </c>
      <c r="O112" s="59">
        <v>2</v>
      </c>
      <c r="P112" s="59">
        <v>54.58</v>
      </c>
      <c r="Q112" s="59">
        <v>0.31</v>
      </c>
      <c r="R112" s="59">
        <v>0.56999999999999995</v>
      </c>
      <c r="S112" s="59">
        <v>641239</v>
      </c>
    </row>
    <row r="113" spans="1:19" ht="19.8">
      <c r="A113" s="59" t="s">
        <v>154</v>
      </c>
      <c r="B113" s="59">
        <v>35</v>
      </c>
      <c r="C113" s="59">
        <v>11</v>
      </c>
      <c r="D113" s="59">
        <v>18</v>
      </c>
      <c r="E113" s="59">
        <v>26</v>
      </c>
      <c r="F113" s="59">
        <v>52</v>
      </c>
      <c r="G113" s="59">
        <v>86</v>
      </c>
      <c r="H113" s="59">
        <v>44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272</v>
      </c>
      <c r="O113" s="59">
        <v>0</v>
      </c>
      <c r="P113" s="59">
        <v>51.99</v>
      </c>
      <c r="Q113" s="59">
        <v>0</v>
      </c>
      <c r="R113" s="59">
        <v>0</v>
      </c>
      <c r="S113" s="59">
        <v>523223</v>
      </c>
    </row>
    <row r="114" spans="1:19" ht="19.8">
      <c r="A114" s="59" t="s">
        <v>157</v>
      </c>
      <c r="B114" s="59">
        <v>26</v>
      </c>
      <c r="C114" s="59">
        <v>26</v>
      </c>
      <c r="D114" s="59">
        <v>19</v>
      </c>
      <c r="E114" s="59">
        <v>12</v>
      </c>
      <c r="F114" s="59">
        <v>24</v>
      </c>
      <c r="G114" s="59">
        <v>20</v>
      </c>
      <c r="H114" s="59">
        <v>36</v>
      </c>
      <c r="I114" s="59">
        <v>16</v>
      </c>
      <c r="J114" s="59">
        <v>0</v>
      </c>
      <c r="K114" s="59">
        <v>0</v>
      </c>
      <c r="L114" s="59">
        <v>0</v>
      </c>
      <c r="M114" s="59">
        <v>0</v>
      </c>
      <c r="N114" s="59">
        <v>179</v>
      </c>
      <c r="O114" s="59">
        <v>0</v>
      </c>
      <c r="P114" s="59">
        <v>25.66</v>
      </c>
      <c r="Q114" s="59">
        <v>0</v>
      </c>
      <c r="R114" s="59">
        <v>0</v>
      </c>
      <c r="S114" s="59">
        <v>697492</v>
      </c>
    </row>
    <row r="115" spans="1:19" ht="19.8">
      <c r="A115" s="59" t="s">
        <v>179</v>
      </c>
      <c r="B115" s="59">
        <v>27</v>
      </c>
      <c r="C115" s="59">
        <v>15</v>
      </c>
      <c r="D115" s="59">
        <v>8</v>
      </c>
      <c r="E115" s="59">
        <v>8</v>
      </c>
      <c r="F115" s="59">
        <v>14</v>
      </c>
      <c r="G115" s="59">
        <v>16</v>
      </c>
      <c r="H115" s="59">
        <v>45</v>
      </c>
      <c r="I115" s="59">
        <v>30</v>
      </c>
      <c r="J115" s="59">
        <v>0</v>
      </c>
      <c r="K115" s="59">
        <v>0</v>
      </c>
      <c r="L115" s="59">
        <v>0</v>
      </c>
      <c r="M115" s="59">
        <v>0</v>
      </c>
      <c r="N115" s="59">
        <v>163</v>
      </c>
      <c r="O115" s="59">
        <v>0</v>
      </c>
      <c r="P115" s="59">
        <v>31.33</v>
      </c>
      <c r="Q115" s="59">
        <v>0</v>
      </c>
      <c r="R115" s="59">
        <v>0</v>
      </c>
      <c r="S115" s="59">
        <v>520209</v>
      </c>
    </row>
    <row r="116" spans="1:19" ht="19.8">
      <c r="A116" s="59" t="s">
        <v>158</v>
      </c>
      <c r="B116" s="59">
        <v>42</v>
      </c>
      <c r="C116" s="59">
        <v>21</v>
      </c>
      <c r="D116" s="59">
        <v>24</v>
      </c>
      <c r="E116" s="59">
        <v>19</v>
      </c>
      <c r="F116" s="59">
        <v>27</v>
      </c>
      <c r="G116" s="59">
        <v>25</v>
      </c>
      <c r="H116" s="59">
        <v>30</v>
      </c>
      <c r="I116" s="59">
        <v>30</v>
      </c>
      <c r="J116" s="59">
        <v>0</v>
      </c>
      <c r="K116" s="59">
        <v>0</v>
      </c>
      <c r="L116" s="59">
        <v>0</v>
      </c>
      <c r="M116" s="59">
        <v>0</v>
      </c>
      <c r="N116" s="59">
        <v>218</v>
      </c>
      <c r="O116" s="59">
        <v>0</v>
      </c>
      <c r="P116" s="59">
        <v>27.72</v>
      </c>
      <c r="Q116" s="59">
        <v>0</v>
      </c>
      <c r="R116" s="59">
        <v>0</v>
      </c>
      <c r="S116" s="59">
        <v>786381</v>
      </c>
    </row>
    <row r="117" spans="1:19" ht="16.8">
      <c r="A117" s="60" t="s">
        <v>399</v>
      </c>
      <c r="B117" s="61">
        <v>241660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6"/>
  <sheetViews>
    <sheetView topLeftCell="A2" workbookViewId="0">
      <selection activeCell="B26" sqref="B26:BD26"/>
    </sheetView>
  </sheetViews>
  <sheetFormatPr defaultColWidth="9.109375" defaultRowHeight="13.8"/>
  <cols>
    <col min="1" max="1" width="11.5546875" style="22" customWidth="1"/>
    <col min="2" max="55" width="4.109375" style="22" customWidth="1"/>
    <col min="56" max="56" width="10.33203125" style="22" customWidth="1"/>
    <col min="57" max="16384" width="9.109375" style="22"/>
  </cols>
  <sheetData>
    <row r="1" spans="1:56">
      <c r="A1" s="98" t="s">
        <v>595</v>
      </c>
    </row>
    <row r="3" spans="1:56">
      <c r="A3" s="23" t="str">
        <f>[1]รอวางป่วบรายสัปดาห์!B1</f>
        <v>Addname</v>
      </c>
      <c r="B3" s="24" t="s">
        <v>141</v>
      </c>
      <c r="C3" s="24" t="str">
        <f>[1]รอวางป่วบรายสัปดาห์!D1</f>
        <v>W2</v>
      </c>
      <c r="D3" s="24" t="str">
        <f>[1]รอวางป่วบรายสัปดาห์!E1</f>
        <v>W3</v>
      </c>
      <c r="E3" s="24" t="str">
        <f>[1]รอวางป่วบรายสัปดาห์!F1</f>
        <v>W4</v>
      </c>
      <c r="F3" s="24" t="str">
        <f>[1]รอวางป่วบรายสัปดาห์!G1</f>
        <v>W5</v>
      </c>
      <c r="G3" s="24" t="str">
        <f>[1]รอวางป่วบรายสัปดาห์!H1</f>
        <v>W6</v>
      </c>
      <c r="H3" s="24" t="str">
        <f>[1]รอวางป่วบรายสัปดาห์!I1</f>
        <v>W7</v>
      </c>
      <c r="I3" s="24" t="str">
        <f>[1]รอวางป่วบรายสัปดาห์!J1</f>
        <v>W8</v>
      </c>
      <c r="J3" s="24" t="str">
        <f>[1]รอวางป่วบรายสัปดาห์!K1</f>
        <v>W9</v>
      </c>
      <c r="K3" s="24" t="str">
        <f>[1]รอวางป่วบรายสัปดาห์!L1</f>
        <v>W10</v>
      </c>
      <c r="L3" s="24" t="str">
        <f>[1]รอวางป่วบรายสัปดาห์!M1</f>
        <v>W11</v>
      </c>
      <c r="M3" s="24" t="str">
        <f>[1]รอวางป่วบรายสัปดาห์!N1</f>
        <v>W12</v>
      </c>
      <c r="N3" s="24" t="str">
        <f>[1]รอวางป่วบรายสัปดาห์!O1</f>
        <v>W13</v>
      </c>
      <c r="O3" s="24" t="str">
        <f>[1]รอวางป่วบรายสัปดาห์!P1</f>
        <v>W14</v>
      </c>
      <c r="P3" s="24" t="str">
        <f>[1]รอวางป่วบรายสัปดาห์!Q1</f>
        <v>W15</v>
      </c>
      <c r="Q3" s="24" t="str">
        <f>[1]รอวางป่วบรายสัปดาห์!R1</f>
        <v>W16</v>
      </c>
      <c r="R3" s="24" t="str">
        <f>[1]รอวางป่วบรายสัปดาห์!S1</f>
        <v>W17</v>
      </c>
      <c r="S3" s="24" t="str">
        <f>[1]รอวางป่วบรายสัปดาห์!T1</f>
        <v>W18</v>
      </c>
      <c r="T3" s="24" t="str">
        <f>[1]รอวางป่วบรายสัปดาห์!U1</f>
        <v>W19</v>
      </c>
      <c r="U3" s="24" t="str">
        <f>[1]รอวางป่วบรายสัปดาห์!V1</f>
        <v>W20</v>
      </c>
      <c r="V3" s="24" t="str">
        <f>[1]รอวางป่วบรายสัปดาห์!W1</f>
        <v>W21</v>
      </c>
      <c r="W3" s="24" t="str">
        <f>[1]รอวางป่วบรายสัปดาห์!X1</f>
        <v>W22</v>
      </c>
      <c r="X3" s="24" t="str">
        <f>[1]รอวางป่วบรายสัปดาห์!Y1</f>
        <v>W23</v>
      </c>
      <c r="Y3" s="24" t="str">
        <f>[1]รอวางป่วบรายสัปดาห์!Z1</f>
        <v>W24</v>
      </c>
      <c r="Z3" s="24" t="str">
        <f>[1]รอวางป่วบรายสัปดาห์!AA1</f>
        <v>W25</v>
      </c>
      <c r="AA3" s="24" t="str">
        <f>[1]รอวางป่วบรายสัปดาห์!AB1</f>
        <v>W26</v>
      </c>
      <c r="AB3" s="24" t="str">
        <f>[1]รอวางป่วบรายสัปดาห์!AC1</f>
        <v>W27</v>
      </c>
      <c r="AC3" s="24" t="str">
        <f>[1]รอวางป่วบรายสัปดาห์!AD1</f>
        <v>W28</v>
      </c>
      <c r="AD3" s="24" t="str">
        <f>[1]รอวางป่วบรายสัปดาห์!AE1</f>
        <v>W29</v>
      </c>
      <c r="AE3" s="24" t="str">
        <f>[1]รอวางป่วบรายสัปดาห์!AF1</f>
        <v>W30</v>
      </c>
      <c r="AF3" s="24" t="str">
        <f>[1]รอวางป่วบรายสัปดาห์!AG1</f>
        <v>W31</v>
      </c>
      <c r="AG3" s="24" t="str">
        <f>[1]รอวางป่วบรายสัปดาห์!AH1</f>
        <v>W32</v>
      </c>
      <c r="AH3" s="24" t="str">
        <f>[1]รอวางป่วบรายสัปดาห์!AI1</f>
        <v>W33</v>
      </c>
      <c r="AI3" s="24" t="str">
        <f>[1]รอวางป่วบรายสัปดาห์!AJ1</f>
        <v>W34</v>
      </c>
      <c r="AJ3" s="24" t="str">
        <f>[1]รอวางป่วบรายสัปดาห์!AK1</f>
        <v>W35</v>
      </c>
      <c r="AK3" s="24" t="str">
        <f>[1]รอวางป่วบรายสัปดาห์!AL1</f>
        <v>W36</v>
      </c>
      <c r="AL3" s="24" t="str">
        <f>[1]รอวางป่วบรายสัปดาห์!AM1</f>
        <v>W37</v>
      </c>
      <c r="AM3" s="24" t="str">
        <f>[1]รอวางป่วบรายสัปดาห์!AN1</f>
        <v>W38</v>
      </c>
      <c r="AN3" s="24" t="str">
        <f>[1]รอวางป่วบรายสัปดาห์!AO1</f>
        <v>W39</v>
      </c>
      <c r="AO3" s="24" t="str">
        <f>[1]รอวางป่วบรายสัปดาห์!AP1</f>
        <v>W40</v>
      </c>
      <c r="AP3" s="24" t="str">
        <f>[1]รอวางป่วบรายสัปดาห์!AQ1</f>
        <v>W41</v>
      </c>
      <c r="AQ3" s="24" t="str">
        <f>[1]รอวางป่วบรายสัปดาห์!AR1</f>
        <v>W42</v>
      </c>
      <c r="AR3" s="24" t="str">
        <f>[1]รอวางป่วบรายสัปดาห์!AS1</f>
        <v>W43</v>
      </c>
      <c r="AS3" s="24" t="str">
        <f>[1]รอวางป่วบรายสัปดาห์!AT1</f>
        <v>W44</v>
      </c>
      <c r="AT3" s="24" t="str">
        <f>[1]รอวางป่วบรายสัปดาห์!AU1</f>
        <v>W45</v>
      </c>
      <c r="AU3" s="24" t="str">
        <f>[1]รอวางป่วบรายสัปดาห์!AV1</f>
        <v>W46</v>
      </c>
      <c r="AV3" s="24" t="str">
        <f>[1]รอวางป่วบรายสัปดาห์!AW1</f>
        <v>W47</v>
      </c>
      <c r="AW3" s="24" t="str">
        <f>[1]รอวางป่วบรายสัปดาห์!AX1</f>
        <v>W48</v>
      </c>
      <c r="AX3" s="24" t="str">
        <f>[1]รอวางป่วบรายสัปดาห์!AY1</f>
        <v>W49</v>
      </c>
      <c r="AY3" s="24" t="str">
        <f>[1]รอวางป่วบรายสัปดาห์!AZ1</f>
        <v>W50</v>
      </c>
      <c r="AZ3" s="24" t="str">
        <f>[1]รอวางป่วบรายสัปดาห์!BA1</f>
        <v>W51</v>
      </c>
      <c r="BA3" s="24" t="str">
        <f>[1]รอวางป่วบรายสัปดาห์!BB1</f>
        <v>W52</v>
      </c>
      <c r="BB3" s="24" t="str">
        <f>[1]รอวางป่วบรายสัปดาห์!BC1</f>
        <v>W53</v>
      </c>
      <c r="BC3" s="24" t="str">
        <f>[1]รอวางป่วบรายสัปดาห์!BD1</f>
        <v>totalds</v>
      </c>
      <c r="BD3" s="23" t="str">
        <f>[1]รอวางป่วบรายสัปดาห์!BE1</f>
        <v>totaldeath</v>
      </c>
    </row>
    <row r="4" spans="1:56">
      <c r="A4" s="23" t="str">
        <f>รอวางป่วยรายเดือน!A3</f>
        <v>เมือง</v>
      </c>
      <c r="B4" s="23">
        <f>รอวางป่วบรายสัปดาห์!B5</f>
        <v>4</v>
      </c>
      <c r="C4" s="23">
        <f>รอวางป่วบรายสัปดาห์!C5</f>
        <v>5</v>
      </c>
      <c r="D4" s="23">
        <f>รอวางป่วบรายสัปดาห์!D5</f>
        <v>2</v>
      </c>
      <c r="E4" s="23">
        <f>รอวางป่วบรายสัปดาห์!E5</f>
        <v>3</v>
      </c>
      <c r="F4" s="23">
        <f>รอวางป่วบรายสัปดาห์!F5</f>
        <v>2</v>
      </c>
      <c r="G4" s="23">
        <f>รอวางป่วบรายสัปดาห์!G5</f>
        <v>2</v>
      </c>
      <c r="H4" s="23">
        <f>รอวางป่วบรายสัปดาห์!H5</f>
        <v>5</v>
      </c>
      <c r="I4" s="23">
        <f>รอวางป่วบรายสัปดาห์!I5</f>
        <v>2</v>
      </c>
      <c r="J4" s="23">
        <f>รอวางป่วบรายสัปดาห์!J5</f>
        <v>5</v>
      </c>
      <c r="K4" s="23">
        <f>รอวางป่วบรายสัปดาห์!K5</f>
        <v>3</v>
      </c>
      <c r="L4" s="23">
        <f>รอวางป่วบรายสัปดาห์!L5</f>
        <v>2</v>
      </c>
      <c r="M4" s="23">
        <f>รอวางป่วบรายสัปดาห์!M5</f>
        <v>1</v>
      </c>
      <c r="N4" s="23">
        <f>รอวางป่วบรายสัปดาห์!N5</f>
        <v>0</v>
      </c>
      <c r="O4" s="23">
        <f>รอวางป่วบรายสัปดาห์!O5</f>
        <v>1</v>
      </c>
      <c r="P4" s="23">
        <f>รอวางป่วบรายสัปดาห์!P5</f>
        <v>1</v>
      </c>
      <c r="Q4" s="23">
        <f>รอวางป่วบรายสัปดาห์!Q5</f>
        <v>1</v>
      </c>
      <c r="R4" s="23">
        <f>รอวางป่วบรายสัปดาห์!R5</f>
        <v>0</v>
      </c>
      <c r="S4" s="23">
        <f>รอวางป่วบรายสัปดาห์!S5</f>
        <v>0</v>
      </c>
      <c r="T4" s="23">
        <f>รอวางป่วบรายสัปดาห์!T5</f>
        <v>1</v>
      </c>
      <c r="U4" s="23">
        <f>รอวางป่วบรายสัปดาห์!U5</f>
        <v>1</v>
      </c>
      <c r="V4" s="23">
        <f>รอวางป่วบรายสัปดาห์!V5</f>
        <v>0</v>
      </c>
      <c r="W4" s="23">
        <f>รอวางป่วบรายสัปดาห์!W5</f>
        <v>0</v>
      </c>
      <c r="X4" s="23">
        <f>รอวางป่วบรายสัปดาห์!X5</f>
        <v>0</v>
      </c>
      <c r="Y4" s="23">
        <f>รอวางป่วบรายสัปดาห์!Y5</f>
        <v>2</v>
      </c>
      <c r="Z4" s="23">
        <f>รอวางป่วบรายสัปดาห์!Z5</f>
        <v>1</v>
      </c>
      <c r="AA4" s="23">
        <f>รอวางป่วบรายสัปดาห์!AA5</f>
        <v>0</v>
      </c>
      <c r="AB4" s="23">
        <f>รอวางป่วบรายสัปดาห์!AB5</f>
        <v>0</v>
      </c>
      <c r="AC4" s="23">
        <f>รอวางป่วบรายสัปดาห์!AC5</f>
        <v>0</v>
      </c>
      <c r="AD4" s="23">
        <f>รอวางป่วบรายสัปดาห์!AD5</f>
        <v>0</v>
      </c>
      <c r="AE4" s="23">
        <f>รอวางป่วบรายสัปดาห์!AE5</f>
        <v>0</v>
      </c>
      <c r="AF4" s="23">
        <f>รอวางป่วบรายสัปดาห์!AF5</f>
        <v>2</v>
      </c>
      <c r="AG4" s="23">
        <f>รอวางป่วบรายสัปดาห์!AG5</f>
        <v>0</v>
      </c>
      <c r="AH4" s="23">
        <f>รอวางป่วบรายสัปดาห์!AH5</f>
        <v>1</v>
      </c>
      <c r="AI4" s="23">
        <f>รอวางป่วบรายสัปดาห์!AI5</f>
        <v>0</v>
      </c>
      <c r="AJ4" s="23">
        <f>รอวางป่วบรายสัปดาห์!AJ5</f>
        <v>0</v>
      </c>
      <c r="AK4" s="23">
        <f>รอวางป่วบรายสัปดาห์!AK5</f>
        <v>0</v>
      </c>
      <c r="AL4" s="23">
        <f>รอวางป่วบรายสัปดาห์!AL5</f>
        <v>0</v>
      </c>
      <c r="AM4" s="23">
        <f>รอวางป่วบรายสัปดาห์!AM5</f>
        <v>0</v>
      </c>
      <c r="AN4" s="23">
        <f>รอวางป่วบรายสัปดาห์!AN5</f>
        <v>1</v>
      </c>
      <c r="AO4" s="23">
        <f>รอวางป่วบรายสัปดาห์!AO5</f>
        <v>0</v>
      </c>
      <c r="AP4" s="23">
        <f>รอวางป่วบรายสัปดาห์!AP5</f>
        <v>0</v>
      </c>
      <c r="AQ4" s="23">
        <f>รอวางป่วบรายสัปดาห์!AQ5</f>
        <v>0</v>
      </c>
      <c r="AR4" s="23">
        <f>รอวางป่วบรายสัปดาห์!AR5</f>
        <v>0</v>
      </c>
      <c r="AS4" s="23">
        <f>รอวางป่วบรายสัปดาห์!AS5</f>
        <v>0</v>
      </c>
      <c r="AT4" s="23">
        <f>รอวางป่วบรายสัปดาห์!AT5</f>
        <v>0</v>
      </c>
      <c r="AU4" s="23">
        <f>รอวางป่วบรายสัปดาห์!AU5</f>
        <v>0</v>
      </c>
      <c r="AV4" s="23">
        <f>รอวางป่วบรายสัปดาห์!AV5</f>
        <v>0</v>
      </c>
      <c r="AW4" s="23">
        <f>รอวางป่วบรายสัปดาห์!AW5</f>
        <v>0</v>
      </c>
      <c r="AX4" s="23">
        <f>รอวางป่วบรายสัปดาห์!AX5</f>
        <v>0</v>
      </c>
      <c r="AY4" s="23">
        <f>รอวางป่วบรายสัปดาห์!AY5</f>
        <v>0</v>
      </c>
      <c r="AZ4" s="23">
        <f>รอวางป่วบรายสัปดาห์!AZ5</f>
        <v>0</v>
      </c>
      <c r="BA4" s="23">
        <f>รอวางป่วบรายสัปดาห์!BA5</f>
        <v>0</v>
      </c>
      <c r="BB4" s="23">
        <f>รอวางป่วบรายสัปดาห์!BB5</f>
        <v>0</v>
      </c>
      <c r="BC4" s="23">
        <f>รอวางป่วบรายสัปดาห์!BC5</f>
        <v>50</v>
      </c>
      <c r="BD4" s="23">
        <f>รอวางป่วบรายสัปดาห์!BD5</f>
        <v>0</v>
      </c>
    </row>
    <row r="5" spans="1:56">
      <c r="A5" s="23" t="str">
        <f>รอวางป่วยรายเดือน!A4</f>
        <v>ยางชุมน้อย</v>
      </c>
      <c r="B5" s="23">
        <f>รอวางป่วบรายสัปดาห์!B6</f>
        <v>0</v>
      </c>
      <c r="C5" s="23">
        <f>รอวางป่วบรายสัปดาห์!C6</f>
        <v>0</v>
      </c>
      <c r="D5" s="23">
        <f>รอวางป่วบรายสัปดาห์!D6</f>
        <v>1</v>
      </c>
      <c r="E5" s="23">
        <f>รอวางป่วบรายสัปดาห์!E6</f>
        <v>2</v>
      </c>
      <c r="F5" s="23">
        <f>รอวางป่วบรายสัปดาห์!F6</f>
        <v>0</v>
      </c>
      <c r="G5" s="23">
        <f>รอวางป่วบรายสัปดาห์!G6</f>
        <v>2</v>
      </c>
      <c r="H5" s="23">
        <f>รอวางป่วบรายสัปดาห์!H6</f>
        <v>1</v>
      </c>
      <c r="I5" s="23">
        <f>รอวางป่วบรายสัปดาห์!I6</f>
        <v>1</v>
      </c>
      <c r="J5" s="23">
        <f>รอวางป่วบรายสัปดาห์!J6</f>
        <v>3</v>
      </c>
      <c r="K5" s="23">
        <f>รอวางป่วบรายสัปดาห์!K6</f>
        <v>0</v>
      </c>
      <c r="L5" s="23">
        <f>รอวางป่วบรายสัปดาห์!L6</f>
        <v>0</v>
      </c>
      <c r="M5" s="23">
        <f>รอวางป่วบรายสัปดาห์!M6</f>
        <v>1</v>
      </c>
      <c r="N5" s="23">
        <f>รอวางป่วบรายสัปดาห์!N6</f>
        <v>0</v>
      </c>
      <c r="O5" s="23">
        <f>รอวางป่วบรายสัปดาห์!O6</f>
        <v>0</v>
      </c>
      <c r="P5" s="23">
        <f>รอวางป่วบรายสัปดาห์!P6</f>
        <v>0</v>
      </c>
      <c r="Q5" s="23">
        <f>รอวางป่วบรายสัปดาห์!Q6</f>
        <v>0</v>
      </c>
      <c r="R5" s="23">
        <f>รอวางป่วบรายสัปดาห์!R6</f>
        <v>0</v>
      </c>
      <c r="S5" s="23">
        <f>รอวางป่วบรายสัปดาห์!S6</f>
        <v>0</v>
      </c>
      <c r="T5" s="23">
        <f>รอวางป่วบรายสัปดาห์!T6</f>
        <v>0</v>
      </c>
      <c r="U5" s="23">
        <f>รอวางป่วบรายสัปดาห์!U6</f>
        <v>0</v>
      </c>
      <c r="V5" s="23">
        <f>รอวางป่วบรายสัปดาห์!V6</f>
        <v>0</v>
      </c>
      <c r="W5" s="23">
        <f>รอวางป่วบรายสัปดาห์!W6</f>
        <v>0</v>
      </c>
      <c r="X5" s="23">
        <f>รอวางป่วบรายสัปดาห์!X6</f>
        <v>0</v>
      </c>
      <c r="Y5" s="23">
        <f>รอวางป่วบรายสัปดาห์!Y6</f>
        <v>0</v>
      </c>
      <c r="Z5" s="23">
        <f>รอวางป่วบรายสัปดาห์!Z6</f>
        <v>0</v>
      </c>
      <c r="AA5" s="23">
        <f>รอวางป่วบรายสัปดาห์!AA6</f>
        <v>0</v>
      </c>
      <c r="AB5" s="23">
        <f>รอวางป่วบรายสัปดาห์!AB6</f>
        <v>0</v>
      </c>
      <c r="AC5" s="23">
        <f>รอวางป่วบรายสัปดาห์!AC6</f>
        <v>0</v>
      </c>
      <c r="AD5" s="23">
        <f>รอวางป่วบรายสัปดาห์!AD6</f>
        <v>0</v>
      </c>
      <c r="AE5" s="23">
        <f>รอวางป่วบรายสัปดาห์!AE6</f>
        <v>0</v>
      </c>
      <c r="AF5" s="23">
        <f>รอวางป่วบรายสัปดาห์!AF6</f>
        <v>0</v>
      </c>
      <c r="AG5" s="23">
        <f>รอวางป่วบรายสัปดาห์!AG6</f>
        <v>0</v>
      </c>
      <c r="AH5" s="23">
        <f>รอวางป่วบรายสัปดาห์!AH6</f>
        <v>0</v>
      </c>
      <c r="AI5" s="23">
        <f>รอวางป่วบรายสัปดาห์!AI6</f>
        <v>1</v>
      </c>
      <c r="AJ5" s="23">
        <f>รอวางป่วบรายสัปดาห์!AJ6</f>
        <v>0</v>
      </c>
      <c r="AK5" s="23">
        <f>รอวางป่วบรายสัปดาห์!AK6</f>
        <v>0</v>
      </c>
      <c r="AL5" s="23">
        <f>รอวางป่วบรายสัปดาห์!AL6</f>
        <v>0</v>
      </c>
      <c r="AM5" s="23">
        <f>รอวางป่วบรายสัปดาห์!AM6</f>
        <v>0</v>
      </c>
      <c r="AN5" s="23">
        <f>รอวางป่วบรายสัปดาห์!AN6</f>
        <v>0</v>
      </c>
      <c r="AO5" s="23">
        <f>รอวางป่วบรายสัปดาห์!AO6</f>
        <v>0</v>
      </c>
      <c r="AP5" s="23">
        <f>รอวางป่วบรายสัปดาห์!AP6</f>
        <v>2</v>
      </c>
      <c r="AQ5" s="23">
        <f>รอวางป่วบรายสัปดาห์!AQ6</f>
        <v>0</v>
      </c>
      <c r="AR5" s="23">
        <f>รอวางป่วบรายสัปดาห์!AR6</f>
        <v>0</v>
      </c>
      <c r="AS5" s="23">
        <f>รอวางป่วบรายสัปดาห์!AS6</f>
        <v>0</v>
      </c>
      <c r="AT5" s="23">
        <f>รอวางป่วบรายสัปดาห์!AT6</f>
        <v>0</v>
      </c>
      <c r="AU5" s="23">
        <f>รอวางป่วบรายสัปดาห์!AU6</f>
        <v>0</v>
      </c>
      <c r="AV5" s="23">
        <f>รอวางป่วบรายสัปดาห์!AV6</f>
        <v>0</v>
      </c>
      <c r="AW5" s="23">
        <f>รอวางป่วบรายสัปดาห์!AW6</f>
        <v>0</v>
      </c>
      <c r="AX5" s="23">
        <f>รอวางป่วบรายสัปดาห์!AX6</f>
        <v>0</v>
      </c>
      <c r="AY5" s="23">
        <f>รอวางป่วบรายสัปดาห์!AY6</f>
        <v>0</v>
      </c>
      <c r="AZ5" s="23">
        <f>รอวางป่วบรายสัปดาห์!AZ6</f>
        <v>0</v>
      </c>
      <c r="BA5" s="23">
        <f>รอวางป่วบรายสัปดาห์!BA6</f>
        <v>0</v>
      </c>
      <c r="BB5" s="23">
        <f>รอวางป่วบรายสัปดาห์!BB6</f>
        <v>0</v>
      </c>
      <c r="BC5" s="23">
        <f>รอวางป่วบรายสัปดาห์!BC6</f>
        <v>14</v>
      </c>
      <c r="BD5" s="23">
        <f>รอวางป่วบรายสัปดาห์!BD6</f>
        <v>0</v>
      </c>
    </row>
    <row r="6" spans="1:56">
      <c r="A6" s="23" t="str">
        <f>รอวางป่วยรายเดือน!A5</f>
        <v>กันทรารมย์</v>
      </c>
      <c r="B6" s="23">
        <f>รอวางป่วบรายสัปดาห์!B7</f>
        <v>4</v>
      </c>
      <c r="C6" s="23">
        <f>รอวางป่วบรายสัปดาห์!C7</f>
        <v>0</v>
      </c>
      <c r="D6" s="23">
        <f>รอวางป่วบรายสัปดาห์!D7</f>
        <v>10</v>
      </c>
      <c r="E6" s="23">
        <f>รอวางป่วบรายสัปดาห์!E7</f>
        <v>0</v>
      </c>
      <c r="F6" s="23">
        <f>รอวางป่วบรายสัปดาห์!F7</f>
        <v>8</v>
      </c>
      <c r="G6" s="23">
        <f>รอวางป่วบรายสัปดาห์!G7</f>
        <v>6</v>
      </c>
      <c r="H6" s="23">
        <f>รอวางป่วบรายสัปดาห์!H7</f>
        <v>10</v>
      </c>
      <c r="I6" s="23">
        <f>รอวางป่วบรายสัปดาห์!I7</f>
        <v>8</v>
      </c>
      <c r="J6" s="23">
        <f>รอวางป่วบรายสัปดาห์!J7</f>
        <v>9</v>
      </c>
      <c r="K6" s="23">
        <f>รอวางป่วบรายสัปดาห์!K7</f>
        <v>10</v>
      </c>
      <c r="L6" s="23">
        <f>รอวางป่วบรายสัปดาห์!L7</f>
        <v>5</v>
      </c>
      <c r="M6" s="23">
        <f>รอวางป่วบรายสัปดาห์!M7</f>
        <v>2</v>
      </c>
      <c r="N6" s="23">
        <f>รอวางป่วบรายสัปดาห์!N7</f>
        <v>3</v>
      </c>
      <c r="O6" s="23">
        <f>รอวางป่วบรายสัปดาห์!O7</f>
        <v>0</v>
      </c>
      <c r="P6" s="23">
        <f>รอวางป่วบรายสัปดาห์!P7</f>
        <v>2</v>
      </c>
      <c r="Q6" s="23">
        <f>รอวางป่วบรายสัปดาห์!Q7</f>
        <v>1</v>
      </c>
      <c r="R6" s="23">
        <f>รอวางป่วบรายสัปดาห์!R7</f>
        <v>0</v>
      </c>
      <c r="S6" s="23">
        <f>รอวางป่วบรายสัปดาห์!S7</f>
        <v>1</v>
      </c>
      <c r="T6" s="23">
        <f>รอวางป่วบรายสัปดาห์!T7</f>
        <v>0</v>
      </c>
      <c r="U6" s="23">
        <f>รอวางป่วบรายสัปดาห์!U7</f>
        <v>0</v>
      </c>
      <c r="V6" s="23">
        <f>รอวางป่วบรายสัปดาห์!V7</f>
        <v>1</v>
      </c>
      <c r="W6" s="23">
        <f>รอวางป่วบรายสัปดาห์!W7</f>
        <v>0</v>
      </c>
      <c r="X6" s="23">
        <f>รอวางป่วบรายสัปดาห์!X7</f>
        <v>0</v>
      </c>
      <c r="Y6" s="23">
        <f>รอวางป่วบรายสัปดาห์!Y7</f>
        <v>0</v>
      </c>
      <c r="Z6" s="23">
        <f>รอวางป่วบรายสัปดาห์!Z7</f>
        <v>0</v>
      </c>
      <c r="AA6" s="23">
        <f>รอวางป่วบรายสัปดาห์!AA7</f>
        <v>1</v>
      </c>
      <c r="AB6" s="23">
        <f>รอวางป่วบรายสัปดาห์!AB7</f>
        <v>1</v>
      </c>
      <c r="AC6" s="23">
        <f>รอวางป่วบรายสัปดาห์!AC7</f>
        <v>1</v>
      </c>
      <c r="AD6" s="23">
        <f>รอวางป่วบรายสัปดาห์!AD7</f>
        <v>1</v>
      </c>
      <c r="AE6" s="23">
        <f>รอวางป่วบรายสัปดาห์!AE7</f>
        <v>2</v>
      </c>
      <c r="AF6" s="23">
        <f>รอวางป่วบรายสัปดาห์!AF7</f>
        <v>0</v>
      </c>
      <c r="AG6" s="23">
        <f>รอวางป่วบรายสัปดาห์!AG7</f>
        <v>1</v>
      </c>
      <c r="AH6" s="23">
        <f>รอวางป่วบรายสัปดาห์!AH7</f>
        <v>0</v>
      </c>
      <c r="AI6" s="23">
        <f>รอวางป่วบรายสัปดาห์!AI7</f>
        <v>1</v>
      </c>
      <c r="AJ6" s="23">
        <f>รอวางป่วบรายสัปดาห์!AJ7</f>
        <v>1</v>
      </c>
      <c r="AK6" s="23">
        <f>รอวางป่วบรายสัปดาห์!AK7</f>
        <v>0</v>
      </c>
      <c r="AL6" s="23">
        <f>รอวางป่วบรายสัปดาห์!AL7</f>
        <v>0</v>
      </c>
      <c r="AM6" s="23">
        <f>รอวางป่วบรายสัปดาห์!AM7</f>
        <v>0</v>
      </c>
      <c r="AN6" s="23">
        <f>รอวางป่วบรายสัปดาห์!AN7</f>
        <v>0</v>
      </c>
      <c r="AO6" s="23">
        <f>รอวางป่วบรายสัปดาห์!AO7</f>
        <v>0</v>
      </c>
      <c r="AP6" s="23">
        <f>รอวางป่วบรายสัปดาห์!AP7</f>
        <v>0</v>
      </c>
      <c r="AQ6" s="23">
        <f>รอวางป่วบรายสัปดาห์!AQ7</f>
        <v>0</v>
      </c>
      <c r="AR6" s="23">
        <f>รอวางป่วบรายสัปดาห์!AR7</f>
        <v>0</v>
      </c>
      <c r="AS6" s="23">
        <f>รอวางป่วบรายสัปดาห์!AS7</f>
        <v>0</v>
      </c>
      <c r="AT6" s="23">
        <f>รอวางป่วบรายสัปดาห์!AT7</f>
        <v>0</v>
      </c>
      <c r="AU6" s="23">
        <f>รอวางป่วบรายสัปดาห์!AU7</f>
        <v>0</v>
      </c>
      <c r="AV6" s="23">
        <f>รอวางป่วบรายสัปดาห์!AV7</f>
        <v>0</v>
      </c>
      <c r="AW6" s="23">
        <f>รอวางป่วบรายสัปดาห์!AW7</f>
        <v>0</v>
      </c>
      <c r="AX6" s="23">
        <f>รอวางป่วบรายสัปดาห์!AX7</f>
        <v>0</v>
      </c>
      <c r="AY6" s="23">
        <f>รอวางป่วบรายสัปดาห์!AY7</f>
        <v>0</v>
      </c>
      <c r="AZ6" s="23">
        <f>รอวางป่วบรายสัปดาห์!AZ7</f>
        <v>0</v>
      </c>
      <c r="BA6" s="23">
        <f>รอวางป่วบรายสัปดาห์!BA7</f>
        <v>0</v>
      </c>
      <c r="BB6" s="23">
        <f>รอวางป่วบรายสัปดาห์!BB7</f>
        <v>0</v>
      </c>
      <c r="BC6" s="23">
        <f>รอวางป่วบรายสัปดาห์!BC7</f>
        <v>89</v>
      </c>
      <c r="BD6" s="23">
        <f>รอวางป่วบรายสัปดาห์!BD7</f>
        <v>0</v>
      </c>
    </row>
    <row r="7" spans="1:56">
      <c r="A7" s="23" t="str">
        <f>รอวางป่วยรายเดือน!A6</f>
        <v>กันทรลักษ์</v>
      </c>
      <c r="B7" s="23">
        <f>รอวางป่วบรายสัปดาห์!B8</f>
        <v>1</v>
      </c>
      <c r="C7" s="23">
        <f>รอวางป่วบรายสัปดาห์!C8</f>
        <v>2</v>
      </c>
      <c r="D7" s="23">
        <f>รอวางป่วบรายสัปดาห์!D8</f>
        <v>0</v>
      </c>
      <c r="E7" s="23">
        <f>รอวางป่วบรายสัปดาห์!E8</f>
        <v>0</v>
      </c>
      <c r="F7" s="23">
        <f>รอวางป่วบรายสัปดาห์!F8</f>
        <v>0</v>
      </c>
      <c r="G7" s="23">
        <f>รอวางป่วบรายสัปดาห์!G8</f>
        <v>0</v>
      </c>
      <c r="H7" s="23">
        <f>รอวางป่วบรายสัปดาห์!H8</f>
        <v>3</v>
      </c>
      <c r="I7" s="23">
        <f>รอวางป่วบรายสัปดาห์!I8</f>
        <v>4</v>
      </c>
      <c r="J7" s="23">
        <f>รอวางป่วบรายสัปดาห์!J8</f>
        <v>2</v>
      </c>
      <c r="K7" s="23">
        <f>รอวางป่วบรายสัปดาห์!K8</f>
        <v>3</v>
      </c>
      <c r="L7" s="23">
        <f>รอวางป่วบรายสัปดาห์!L8</f>
        <v>2</v>
      </c>
      <c r="M7" s="23">
        <f>รอวางป่วบรายสัปดาห์!M8</f>
        <v>3</v>
      </c>
      <c r="N7" s="23">
        <f>รอวางป่วบรายสัปดาห์!N8</f>
        <v>0</v>
      </c>
      <c r="O7" s="23">
        <f>รอวางป่วบรายสัปดาห์!O8</f>
        <v>2</v>
      </c>
      <c r="P7" s="23">
        <f>รอวางป่วบรายสัปดาห์!P8</f>
        <v>1</v>
      </c>
      <c r="Q7" s="23">
        <f>รอวางป่วบรายสัปดาห์!Q8</f>
        <v>0</v>
      </c>
      <c r="R7" s="23">
        <f>รอวางป่วบรายสัปดาห์!R8</f>
        <v>3</v>
      </c>
      <c r="S7" s="23">
        <f>รอวางป่วบรายสัปดาห์!S8</f>
        <v>1</v>
      </c>
      <c r="T7" s="23">
        <f>รอวางป่วบรายสัปดาห์!T8</f>
        <v>0</v>
      </c>
      <c r="U7" s="23">
        <f>รอวางป่วบรายสัปดาห์!U8</f>
        <v>2</v>
      </c>
      <c r="V7" s="23">
        <f>รอวางป่วบรายสัปดาห์!V8</f>
        <v>4</v>
      </c>
      <c r="W7" s="23">
        <f>รอวางป่วบรายสัปดาห์!W8</f>
        <v>0</v>
      </c>
      <c r="X7" s="23">
        <f>รอวางป่วบรายสัปดาห์!X8</f>
        <v>0</v>
      </c>
      <c r="Y7" s="23">
        <f>รอวางป่วบรายสัปดาห์!Y8</f>
        <v>2</v>
      </c>
      <c r="Z7" s="23">
        <f>รอวางป่วบรายสัปดาห์!Z8</f>
        <v>0</v>
      </c>
      <c r="AA7" s="23">
        <f>รอวางป่วบรายสัปดาห์!AA8</f>
        <v>0</v>
      </c>
      <c r="AB7" s="23">
        <f>รอวางป่วบรายสัปดาห์!AB8</f>
        <v>0</v>
      </c>
      <c r="AC7" s="23">
        <f>รอวางป่วบรายสัปดาห์!AC8</f>
        <v>0</v>
      </c>
      <c r="AD7" s="23">
        <f>รอวางป่วบรายสัปดาห์!AD8</f>
        <v>0</v>
      </c>
      <c r="AE7" s="23">
        <f>รอวางป่วบรายสัปดาห์!AE8</f>
        <v>0</v>
      </c>
      <c r="AF7" s="23">
        <f>รอวางป่วบรายสัปดาห์!AF8</f>
        <v>0</v>
      </c>
      <c r="AG7" s="23">
        <f>รอวางป่วบรายสัปดาห์!AG8</f>
        <v>1</v>
      </c>
      <c r="AH7" s="23">
        <f>รอวางป่วบรายสัปดาห์!AH8</f>
        <v>0</v>
      </c>
      <c r="AI7" s="23">
        <f>รอวางป่วบรายสัปดาห์!AI8</f>
        <v>0</v>
      </c>
      <c r="AJ7" s="23">
        <f>รอวางป่วบรายสัปดาห์!AJ8</f>
        <v>0</v>
      </c>
      <c r="AK7" s="23">
        <f>รอวางป่วบรายสัปดาห์!AK8</f>
        <v>1</v>
      </c>
      <c r="AL7" s="23">
        <f>รอวางป่วบรายสัปดาห์!AL8</f>
        <v>1</v>
      </c>
      <c r="AM7" s="23">
        <f>รอวางป่วบรายสัปดาห์!AM8</f>
        <v>3</v>
      </c>
      <c r="AN7" s="23">
        <f>รอวางป่วบรายสัปดาห์!AN8</f>
        <v>3</v>
      </c>
      <c r="AO7" s="23">
        <f>รอวางป่วบรายสัปดาห์!AO8</f>
        <v>0</v>
      </c>
      <c r="AP7" s="23">
        <f>รอวางป่วบรายสัปดาห์!AP8</f>
        <v>2</v>
      </c>
      <c r="AQ7" s="23">
        <f>รอวางป่วบรายสัปดาห์!AQ8</f>
        <v>3</v>
      </c>
      <c r="AR7" s="23">
        <f>รอวางป่วบรายสัปดาห์!AR8</f>
        <v>0</v>
      </c>
      <c r="AS7" s="23">
        <f>รอวางป่วบรายสัปดาห์!AS8</f>
        <v>0</v>
      </c>
      <c r="AT7" s="23">
        <f>รอวางป่วบรายสัปดาห์!AT8</f>
        <v>0</v>
      </c>
      <c r="AU7" s="23">
        <f>รอวางป่วบรายสัปดาห์!AU8</f>
        <v>0</v>
      </c>
      <c r="AV7" s="23">
        <f>รอวางป่วบรายสัปดาห์!AV8</f>
        <v>0</v>
      </c>
      <c r="AW7" s="23">
        <f>รอวางป่วบรายสัปดาห์!AW8</f>
        <v>0</v>
      </c>
      <c r="AX7" s="23">
        <f>รอวางป่วบรายสัปดาห์!AX8</f>
        <v>0</v>
      </c>
      <c r="AY7" s="23">
        <f>รอวางป่วบรายสัปดาห์!AY8</f>
        <v>0</v>
      </c>
      <c r="AZ7" s="23">
        <f>รอวางป่วบรายสัปดาห์!AZ8</f>
        <v>0</v>
      </c>
      <c r="BA7" s="23">
        <f>รอวางป่วบรายสัปดาห์!BA8</f>
        <v>0</v>
      </c>
      <c r="BB7" s="23">
        <f>รอวางป่วบรายสัปดาห์!BB8</f>
        <v>0</v>
      </c>
      <c r="BC7" s="23">
        <f>รอวางป่วบรายสัปดาห์!BC8</f>
        <v>50</v>
      </c>
      <c r="BD7" s="23">
        <f>รอวางป่วบรายสัปดาห์!BD8</f>
        <v>0</v>
      </c>
    </row>
    <row r="8" spans="1:56">
      <c r="A8" s="23" t="str">
        <f>รอวางป่วยรายเดือน!A7</f>
        <v>ขุขันธ์</v>
      </c>
      <c r="B8" s="23">
        <f>รอวางป่วบรายสัปดาห์!B9</f>
        <v>1</v>
      </c>
      <c r="C8" s="23">
        <f>รอวางป่วบรายสัปดาห์!C9</f>
        <v>1</v>
      </c>
      <c r="D8" s="23">
        <f>รอวางป่วบรายสัปดาห์!D9</f>
        <v>0</v>
      </c>
      <c r="E8" s="23">
        <f>รอวางป่วบรายสัปดาห์!E9</f>
        <v>0</v>
      </c>
      <c r="F8" s="23">
        <f>รอวางป่วบรายสัปดาห์!F9</f>
        <v>4</v>
      </c>
      <c r="G8" s="23">
        <f>รอวางป่วบรายสัปดาห์!G9</f>
        <v>0</v>
      </c>
      <c r="H8" s="23">
        <f>รอวางป่วบรายสัปดาห์!H9</f>
        <v>3</v>
      </c>
      <c r="I8" s="23">
        <f>รอวางป่วบรายสัปดาห์!I9</f>
        <v>0</v>
      </c>
      <c r="J8" s="23">
        <f>รอวางป่วบรายสัปดาห์!J9</f>
        <v>0</v>
      </c>
      <c r="K8" s="23">
        <f>รอวางป่วบรายสัปดาห์!K9</f>
        <v>2</v>
      </c>
      <c r="L8" s="23">
        <f>รอวางป่วบรายสัปดาห์!L9</f>
        <v>2</v>
      </c>
      <c r="M8" s="23">
        <f>รอวางป่วบรายสัปดาห์!M9</f>
        <v>2</v>
      </c>
      <c r="N8" s="23">
        <f>รอวางป่วบรายสัปดาห์!N9</f>
        <v>0</v>
      </c>
      <c r="O8" s="23">
        <f>รอวางป่วบรายสัปดาห์!O9</f>
        <v>0</v>
      </c>
      <c r="P8" s="23">
        <f>รอวางป่วบรายสัปดาห์!P9</f>
        <v>1</v>
      </c>
      <c r="Q8" s="23">
        <f>รอวางป่วบรายสัปดาห์!Q9</f>
        <v>0</v>
      </c>
      <c r="R8" s="23">
        <f>รอวางป่วบรายสัปดาห์!R9</f>
        <v>1</v>
      </c>
      <c r="S8" s="23">
        <f>รอวางป่วบรายสัปดาห์!S9</f>
        <v>2</v>
      </c>
      <c r="T8" s="23">
        <f>รอวางป่วบรายสัปดาห์!T9</f>
        <v>1</v>
      </c>
      <c r="U8" s="23">
        <f>รอวางป่วบรายสัปดาห์!U9</f>
        <v>0</v>
      </c>
      <c r="V8" s="23">
        <f>รอวางป่วบรายสัปดาห์!V9</f>
        <v>0</v>
      </c>
      <c r="W8" s="23">
        <f>รอวางป่วบรายสัปดาห์!W9</f>
        <v>0</v>
      </c>
      <c r="X8" s="23">
        <f>รอวางป่วบรายสัปดาห์!X9</f>
        <v>0</v>
      </c>
      <c r="Y8" s="23">
        <f>รอวางป่วบรายสัปดาห์!Y9</f>
        <v>0</v>
      </c>
      <c r="Z8" s="23">
        <f>รอวางป่วบรายสัปดาห์!Z9</f>
        <v>0</v>
      </c>
      <c r="AA8" s="23">
        <f>รอวางป่วบรายสัปดาห์!AA9</f>
        <v>0</v>
      </c>
      <c r="AB8" s="23">
        <f>รอวางป่วบรายสัปดาห์!AB9</f>
        <v>0</v>
      </c>
      <c r="AC8" s="23">
        <f>รอวางป่วบรายสัปดาห์!AC9</f>
        <v>0</v>
      </c>
      <c r="AD8" s="23">
        <f>รอวางป่วบรายสัปดาห์!AD9</f>
        <v>1</v>
      </c>
      <c r="AE8" s="23">
        <f>รอวางป่วบรายสัปดาห์!AE9</f>
        <v>0</v>
      </c>
      <c r="AF8" s="23">
        <f>รอวางป่วบรายสัปดาห์!AF9</f>
        <v>1</v>
      </c>
      <c r="AG8" s="23">
        <f>รอวางป่วบรายสัปดาห์!AG9</f>
        <v>0</v>
      </c>
      <c r="AH8" s="23">
        <f>รอวางป่วบรายสัปดาห์!AH9</f>
        <v>1</v>
      </c>
      <c r="AI8" s="23">
        <f>รอวางป่วบรายสัปดาห์!AI9</f>
        <v>0</v>
      </c>
      <c r="AJ8" s="23">
        <f>รอวางป่วบรายสัปดาห์!AJ9</f>
        <v>0</v>
      </c>
      <c r="AK8" s="23">
        <f>รอวางป่วบรายสัปดาห์!AK9</f>
        <v>0</v>
      </c>
      <c r="AL8" s="23">
        <f>รอวางป่วบรายสัปดาห์!AL9</f>
        <v>0</v>
      </c>
      <c r="AM8" s="23">
        <f>รอวางป่วบรายสัปดาห์!AM9</f>
        <v>1</v>
      </c>
      <c r="AN8" s="23">
        <f>รอวางป่วบรายสัปดาห์!AN9</f>
        <v>0</v>
      </c>
      <c r="AO8" s="23">
        <f>รอวางป่วบรายสัปดาห์!AO9</f>
        <v>0</v>
      </c>
      <c r="AP8" s="23">
        <f>รอวางป่วบรายสัปดาห์!AP9</f>
        <v>0</v>
      </c>
      <c r="AQ8" s="23">
        <f>รอวางป่วบรายสัปดาห์!AQ9</f>
        <v>0</v>
      </c>
      <c r="AR8" s="23">
        <f>รอวางป่วบรายสัปดาห์!AR9</f>
        <v>0</v>
      </c>
      <c r="AS8" s="23">
        <f>รอวางป่วบรายสัปดาห์!AS9</f>
        <v>0</v>
      </c>
      <c r="AT8" s="23">
        <f>รอวางป่วบรายสัปดาห์!AT9</f>
        <v>0</v>
      </c>
      <c r="AU8" s="23">
        <f>รอวางป่วบรายสัปดาห์!AU9</f>
        <v>0</v>
      </c>
      <c r="AV8" s="23">
        <f>รอวางป่วบรายสัปดาห์!AV9</f>
        <v>0</v>
      </c>
      <c r="AW8" s="23">
        <f>รอวางป่วบรายสัปดาห์!AW9</f>
        <v>0</v>
      </c>
      <c r="AX8" s="23">
        <f>รอวางป่วบรายสัปดาห์!AX9</f>
        <v>0</v>
      </c>
      <c r="AY8" s="23">
        <f>รอวางป่วบรายสัปดาห์!AY9</f>
        <v>0</v>
      </c>
      <c r="AZ8" s="23">
        <f>รอวางป่วบรายสัปดาห์!AZ9</f>
        <v>0</v>
      </c>
      <c r="BA8" s="23">
        <f>รอวางป่วบรายสัปดาห์!BA9</f>
        <v>0</v>
      </c>
      <c r="BB8" s="23">
        <f>รอวางป่วบรายสัปดาห์!BB9</f>
        <v>0</v>
      </c>
      <c r="BC8" s="23">
        <f>รอวางป่วบรายสัปดาห์!BC9</f>
        <v>24</v>
      </c>
      <c r="BD8" s="23">
        <f>รอวางป่วบรายสัปดาห์!BD9</f>
        <v>0</v>
      </c>
    </row>
    <row r="9" spans="1:56">
      <c r="A9" s="23" t="str">
        <f>รอวางป่วยรายเดือน!A8</f>
        <v>ไพรบึง</v>
      </c>
      <c r="B9" s="23">
        <f>รอวางป่วบรายสัปดาห์!B10</f>
        <v>0</v>
      </c>
      <c r="C9" s="23">
        <f>รอวางป่วบรายสัปดาห์!C10</f>
        <v>0</v>
      </c>
      <c r="D9" s="23">
        <f>รอวางป่วบรายสัปดาห์!D10</f>
        <v>2</v>
      </c>
      <c r="E9" s="23">
        <f>รอวางป่วบรายสัปดาห์!E10</f>
        <v>0</v>
      </c>
      <c r="F9" s="23">
        <f>รอวางป่วบรายสัปดาห์!F10</f>
        <v>1</v>
      </c>
      <c r="G9" s="23">
        <f>รอวางป่วบรายสัปดาห์!G10</f>
        <v>0</v>
      </c>
      <c r="H9" s="23">
        <f>รอวางป่วบรายสัปดาห์!H10</f>
        <v>0</v>
      </c>
      <c r="I9" s="23">
        <f>รอวางป่วบรายสัปดาห์!I10</f>
        <v>0</v>
      </c>
      <c r="J9" s="23">
        <f>รอวางป่วบรายสัปดาห์!J10</f>
        <v>1</v>
      </c>
      <c r="K9" s="23">
        <f>รอวางป่วบรายสัปดาห์!K10</f>
        <v>0</v>
      </c>
      <c r="L9" s="23">
        <f>รอวางป่วบรายสัปดาห์!L10</f>
        <v>0</v>
      </c>
      <c r="M9" s="23">
        <f>รอวางป่วบรายสัปดาห์!M10</f>
        <v>3</v>
      </c>
      <c r="N9" s="23">
        <f>รอวางป่วบรายสัปดาห์!N10</f>
        <v>0</v>
      </c>
      <c r="O9" s="23">
        <f>รอวางป่วบรายสัปดาห์!O10</f>
        <v>0</v>
      </c>
      <c r="P9" s="23">
        <f>รอวางป่วบรายสัปดาห์!P10</f>
        <v>1</v>
      </c>
      <c r="Q9" s="23">
        <f>รอวางป่วบรายสัปดาห์!Q10</f>
        <v>0</v>
      </c>
      <c r="R9" s="23">
        <f>รอวางป่วบรายสัปดาห์!R10</f>
        <v>0</v>
      </c>
      <c r="S9" s="23">
        <f>รอวางป่วบรายสัปดาห์!S10</f>
        <v>0</v>
      </c>
      <c r="T9" s="23">
        <f>รอวางป่วบรายสัปดาห์!T10</f>
        <v>1</v>
      </c>
      <c r="U9" s="23">
        <f>รอวางป่วบรายสัปดาห์!U10</f>
        <v>0</v>
      </c>
      <c r="V9" s="23">
        <f>รอวางป่วบรายสัปดาห์!V10</f>
        <v>0</v>
      </c>
      <c r="W9" s="23">
        <f>รอวางป่วบรายสัปดาห์!W10</f>
        <v>0</v>
      </c>
      <c r="X9" s="23">
        <f>รอวางป่วบรายสัปดาห์!X10</f>
        <v>1</v>
      </c>
      <c r="Y9" s="23">
        <f>รอวางป่วบรายสัปดาห์!Y10</f>
        <v>0</v>
      </c>
      <c r="Z9" s="23">
        <f>รอวางป่วบรายสัปดาห์!Z10</f>
        <v>0</v>
      </c>
      <c r="AA9" s="23">
        <f>รอวางป่วบรายสัปดาห์!AA10</f>
        <v>2</v>
      </c>
      <c r="AB9" s="23">
        <f>รอวางป่วบรายสัปดาห์!AB10</f>
        <v>0</v>
      </c>
      <c r="AC9" s="23">
        <f>รอวางป่วบรายสัปดาห์!AC10</f>
        <v>1</v>
      </c>
      <c r="AD9" s="23">
        <f>รอวางป่วบรายสัปดาห์!AD10</f>
        <v>0</v>
      </c>
      <c r="AE9" s="23">
        <f>รอวางป่วบรายสัปดาห์!AE10</f>
        <v>0</v>
      </c>
      <c r="AF9" s="23">
        <f>รอวางป่วบรายสัปดาห์!AF10</f>
        <v>5</v>
      </c>
      <c r="AG9" s="23">
        <f>รอวางป่วบรายสัปดาห์!AG10</f>
        <v>0</v>
      </c>
      <c r="AH9" s="23">
        <f>รอวางป่วบรายสัปดาห์!AH10</f>
        <v>0</v>
      </c>
      <c r="AI9" s="23">
        <f>รอวางป่วบรายสัปดาห์!AI10</f>
        <v>1</v>
      </c>
      <c r="AJ9" s="23">
        <f>รอวางป่วบรายสัปดาห์!AJ10</f>
        <v>0</v>
      </c>
      <c r="AK9" s="23">
        <f>รอวางป่วบรายสัปดาห์!AK10</f>
        <v>0</v>
      </c>
      <c r="AL9" s="23">
        <f>รอวางป่วบรายสัปดาห์!AL10</f>
        <v>0</v>
      </c>
      <c r="AM9" s="23">
        <f>รอวางป่วบรายสัปดาห์!AM10</f>
        <v>0</v>
      </c>
      <c r="AN9" s="23">
        <f>รอวางป่วบรายสัปดาห์!AN10</f>
        <v>0</v>
      </c>
      <c r="AO9" s="23">
        <f>รอวางป่วบรายสัปดาห์!AO10</f>
        <v>0</v>
      </c>
      <c r="AP9" s="23">
        <f>รอวางป่วบรายสัปดาห์!AP10</f>
        <v>0</v>
      </c>
      <c r="AQ9" s="23">
        <f>รอวางป่วบรายสัปดาห์!AQ10</f>
        <v>0</v>
      </c>
      <c r="AR9" s="23">
        <f>รอวางป่วบรายสัปดาห์!AR10</f>
        <v>0</v>
      </c>
      <c r="AS9" s="23">
        <f>รอวางป่วบรายสัปดาห์!AS10</f>
        <v>0</v>
      </c>
      <c r="AT9" s="23">
        <f>รอวางป่วบรายสัปดาห์!AT10</f>
        <v>0</v>
      </c>
      <c r="AU9" s="23">
        <f>รอวางป่วบรายสัปดาห์!AU10</f>
        <v>0</v>
      </c>
      <c r="AV9" s="23">
        <f>รอวางป่วบรายสัปดาห์!AV10</f>
        <v>0</v>
      </c>
      <c r="AW9" s="23">
        <f>รอวางป่วบรายสัปดาห์!AW10</f>
        <v>0</v>
      </c>
      <c r="AX9" s="23">
        <f>รอวางป่วบรายสัปดาห์!AX10</f>
        <v>0</v>
      </c>
      <c r="AY9" s="23">
        <f>รอวางป่วบรายสัปดาห์!AY10</f>
        <v>0</v>
      </c>
      <c r="AZ9" s="23">
        <f>รอวางป่วบรายสัปดาห์!AZ10</f>
        <v>0</v>
      </c>
      <c r="BA9" s="23">
        <f>รอวางป่วบรายสัปดาห์!BA10</f>
        <v>0</v>
      </c>
      <c r="BB9" s="23">
        <f>รอวางป่วบรายสัปดาห์!BB10</f>
        <v>0</v>
      </c>
      <c r="BC9" s="23">
        <f>รอวางป่วบรายสัปดาห์!BC10</f>
        <v>19</v>
      </c>
      <c r="BD9" s="23">
        <f>รอวางป่วบรายสัปดาห์!BD10</f>
        <v>0</v>
      </c>
    </row>
    <row r="10" spans="1:56">
      <c r="A10" s="23" t="str">
        <f>รอวางป่วยรายเดือน!A9</f>
        <v>ปรางค์กู่</v>
      </c>
      <c r="B10" s="23">
        <f>รอวางป่วบรายสัปดาห์!B11</f>
        <v>3</v>
      </c>
      <c r="C10" s="23">
        <f>รอวางป่วบรายสัปดาห์!C11</f>
        <v>0</v>
      </c>
      <c r="D10" s="23">
        <f>รอวางป่วบรายสัปดาห์!D11</f>
        <v>2</v>
      </c>
      <c r="E10" s="23">
        <f>รอวางป่วบรายสัปดาห์!E11</f>
        <v>3</v>
      </c>
      <c r="F10" s="23">
        <f>รอวางป่วบรายสัปดาห์!F11</f>
        <v>1</v>
      </c>
      <c r="G10" s="23">
        <f>รอวางป่วบรายสัปดาห์!G11</f>
        <v>6</v>
      </c>
      <c r="H10" s="23">
        <f>รอวางป่วบรายสัปดาห์!H11</f>
        <v>5</v>
      </c>
      <c r="I10" s="23">
        <f>รอวางป่วบรายสัปดาห์!I11</f>
        <v>2</v>
      </c>
      <c r="J10" s="23">
        <f>รอวางป่วบรายสัปดาห์!J11</f>
        <v>7</v>
      </c>
      <c r="K10" s="23">
        <f>รอวางป่วบรายสัปดาห์!K11</f>
        <v>2</v>
      </c>
      <c r="L10" s="23">
        <f>รอวางป่วบรายสัปดาห์!L11</f>
        <v>3</v>
      </c>
      <c r="M10" s="23">
        <f>รอวางป่วบรายสัปดาห์!M11</f>
        <v>0</v>
      </c>
      <c r="N10" s="23">
        <f>รอวางป่วบรายสัปดาห์!N11</f>
        <v>1</v>
      </c>
      <c r="O10" s="23">
        <f>รอวางป่วบรายสัปดาห์!O11</f>
        <v>0</v>
      </c>
      <c r="P10" s="23">
        <f>รอวางป่วบรายสัปดาห์!P11</f>
        <v>0</v>
      </c>
      <c r="Q10" s="23">
        <f>รอวางป่วบรายสัปดาห์!Q11</f>
        <v>0</v>
      </c>
      <c r="R10" s="23">
        <f>รอวางป่วบรายสัปดาห์!R11</f>
        <v>0</v>
      </c>
      <c r="S10" s="23">
        <f>รอวางป่วบรายสัปดาห์!S11</f>
        <v>0</v>
      </c>
      <c r="T10" s="23">
        <f>รอวางป่วบรายสัปดาห์!T11</f>
        <v>0</v>
      </c>
      <c r="U10" s="23">
        <f>รอวางป่วบรายสัปดาห์!U11</f>
        <v>0</v>
      </c>
      <c r="V10" s="23">
        <f>รอวางป่วบรายสัปดาห์!V11</f>
        <v>0</v>
      </c>
      <c r="W10" s="23">
        <f>รอวางป่วบรายสัปดาห์!W11</f>
        <v>0</v>
      </c>
      <c r="X10" s="23">
        <f>รอวางป่วบรายสัปดาห์!X11</f>
        <v>0</v>
      </c>
      <c r="Y10" s="23">
        <f>รอวางป่วบรายสัปดาห์!Y11</f>
        <v>0</v>
      </c>
      <c r="Z10" s="23">
        <f>รอวางป่วบรายสัปดาห์!Z11</f>
        <v>0</v>
      </c>
      <c r="AA10" s="23">
        <f>รอวางป่วบรายสัปดาห์!AA11</f>
        <v>0</v>
      </c>
      <c r="AB10" s="23">
        <f>รอวางป่วบรายสัปดาห์!AB11</f>
        <v>0</v>
      </c>
      <c r="AC10" s="23">
        <f>รอวางป่วบรายสัปดาห์!AC11</f>
        <v>0</v>
      </c>
      <c r="AD10" s="23">
        <f>รอวางป่วบรายสัปดาห์!AD11</f>
        <v>0</v>
      </c>
      <c r="AE10" s="23">
        <f>รอวางป่วบรายสัปดาห์!AE11</f>
        <v>0</v>
      </c>
      <c r="AF10" s="23">
        <f>รอวางป่วบรายสัปดาห์!AF11</f>
        <v>0</v>
      </c>
      <c r="AG10" s="23">
        <f>รอวางป่วบรายสัปดาห์!AG11</f>
        <v>0</v>
      </c>
      <c r="AH10" s="23">
        <f>รอวางป่วบรายสัปดาห์!AH11</f>
        <v>0</v>
      </c>
      <c r="AI10" s="23">
        <f>รอวางป่วบรายสัปดาห์!AI11</f>
        <v>1</v>
      </c>
      <c r="AJ10" s="23">
        <f>รอวางป่วบรายสัปดาห์!AJ11</f>
        <v>0</v>
      </c>
      <c r="AK10" s="23">
        <f>รอวางป่วบรายสัปดาห์!AK11</f>
        <v>1</v>
      </c>
      <c r="AL10" s="23">
        <f>รอวางป่วบรายสัปดาห์!AL11</f>
        <v>1</v>
      </c>
      <c r="AM10" s="23">
        <f>รอวางป่วบรายสัปดาห์!AM11</f>
        <v>0</v>
      </c>
      <c r="AN10" s="23">
        <f>รอวางป่วบรายสัปดาห์!AN11</f>
        <v>1</v>
      </c>
      <c r="AO10" s="23">
        <f>รอวางป่วบรายสัปดาห์!AO11</f>
        <v>1</v>
      </c>
      <c r="AP10" s="23">
        <f>รอวางป่วบรายสัปดาห์!AP11</f>
        <v>1</v>
      </c>
      <c r="AQ10" s="23">
        <f>รอวางป่วบรายสัปดาห์!AQ11</f>
        <v>1</v>
      </c>
      <c r="AR10" s="23">
        <f>รอวางป่วบรายสัปดาห์!AR11</f>
        <v>0</v>
      </c>
      <c r="AS10" s="23">
        <f>รอวางป่วบรายสัปดาห์!AS11</f>
        <v>0</v>
      </c>
      <c r="AT10" s="23">
        <f>รอวางป่วบรายสัปดาห์!AT11</f>
        <v>0</v>
      </c>
      <c r="AU10" s="23">
        <f>รอวางป่วบรายสัปดาห์!AU11</f>
        <v>0</v>
      </c>
      <c r="AV10" s="23">
        <f>รอวางป่วบรายสัปดาห์!AV11</f>
        <v>0</v>
      </c>
      <c r="AW10" s="23">
        <f>รอวางป่วบรายสัปดาห์!AW11</f>
        <v>0</v>
      </c>
      <c r="AX10" s="23">
        <f>รอวางป่วบรายสัปดาห์!AX11</f>
        <v>0</v>
      </c>
      <c r="AY10" s="23">
        <f>รอวางป่วบรายสัปดาห์!AY11</f>
        <v>0</v>
      </c>
      <c r="AZ10" s="23">
        <f>รอวางป่วบรายสัปดาห์!AZ11</f>
        <v>0</v>
      </c>
      <c r="BA10" s="23">
        <f>รอวางป่วบรายสัปดาห์!BA11</f>
        <v>0</v>
      </c>
      <c r="BB10" s="23">
        <f>รอวางป่วบรายสัปดาห์!BB11</f>
        <v>0</v>
      </c>
      <c r="BC10" s="23">
        <f>รอวางป่วบรายสัปดาห์!BC11</f>
        <v>43</v>
      </c>
      <c r="BD10" s="23">
        <f>รอวางป่วบรายสัปดาห์!BD11</f>
        <v>0</v>
      </c>
    </row>
    <row r="11" spans="1:56">
      <c r="A11" s="23" t="str">
        <f>รอวางป่วยรายเดือน!A10</f>
        <v>ขุนหาญ</v>
      </c>
      <c r="B11" s="23">
        <f>รอวางป่วบรายสัปดาห์!B12</f>
        <v>1</v>
      </c>
      <c r="C11" s="23">
        <f>รอวางป่วบรายสัปดาห์!C12</f>
        <v>3</v>
      </c>
      <c r="D11" s="23">
        <f>รอวางป่วบรายสัปดาห์!D12</f>
        <v>3</v>
      </c>
      <c r="E11" s="23">
        <f>รอวางป่วบรายสัปดาห์!E12</f>
        <v>1</v>
      </c>
      <c r="F11" s="23">
        <f>รอวางป่วบรายสัปดาห์!F12</f>
        <v>1</v>
      </c>
      <c r="G11" s="23">
        <f>รอวางป่วบรายสัปดาห์!G12</f>
        <v>4</v>
      </c>
      <c r="H11" s="23">
        <f>รอวางป่วบรายสัปดาห์!H12</f>
        <v>2</v>
      </c>
      <c r="I11" s="23">
        <f>รอวางป่วบรายสัปดาห์!I12</f>
        <v>3</v>
      </c>
      <c r="J11" s="23">
        <f>รอวางป่วบรายสัปดาห์!J12</f>
        <v>4</v>
      </c>
      <c r="K11" s="23">
        <f>รอวางป่วบรายสัปดาห์!K12</f>
        <v>4</v>
      </c>
      <c r="L11" s="23">
        <f>รอวางป่วบรายสัปดาห์!L12</f>
        <v>1</v>
      </c>
      <c r="M11" s="23">
        <f>รอวางป่วบรายสัปดาห์!M12</f>
        <v>1</v>
      </c>
      <c r="N11" s="23">
        <f>รอวางป่วบรายสัปดาห์!N12</f>
        <v>3</v>
      </c>
      <c r="O11" s="23">
        <f>รอวางป่วบรายสัปดาห์!O12</f>
        <v>1</v>
      </c>
      <c r="P11" s="23">
        <f>รอวางป่วบรายสัปดาห์!P12</f>
        <v>0</v>
      </c>
      <c r="Q11" s="23">
        <f>รอวางป่วบรายสัปดาห์!Q12</f>
        <v>1</v>
      </c>
      <c r="R11" s="23">
        <f>รอวางป่วบรายสัปดาห์!R12</f>
        <v>1</v>
      </c>
      <c r="S11" s="23">
        <f>รอวางป่วบรายสัปดาห์!S12</f>
        <v>0</v>
      </c>
      <c r="T11" s="23">
        <f>รอวางป่วบรายสัปดาห์!T12</f>
        <v>1</v>
      </c>
      <c r="U11" s="23">
        <f>รอวางป่วบรายสัปดาห์!U12</f>
        <v>2</v>
      </c>
      <c r="V11" s="23">
        <f>รอวางป่วบรายสัปดาห์!V12</f>
        <v>0</v>
      </c>
      <c r="W11" s="23">
        <f>รอวางป่วบรายสัปดาห์!W12</f>
        <v>0</v>
      </c>
      <c r="X11" s="23">
        <f>รอวางป่วบรายสัปดาห์!X12</f>
        <v>1</v>
      </c>
      <c r="Y11" s="23">
        <f>รอวางป่วบรายสัปดาห์!Y12</f>
        <v>0</v>
      </c>
      <c r="Z11" s="23">
        <f>รอวางป่วบรายสัปดาห์!Z12</f>
        <v>1</v>
      </c>
      <c r="AA11" s="23">
        <f>รอวางป่วบรายสัปดาห์!AA12</f>
        <v>1</v>
      </c>
      <c r="AB11" s="23">
        <f>รอวางป่วบรายสัปดาห์!AB12</f>
        <v>2</v>
      </c>
      <c r="AC11" s="23">
        <f>รอวางป่วบรายสัปดาห์!AC12</f>
        <v>0</v>
      </c>
      <c r="AD11" s="23">
        <f>รอวางป่วบรายสัปดาห์!AD12</f>
        <v>0</v>
      </c>
      <c r="AE11" s="23">
        <f>รอวางป่วบรายสัปดาห์!AE12</f>
        <v>0</v>
      </c>
      <c r="AF11" s="23">
        <f>รอวางป่วบรายสัปดาห์!AF12</f>
        <v>3</v>
      </c>
      <c r="AG11" s="23">
        <f>รอวางป่วบรายสัปดาห์!AG12</f>
        <v>1</v>
      </c>
      <c r="AH11" s="23">
        <f>รอวางป่วบรายสัปดาห์!AH12</f>
        <v>2</v>
      </c>
      <c r="AI11" s="23">
        <f>รอวางป่วบรายสัปดาห์!AI12</f>
        <v>1</v>
      </c>
      <c r="AJ11" s="23">
        <f>รอวางป่วบรายสัปดาห์!AJ12</f>
        <v>1</v>
      </c>
      <c r="AK11" s="23">
        <f>รอวางป่วบรายสัปดาห์!AK12</f>
        <v>2</v>
      </c>
      <c r="AL11" s="23">
        <f>รอวางป่วบรายสัปดาห์!AL12</f>
        <v>1</v>
      </c>
      <c r="AM11" s="23">
        <f>รอวางป่วบรายสัปดาห์!AM12</f>
        <v>2</v>
      </c>
      <c r="AN11" s="23">
        <f>รอวางป่วบรายสัปดาห์!AN12</f>
        <v>1</v>
      </c>
      <c r="AO11" s="23">
        <f>รอวางป่วบรายสัปดาห์!AO12</f>
        <v>1</v>
      </c>
      <c r="AP11" s="23">
        <f>รอวางป่วบรายสัปดาห์!AP12</f>
        <v>2</v>
      </c>
      <c r="AQ11" s="23">
        <f>รอวางป่วบรายสัปดาห์!AQ12</f>
        <v>0</v>
      </c>
      <c r="AR11" s="23">
        <f>รอวางป่วบรายสัปดาห์!AR12</f>
        <v>0</v>
      </c>
      <c r="AS11" s="23">
        <f>รอวางป่วบรายสัปดาห์!AS12</f>
        <v>0</v>
      </c>
      <c r="AT11" s="23">
        <f>รอวางป่วบรายสัปดาห์!AT12</f>
        <v>0</v>
      </c>
      <c r="AU11" s="23">
        <f>รอวางป่วบรายสัปดาห์!AU12</f>
        <v>0</v>
      </c>
      <c r="AV11" s="23">
        <f>รอวางป่วบรายสัปดาห์!AV12</f>
        <v>0</v>
      </c>
      <c r="AW11" s="23">
        <f>รอวางป่วบรายสัปดาห์!AW12</f>
        <v>0</v>
      </c>
      <c r="AX11" s="23">
        <f>รอวางป่วบรายสัปดาห์!AX12</f>
        <v>0</v>
      </c>
      <c r="AY11" s="23">
        <f>รอวางป่วบรายสัปดาห์!AY12</f>
        <v>0</v>
      </c>
      <c r="AZ11" s="23">
        <f>รอวางป่วบรายสัปดาห์!AZ12</f>
        <v>0</v>
      </c>
      <c r="BA11" s="23">
        <f>รอวางป่วบรายสัปดาห์!BA12</f>
        <v>0</v>
      </c>
      <c r="BB11" s="23">
        <f>รอวางป่วบรายสัปดาห์!BB12</f>
        <v>0</v>
      </c>
      <c r="BC11" s="23">
        <f>รอวางป่วบรายสัปดาห์!BC12</f>
        <v>60</v>
      </c>
      <c r="BD11" s="23">
        <f>รอวางป่วบรายสัปดาห์!BD12</f>
        <v>0</v>
      </c>
    </row>
    <row r="12" spans="1:56">
      <c r="A12" s="23" t="str">
        <f>รอวางป่วยรายเดือน!A11</f>
        <v>ราษีไศล</v>
      </c>
      <c r="B12" s="23">
        <f>รอวางป่วบรายสัปดาห์!B13</f>
        <v>1</v>
      </c>
      <c r="C12" s="23">
        <f>รอวางป่วบรายสัปดาห์!C13</f>
        <v>0</v>
      </c>
      <c r="D12" s="23">
        <f>รอวางป่วบรายสัปดาห์!D13</f>
        <v>0</v>
      </c>
      <c r="E12" s="23">
        <f>รอวางป่วบรายสัปดาห์!E13</f>
        <v>1</v>
      </c>
      <c r="F12" s="23">
        <f>รอวางป่วบรายสัปดาห์!F13</f>
        <v>0</v>
      </c>
      <c r="G12" s="23">
        <f>รอวางป่วบรายสัปดาห์!G13</f>
        <v>2</v>
      </c>
      <c r="H12" s="23">
        <f>รอวางป่วบรายสัปดาห์!H13</f>
        <v>0</v>
      </c>
      <c r="I12" s="23">
        <f>รอวางป่วบรายสัปดาห์!I13</f>
        <v>0</v>
      </c>
      <c r="J12" s="23">
        <f>รอวางป่วบรายสัปดาห์!J13</f>
        <v>1</v>
      </c>
      <c r="K12" s="23">
        <f>รอวางป่วบรายสัปดาห์!K13</f>
        <v>3</v>
      </c>
      <c r="L12" s="23">
        <f>รอวางป่วบรายสัปดาห์!L13</f>
        <v>0</v>
      </c>
      <c r="M12" s="23">
        <f>รอวางป่วบรายสัปดาห์!M13</f>
        <v>4</v>
      </c>
      <c r="N12" s="23">
        <f>รอวางป่วบรายสัปดาห์!N13</f>
        <v>0</v>
      </c>
      <c r="O12" s="23">
        <f>รอวางป่วบรายสัปดาห์!O13</f>
        <v>0</v>
      </c>
      <c r="P12" s="23">
        <f>รอวางป่วบรายสัปดาห์!P13</f>
        <v>0</v>
      </c>
      <c r="Q12" s="23">
        <f>รอวางป่วบรายสัปดาห์!Q13</f>
        <v>0</v>
      </c>
      <c r="R12" s="23">
        <f>รอวางป่วบรายสัปดาห์!R13</f>
        <v>0</v>
      </c>
      <c r="S12" s="23">
        <f>รอวางป่วบรายสัปดาห์!S13</f>
        <v>0</v>
      </c>
      <c r="T12" s="23">
        <f>รอวางป่วบรายสัปดาห์!T13</f>
        <v>1</v>
      </c>
      <c r="U12" s="23">
        <f>รอวางป่วบรายสัปดาห์!U13</f>
        <v>0</v>
      </c>
      <c r="V12" s="23">
        <f>รอวางป่วบรายสัปดาห์!V13</f>
        <v>0</v>
      </c>
      <c r="W12" s="23">
        <f>รอวางป่วบรายสัปดาห์!W13</f>
        <v>0</v>
      </c>
      <c r="X12" s="23">
        <f>รอวางป่วบรายสัปดาห์!X13</f>
        <v>0</v>
      </c>
      <c r="Y12" s="23">
        <f>รอวางป่วบรายสัปดาห์!Y13</f>
        <v>0</v>
      </c>
      <c r="Z12" s="23">
        <f>รอวางป่วบรายสัปดาห์!Z13</f>
        <v>0</v>
      </c>
      <c r="AA12" s="23">
        <f>รอวางป่วบรายสัปดาห์!AA13</f>
        <v>0</v>
      </c>
      <c r="AB12" s="23">
        <f>รอวางป่วบรายสัปดาห์!AB13</f>
        <v>0</v>
      </c>
      <c r="AC12" s="23">
        <f>รอวางป่วบรายสัปดาห์!AC13</f>
        <v>1</v>
      </c>
      <c r="AD12" s="23">
        <f>รอวางป่วบรายสัปดาห์!AD13</f>
        <v>0</v>
      </c>
      <c r="AE12" s="23">
        <f>รอวางป่วบรายสัปดาห์!AE13</f>
        <v>0</v>
      </c>
      <c r="AF12" s="23">
        <f>รอวางป่วบรายสัปดาห์!AF13</f>
        <v>0</v>
      </c>
      <c r="AG12" s="23">
        <f>รอวางป่วบรายสัปดาห์!AG13</f>
        <v>0</v>
      </c>
      <c r="AH12" s="23">
        <f>รอวางป่วบรายสัปดาห์!AH13</f>
        <v>1</v>
      </c>
      <c r="AI12" s="23">
        <f>รอวางป่วบรายสัปดาห์!AI13</f>
        <v>1</v>
      </c>
      <c r="AJ12" s="23">
        <f>รอวางป่วบรายสัปดาห์!AJ13</f>
        <v>1</v>
      </c>
      <c r="AK12" s="23">
        <f>รอวางป่วบรายสัปดาห์!AK13</f>
        <v>0</v>
      </c>
      <c r="AL12" s="23">
        <f>รอวางป่วบรายสัปดาห์!AL13</f>
        <v>0</v>
      </c>
      <c r="AM12" s="23">
        <f>รอวางป่วบรายสัปดาห์!AM13</f>
        <v>0</v>
      </c>
      <c r="AN12" s="23">
        <f>รอวางป่วบรายสัปดาห์!AN13</f>
        <v>0</v>
      </c>
      <c r="AO12" s="23">
        <f>รอวางป่วบรายสัปดาห์!AO13</f>
        <v>0</v>
      </c>
      <c r="AP12" s="23">
        <f>รอวางป่วบรายสัปดาห์!AP13</f>
        <v>0</v>
      </c>
      <c r="AQ12" s="23">
        <f>รอวางป่วบรายสัปดาห์!AQ13</f>
        <v>0</v>
      </c>
      <c r="AR12" s="23">
        <f>รอวางป่วบรายสัปดาห์!AR13</f>
        <v>0</v>
      </c>
      <c r="AS12" s="23">
        <f>รอวางป่วบรายสัปดาห์!AS13</f>
        <v>0</v>
      </c>
      <c r="AT12" s="23">
        <f>รอวางป่วบรายสัปดาห์!AT13</f>
        <v>0</v>
      </c>
      <c r="AU12" s="23">
        <f>รอวางป่วบรายสัปดาห์!AU13</f>
        <v>0</v>
      </c>
      <c r="AV12" s="23">
        <f>รอวางป่วบรายสัปดาห์!AV13</f>
        <v>0</v>
      </c>
      <c r="AW12" s="23">
        <f>รอวางป่วบรายสัปดาห์!AW13</f>
        <v>0</v>
      </c>
      <c r="AX12" s="23">
        <f>รอวางป่วบรายสัปดาห์!AX13</f>
        <v>0</v>
      </c>
      <c r="AY12" s="23">
        <f>รอวางป่วบรายสัปดาห์!AY13</f>
        <v>0</v>
      </c>
      <c r="AZ12" s="23">
        <f>รอวางป่วบรายสัปดาห์!AZ13</f>
        <v>0</v>
      </c>
      <c r="BA12" s="23">
        <f>รอวางป่วบรายสัปดาห์!BA13</f>
        <v>0</v>
      </c>
      <c r="BB12" s="23">
        <f>รอวางป่วบรายสัปดาห์!BB13</f>
        <v>0</v>
      </c>
      <c r="BC12" s="23">
        <f>รอวางป่วบรายสัปดาห์!BC13</f>
        <v>17</v>
      </c>
      <c r="BD12" s="23">
        <f>รอวางป่วบรายสัปดาห์!BD13</f>
        <v>0</v>
      </c>
    </row>
    <row r="13" spans="1:56">
      <c r="A13" s="23" t="str">
        <f>รอวางป่วยรายเดือน!A12</f>
        <v>อุทุมพรพิสัย</v>
      </c>
      <c r="B13" s="23">
        <f>รอวางป่วบรายสัปดาห์!B14</f>
        <v>6</v>
      </c>
      <c r="C13" s="23">
        <f>รอวางป่วบรายสัปดาห์!C14</f>
        <v>7</v>
      </c>
      <c r="D13" s="23">
        <f>รอวางป่วบรายสัปดาห์!D14</f>
        <v>13</v>
      </c>
      <c r="E13" s="23">
        <f>รอวางป่วบรายสัปดาห์!E14</f>
        <v>15</v>
      </c>
      <c r="F13" s="23">
        <f>รอวางป่วบรายสัปดาห์!F14</f>
        <v>3</v>
      </c>
      <c r="G13" s="23">
        <f>รอวางป่วบรายสัปดาห์!G14</f>
        <v>11</v>
      </c>
      <c r="H13" s="23">
        <f>รอวางป่วบรายสัปดาห์!H14</f>
        <v>7</v>
      </c>
      <c r="I13" s="23">
        <f>รอวางป่วบรายสัปดาห์!I14</f>
        <v>16</v>
      </c>
      <c r="J13" s="23">
        <f>รอวางป่วบรายสัปดาห์!J14</f>
        <v>18</v>
      </c>
      <c r="K13" s="23">
        <f>รอวางป่วบรายสัปดาห์!K14</f>
        <v>14</v>
      </c>
      <c r="L13" s="23">
        <f>รอวางป่วบรายสัปดาห์!L14</f>
        <v>8</v>
      </c>
      <c r="M13" s="23">
        <f>รอวางป่วบรายสัปดาห์!M14</f>
        <v>5</v>
      </c>
      <c r="N13" s="23">
        <f>รอวางป่วบรายสัปดาห์!N14</f>
        <v>4</v>
      </c>
      <c r="O13" s="23">
        <f>รอวางป่วบรายสัปดาห์!O14</f>
        <v>2</v>
      </c>
      <c r="P13" s="23">
        <f>รอวางป่วบรายสัปดาห์!P14</f>
        <v>3</v>
      </c>
      <c r="Q13" s="23">
        <f>รอวางป่วบรายสัปดาห์!Q14</f>
        <v>1</v>
      </c>
      <c r="R13" s="23">
        <f>รอวางป่วบรายสัปดาห์!R14</f>
        <v>0</v>
      </c>
      <c r="S13" s="23">
        <f>รอวางป่วบรายสัปดาห์!S14</f>
        <v>0</v>
      </c>
      <c r="T13" s="23">
        <f>รอวางป่วบรายสัปดาห์!T14</f>
        <v>0</v>
      </c>
      <c r="U13" s="23">
        <f>รอวางป่วบรายสัปดาห์!U14</f>
        <v>0</v>
      </c>
      <c r="V13" s="23">
        <f>รอวางป่วบรายสัปดาห์!V14</f>
        <v>0</v>
      </c>
      <c r="W13" s="23">
        <f>รอวางป่วบรายสัปดาห์!W14</f>
        <v>0</v>
      </c>
      <c r="X13" s="23">
        <f>รอวางป่วบรายสัปดาห์!X14</f>
        <v>0</v>
      </c>
      <c r="Y13" s="23">
        <f>รอวางป่วบรายสัปดาห์!Y14</f>
        <v>0</v>
      </c>
      <c r="Z13" s="23">
        <f>รอวางป่วบรายสัปดาห์!Z14</f>
        <v>0</v>
      </c>
      <c r="AA13" s="23">
        <f>รอวางป่วบรายสัปดาห์!AA14</f>
        <v>0</v>
      </c>
      <c r="AB13" s="23">
        <f>รอวางป่วบรายสัปดาห์!AB14</f>
        <v>0</v>
      </c>
      <c r="AC13" s="23">
        <f>รอวางป่วบรายสัปดาห์!AC14</f>
        <v>0</v>
      </c>
      <c r="AD13" s="23">
        <f>รอวางป่วบรายสัปดาห์!AD14</f>
        <v>1</v>
      </c>
      <c r="AE13" s="23">
        <f>รอวางป่วบรายสัปดาห์!AE14</f>
        <v>0</v>
      </c>
      <c r="AF13" s="23">
        <f>รอวางป่วบรายสัปดาห์!AF14</f>
        <v>0</v>
      </c>
      <c r="AG13" s="23">
        <f>รอวางป่วบรายสัปดาห์!AG14</f>
        <v>2</v>
      </c>
      <c r="AH13" s="23">
        <f>รอวางป่วบรายสัปดาห์!AH14</f>
        <v>0</v>
      </c>
      <c r="AI13" s="23">
        <f>รอวางป่วบรายสัปดาห์!AI14</f>
        <v>0</v>
      </c>
      <c r="AJ13" s="23">
        <f>รอวางป่วบรายสัปดาห์!AJ14</f>
        <v>1</v>
      </c>
      <c r="AK13" s="23">
        <f>รอวางป่วบรายสัปดาห์!AK14</f>
        <v>0</v>
      </c>
      <c r="AL13" s="23">
        <f>รอวางป่วบรายสัปดาห์!AL14</f>
        <v>0</v>
      </c>
      <c r="AM13" s="23">
        <f>รอวางป่วบรายสัปดาห์!AM14</f>
        <v>0</v>
      </c>
      <c r="AN13" s="23">
        <f>รอวางป่วบรายสัปดาห์!AN14</f>
        <v>0</v>
      </c>
      <c r="AO13" s="23">
        <f>รอวางป่วบรายสัปดาห์!AO14</f>
        <v>1</v>
      </c>
      <c r="AP13" s="23">
        <f>รอวางป่วบรายสัปดาห์!AP14</f>
        <v>0</v>
      </c>
      <c r="AQ13" s="23">
        <f>รอวางป่วบรายสัปดาห์!AQ14</f>
        <v>0</v>
      </c>
      <c r="AR13" s="23">
        <f>รอวางป่วบรายสัปดาห์!AR14</f>
        <v>0</v>
      </c>
      <c r="AS13" s="23">
        <f>รอวางป่วบรายสัปดาห์!AS14</f>
        <v>0</v>
      </c>
      <c r="AT13" s="23">
        <f>รอวางป่วบรายสัปดาห์!AT14</f>
        <v>0</v>
      </c>
      <c r="AU13" s="23">
        <f>รอวางป่วบรายสัปดาห์!AU14</f>
        <v>0</v>
      </c>
      <c r="AV13" s="23">
        <f>รอวางป่วบรายสัปดาห์!AV14</f>
        <v>0</v>
      </c>
      <c r="AW13" s="23">
        <f>รอวางป่วบรายสัปดาห์!AW14</f>
        <v>0</v>
      </c>
      <c r="AX13" s="23">
        <f>รอวางป่วบรายสัปดาห์!AX14</f>
        <v>0</v>
      </c>
      <c r="AY13" s="23">
        <f>รอวางป่วบรายสัปดาห์!AY14</f>
        <v>0</v>
      </c>
      <c r="AZ13" s="23">
        <f>รอวางป่วบรายสัปดาห์!AZ14</f>
        <v>0</v>
      </c>
      <c r="BA13" s="23">
        <f>รอวางป่วบรายสัปดาห์!BA14</f>
        <v>0</v>
      </c>
      <c r="BB13" s="23">
        <f>รอวางป่วบรายสัปดาห์!BB14</f>
        <v>0</v>
      </c>
      <c r="BC13" s="23">
        <f>รอวางป่วบรายสัปดาห์!BC14</f>
        <v>139</v>
      </c>
      <c r="BD13" s="23">
        <f>รอวางป่วบรายสัปดาห์!BD14</f>
        <v>0</v>
      </c>
    </row>
    <row r="14" spans="1:56">
      <c r="A14" s="23" t="str">
        <f>รอวางป่วยรายเดือน!A13</f>
        <v>บึงบูรพ์</v>
      </c>
      <c r="B14" s="23">
        <f>รอวางป่วบรายสัปดาห์!B15</f>
        <v>1</v>
      </c>
      <c r="C14" s="23">
        <f>รอวางป่วบรายสัปดาห์!C15</f>
        <v>0</v>
      </c>
      <c r="D14" s="23">
        <f>รอวางป่วบรายสัปดาห์!D15</f>
        <v>1</v>
      </c>
      <c r="E14" s="23">
        <f>รอวางป่วบรายสัปดาห์!E15</f>
        <v>1</v>
      </c>
      <c r="F14" s="23">
        <f>รอวางป่วบรายสัปดาห์!F15</f>
        <v>0</v>
      </c>
      <c r="G14" s="23">
        <f>รอวางป่วบรายสัปดาห์!G15</f>
        <v>0</v>
      </c>
      <c r="H14" s="23">
        <f>รอวางป่วบรายสัปดาห์!H15</f>
        <v>0</v>
      </c>
      <c r="I14" s="23">
        <f>รอวางป่วบรายสัปดาห์!I15</f>
        <v>0</v>
      </c>
      <c r="J14" s="23">
        <f>รอวางป่วบรายสัปดาห์!J15</f>
        <v>0</v>
      </c>
      <c r="K14" s="23">
        <f>รอวางป่วบรายสัปดาห์!K15</f>
        <v>0</v>
      </c>
      <c r="L14" s="23">
        <f>รอวางป่วบรายสัปดาห์!L15</f>
        <v>0</v>
      </c>
      <c r="M14" s="23">
        <f>รอวางป่วบรายสัปดาห์!M15</f>
        <v>0</v>
      </c>
      <c r="N14" s="23">
        <f>รอวางป่วบรายสัปดาห์!N15</f>
        <v>0</v>
      </c>
      <c r="O14" s="23">
        <f>รอวางป่วบรายสัปดาห์!O15</f>
        <v>0</v>
      </c>
      <c r="P14" s="23">
        <f>รอวางป่วบรายสัปดาห์!P15</f>
        <v>0</v>
      </c>
      <c r="Q14" s="23">
        <f>รอวางป่วบรายสัปดาห์!Q15</f>
        <v>0</v>
      </c>
      <c r="R14" s="23">
        <f>รอวางป่วบรายสัปดาห์!R15</f>
        <v>0</v>
      </c>
      <c r="S14" s="23">
        <f>รอวางป่วบรายสัปดาห์!S15</f>
        <v>0</v>
      </c>
      <c r="T14" s="23">
        <f>รอวางป่วบรายสัปดาห์!T15</f>
        <v>0</v>
      </c>
      <c r="U14" s="23">
        <f>รอวางป่วบรายสัปดาห์!U15</f>
        <v>0</v>
      </c>
      <c r="V14" s="23">
        <f>รอวางป่วบรายสัปดาห์!V15</f>
        <v>0</v>
      </c>
      <c r="W14" s="23">
        <f>รอวางป่วบรายสัปดาห์!W15</f>
        <v>0</v>
      </c>
      <c r="X14" s="23">
        <f>รอวางป่วบรายสัปดาห์!X15</f>
        <v>0</v>
      </c>
      <c r="Y14" s="23">
        <f>รอวางป่วบรายสัปดาห์!Y15</f>
        <v>0</v>
      </c>
      <c r="Z14" s="23">
        <f>รอวางป่วบรายสัปดาห์!Z15</f>
        <v>0</v>
      </c>
      <c r="AA14" s="23">
        <f>รอวางป่วบรายสัปดาห์!AA15</f>
        <v>0</v>
      </c>
      <c r="AB14" s="23">
        <f>รอวางป่วบรายสัปดาห์!AB15</f>
        <v>0</v>
      </c>
      <c r="AC14" s="23">
        <f>รอวางป่วบรายสัปดาห์!AC15</f>
        <v>0</v>
      </c>
      <c r="AD14" s="23">
        <f>รอวางป่วบรายสัปดาห์!AD15</f>
        <v>0</v>
      </c>
      <c r="AE14" s="23">
        <f>รอวางป่วบรายสัปดาห์!AE15</f>
        <v>0</v>
      </c>
      <c r="AF14" s="23">
        <f>รอวางป่วบรายสัปดาห์!AF15</f>
        <v>0</v>
      </c>
      <c r="AG14" s="23">
        <f>รอวางป่วบรายสัปดาห์!AG15</f>
        <v>0</v>
      </c>
      <c r="AH14" s="23">
        <f>รอวางป่วบรายสัปดาห์!AH15</f>
        <v>0</v>
      </c>
      <c r="AI14" s="23">
        <f>รอวางป่วบรายสัปดาห์!AI15</f>
        <v>0</v>
      </c>
      <c r="AJ14" s="23">
        <f>รอวางป่วบรายสัปดาห์!AJ15</f>
        <v>0</v>
      </c>
      <c r="AK14" s="23">
        <f>รอวางป่วบรายสัปดาห์!AK15</f>
        <v>0</v>
      </c>
      <c r="AL14" s="23">
        <f>รอวางป่วบรายสัปดาห์!AL15</f>
        <v>0</v>
      </c>
      <c r="AM14" s="23">
        <f>รอวางป่วบรายสัปดาห์!AM15</f>
        <v>0</v>
      </c>
      <c r="AN14" s="23">
        <f>รอวางป่วบรายสัปดาห์!AN15</f>
        <v>0</v>
      </c>
      <c r="AO14" s="23">
        <f>รอวางป่วบรายสัปดาห์!AO15</f>
        <v>0</v>
      </c>
      <c r="AP14" s="23">
        <f>รอวางป่วบรายสัปดาห์!AP15</f>
        <v>0</v>
      </c>
      <c r="AQ14" s="23">
        <f>รอวางป่วบรายสัปดาห์!AQ15</f>
        <v>0</v>
      </c>
      <c r="AR14" s="23">
        <f>รอวางป่วบรายสัปดาห์!AR15</f>
        <v>0</v>
      </c>
      <c r="AS14" s="23">
        <f>รอวางป่วบรายสัปดาห์!AS15</f>
        <v>0</v>
      </c>
      <c r="AT14" s="23">
        <f>รอวางป่วบรายสัปดาห์!AT15</f>
        <v>0</v>
      </c>
      <c r="AU14" s="23">
        <f>รอวางป่วบรายสัปดาห์!AU15</f>
        <v>0</v>
      </c>
      <c r="AV14" s="23">
        <f>รอวางป่วบรายสัปดาห์!AV15</f>
        <v>0</v>
      </c>
      <c r="AW14" s="23">
        <f>รอวางป่วบรายสัปดาห์!AW15</f>
        <v>0</v>
      </c>
      <c r="AX14" s="23">
        <f>รอวางป่วบรายสัปดาห์!AX15</f>
        <v>0</v>
      </c>
      <c r="AY14" s="23">
        <f>รอวางป่วบรายสัปดาห์!AY15</f>
        <v>0</v>
      </c>
      <c r="AZ14" s="23">
        <f>รอวางป่วบรายสัปดาห์!AZ15</f>
        <v>0</v>
      </c>
      <c r="BA14" s="23">
        <f>รอวางป่วบรายสัปดาห์!BA15</f>
        <v>0</v>
      </c>
      <c r="BB14" s="23">
        <f>รอวางป่วบรายสัปดาห์!BB15</f>
        <v>0</v>
      </c>
      <c r="BC14" s="23">
        <f>รอวางป่วบรายสัปดาห์!BC15</f>
        <v>3</v>
      </c>
      <c r="BD14" s="23">
        <f>รอวางป่วบรายสัปดาห์!BD15</f>
        <v>0</v>
      </c>
    </row>
    <row r="15" spans="1:56">
      <c r="A15" s="23" t="str">
        <f>รอวางป่วยรายเดือน!A14</f>
        <v>ห้วยทับทัน</v>
      </c>
      <c r="B15" s="23">
        <f>รอวางป่วบรายสัปดาห์!B16</f>
        <v>0</v>
      </c>
      <c r="C15" s="23">
        <f>รอวางป่วบรายสัปดาห์!C16</f>
        <v>1</v>
      </c>
      <c r="D15" s="23">
        <f>รอวางป่วบรายสัปดาห์!D16</f>
        <v>0</v>
      </c>
      <c r="E15" s="23">
        <f>รอวางป่วบรายสัปดาห์!E16</f>
        <v>1</v>
      </c>
      <c r="F15" s="23">
        <f>รอวางป่วบรายสัปดาห์!F16</f>
        <v>0</v>
      </c>
      <c r="G15" s="23">
        <f>รอวางป่วบรายสัปดาห์!G16</f>
        <v>1</v>
      </c>
      <c r="H15" s="23">
        <f>รอวางป่วบรายสัปดาห์!H16</f>
        <v>4</v>
      </c>
      <c r="I15" s="23">
        <f>รอวางป่วบรายสัปดาห์!I16</f>
        <v>1</v>
      </c>
      <c r="J15" s="23">
        <f>รอวางป่วบรายสัปดาห์!J16</f>
        <v>4</v>
      </c>
      <c r="K15" s="23">
        <f>รอวางป่วบรายสัปดาห์!K16</f>
        <v>4</v>
      </c>
      <c r="L15" s="23">
        <f>รอวางป่วบรายสัปดาห์!L16</f>
        <v>3</v>
      </c>
      <c r="M15" s="23">
        <f>รอวางป่วบรายสัปดาห์!M16</f>
        <v>4</v>
      </c>
      <c r="N15" s="23">
        <f>รอวางป่วบรายสัปดาห์!N16</f>
        <v>2</v>
      </c>
      <c r="O15" s="23">
        <f>รอวางป่วบรายสัปดาห์!O16</f>
        <v>0</v>
      </c>
      <c r="P15" s="23">
        <f>รอวางป่วบรายสัปดาห์!P16</f>
        <v>0</v>
      </c>
      <c r="Q15" s="23">
        <f>รอวางป่วบรายสัปดาห์!Q16</f>
        <v>2</v>
      </c>
      <c r="R15" s="23">
        <f>รอวางป่วบรายสัปดาห์!R16</f>
        <v>1</v>
      </c>
      <c r="S15" s="23">
        <f>รอวางป่วบรายสัปดาห์!S16</f>
        <v>1</v>
      </c>
      <c r="T15" s="23">
        <f>รอวางป่วบรายสัปดาห์!T16</f>
        <v>0</v>
      </c>
      <c r="U15" s="23">
        <f>รอวางป่วบรายสัปดาห์!U16</f>
        <v>2</v>
      </c>
      <c r="V15" s="23">
        <f>รอวางป่วบรายสัปดาห์!V16</f>
        <v>0</v>
      </c>
      <c r="W15" s="23">
        <f>รอวางป่วบรายสัปดาห์!W16</f>
        <v>0</v>
      </c>
      <c r="X15" s="23">
        <f>รอวางป่วบรายสัปดาห์!X16</f>
        <v>2</v>
      </c>
      <c r="Y15" s="23">
        <f>รอวางป่วบรายสัปดาห์!Y16</f>
        <v>0</v>
      </c>
      <c r="Z15" s="23">
        <f>รอวางป่วบรายสัปดาห์!Z16</f>
        <v>0</v>
      </c>
      <c r="AA15" s="23">
        <f>รอวางป่วบรายสัปดาห์!AA16</f>
        <v>0</v>
      </c>
      <c r="AB15" s="23">
        <f>รอวางป่วบรายสัปดาห์!AB16</f>
        <v>0</v>
      </c>
      <c r="AC15" s="23">
        <f>รอวางป่วบรายสัปดาห์!AC16</f>
        <v>1</v>
      </c>
      <c r="AD15" s="23">
        <f>รอวางป่วบรายสัปดาห์!AD16</f>
        <v>0</v>
      </c>
      <c r="AE15" s="23">
        <f>รอวางป่วบรายสัปดาห์!AE16</f>
        <v>1</v>
      </c>
      <c r="AF15" s="23">
        <f>รอวางป่วบรายสัปดาห์!AF16</f>
        <v>0</v>
      </c>
      <c r="AG15" s="23">
        <f>รอวางป่วบรายสัปดาห์!AG16</f>
        <v>2</v>
      </c>
      <c r="AH15" s="23">
        <f>รอวางป่วบรายสัปดาห์!AH16</f>
        <v>0</v>
      </c>
      <c r="AI15" s="23">
        <f>รอวางป่วบรายสัปดาห์!AI16</f>
        <v>0</v>
      </c>
      <c r="AJ15" s="23">
        <f>รอวางป่วบรายสัปดาห์!AJ16</f>
        <v>1</v>
      </c>
      <c r="AK15" s="23">
        <f>รอวางป่วบรายสัปดาห์!AK16</f>
        <v>1</v>
      </c>
      <c r="AL15" s="23">
        <f>รอวางป่วบรายสัปดาห์!AL16</f>
        <v>0</v>
      </c>
      <c r="AM15" s="23">
        <f>รอวางป่วบรายสัปดาห์!AM16</f>
        <v>2</v>
      </c>
      <c r="AN15" s="23">
        <f>รอวางป่วบรายสัปดาห์!AN16</f>
        <v>0</v>
      </c>
      <c r="AO15" s="23">
        <f>รอวางป่วบรายสัปดาห์!AO16</f>
        <v>1</v>
      </c>
      <c r="AP15" s="23">
        <f>รอวางป่วบรายสัปดาห์!AP16</f>
        <v>0</v>
      </c>
      <c r="AQ15" s="23">
        <f>รอวางป่วบรายสัปดาห์!AQ16</f>
        <v>0</v>
      </c>
      <c r="AR15" s="23">
        <f>รอวางป่วบรายสัปดาห์!AR16</f>
        <v>0</v>
      </c>
      <c r="AS15" s="23">
        <f>รอวางป่วบรายสัปดาห์!AS16</f>
        <v>0</v>
      </c>
      <c r="AT15" s="23">
        <f>รอวางป่วบรายสัปดาห์!AT16</f>
        <v>0</v>
      </c>
      <c r="AU15" s="23">
        <f>รอวางป่วบรายสัปดาห์!AU16</f>
        <v>0</v>
      </c>
      <c r="AV15" s="23">
        <f>รอวางป่วบรายสัปดาห์!AV16</f>
        <v>0</v>
      </c>
      <c r="AW15" s="23">
        <f>รอวางป่วบรายสัปดาห์!AW16</f>
        <v>0</v>
      </c>
      <c r="AX15" s="23">
        <f>รอวางป่วบรายสัปดาห์!AX16</f>
        <v>0</v>
      </c>
      <c r="AY15" s="23">
        <f>รอวางป่วบรายสัปดาห์!AY16</f>
        <v>0</v>
      </c>
      <c r="AZ15" s="23">
        <f>รอวางป่วบรายสัปดาห์!AZ16</f>
        <v>0</v>
      </c>
      <c r="BA15" s="23">
        <f>รอวางป่วบรายสัปดาห์!BA16</f>
        <v>0</v>
      </c>
      <c r="BB15" s="23">
        <f>รอวางป่วบรายสัปดาห์!BB16</f>
        <v>0</v>
      </c>
      <c r="BC15" s="23">
        <f>รอวางป่วบรายสัปดาห์!BC16</f>
        <v>42</v>
      </c>
      <c r="BD15" s="23">
        <f>รอวางป่วบรายสัปดาห์!BD16</f>
        <v>0</v>
      </c>
    </row>
    <row r="16" spans="1:56">
      <c r="A16" s="23" t="str">
        <f>รอวางป่วยรายเดือน!A15</f>
        <v>โนนคูณ</v>
      </c>
      <c r="B16" s="23">
        <f>รอวางป่วบรายสัปดาห์!B17</f>
        <v>0</v>
      </c>
      <c r="C16" s="23">
        <f>รอวางป่วบรายสัปดาห์!C17</f>
        <v>0</v>
      </c>
      <c r="D16" s="23">
        <f>รอวางป่วบรายสัปดาห์!D17</f>
        <v>2</v>
      </c>
      <c r="E16" s="23">
        <f>รอวางป่วบรายสัปดาห์!E17</f>
        <v>5</v>
      </c>
      <c r="F16" s="23">
        <f>รอวางป่วบรายสัปดาห์!F17</f>
        <v>1</v>
      </c>
      <c r="G16" s="23">
        <f>รอวางป่วบรายสัปดาห์!G17</f>
        <v>3</v>
      </c>
      <c r="H16" s="23">
        <f>รอวางป่วบรายสัปดาห์!H17</f>
        <v>1</v>
      </c>
      <c r="I16" s="23">
        <f>รอวางป่วบรายสัปดาห์!I17</f>
        <v>4</v>
      </c>
      <c r="J16" s="23">
        <f>รอวางป่วบรายสัปดาห์!J17</f>
        <v>6</v>
      </c>
      <c r="K16" s="23">
        <f>รอวางป่วบรายสัปดาห์!K17</f>
        <v>4</v>
      </c>
      <c r="L16" s="23">
        <f>รอวางป่วบรายสัปดาห์!L17</f>
        <v>0</v>
      </c>
      <c r="M16" s="23">
        <f>รอวางป่วบรายสัปดาห์!M17</f>
        <v>2</v>
      </c>
      <c r="N16" s="23">
        <f>รอวางป่วบรายสัปดาห์!N17</f>
        <v>0</v>
      </c>
      <c r="O16" s="23">
        <f>รอวางป่วบรายสัปดาห์!O17</f>
        <v>0</v>
      </c>
      <c r="P16" s="23">
        <f>รอวางป่วบรายสัปดาห์!P17</f>
        <v>0</v>
      </c>
      <c r="Q16" s="23">
        <f>รอวางป่วบรายสัปดาห์!Q17</f>
        <v>0</v>
      </c>
      <c r="R16" s="23">
        <f>รอวางป่วบรายสัปดาห์!R17</f>
        <v>0</v>
      </c>
      <c r="S16" s="23">
        <f>รอวางป่วบรายสัปดาห์!S17</f>
        <v>0</v>
      </c>
      <c r="T16" s="23">
        <f>รอวางป่วบรายสัปดาห์!T17</f>
        <v>0</v>
      </c>
      <c r="U16" s="23">
        <f>รอวางป่วบรายสัปดาห์!U17</f>
        <v>0</v>
      </c>
      <c r="V16" s="23">
        <f>รอวางป่วบรายสัปดาห์!V17</f>
        <v>0</v>
      </c>
      <c r="W16" s="23">
        <f>รอวางป่วบรายสัปดาห์!W17</f>
        <v>1</v>
      </c>
      <c r="X16" s="23">
        <f>รอวางป่วบรายสัปดาห์!X17</f>
        <v>0</v>
      </c>
      <c r="Y16" s="23">
        <f>รอวางป่วบรายสัปดาห์!Y17</f>
        <v>0</v>
      </c>
      <c r="Z16" s="23">
        <f>รอวางป่วบรายสัปดาห์!Z17</f>
        <v>0</v>
      </c>
      <c r="AA16" s="23">
        <f>รอวางป่วบรายสัปดาห์!AA17</f>
        <v>0</v>
      </c>
      <c r="AB16" s="23">
        <f>รอวางป่วบรายสัปดาห์!AB17</f>
        <v>0</v>
      </c>
      <c r="AC16" s="23">
        <f>รอวางป่วบรายสัปดาห์!AC17</f>
        <v>0</v>
      </c>
      <c r="AD16" s="23">
        <f>รอวางป่วบรายสัปดาห์!AD17</f>
        <v>0</v>
      </c>
      <c r="AE16" s="23">
        <f>รอวางป่วบรายสัปดาห์!AE17</f>
        <v>0</v>
      </c>
      <c r="AF16" s="23">
        <f>รอวางป่วบรายสัปดาห์!AF17</f>
        <v>1</v>
      </c>
      <c r="AG16" s="23">
        <f>รอวางป่วบรายสัปดาห์!AG17</f>
        <v>0</v>
      </c>
      <c r="AH16" s="23">
        <f>รอวางป่วบรายสัปดาห์!AH17</f>
        <v>0</v>
      </c>
      <c r="AI16" s="23">
        <f>รอวางป่วบรายสัปดาห์!AI17</f>
        <v>1</v>
      </c>
      <c r="AJ16" s="23">
        <f>รอวางป่วบรายสัปดาห์!AJ17</f>
        <v>0</v>
      </c>
      <c r="AK16" s="23">
        <f>รอวางป่วบรายสัปดาห์!AK17</f>
        <v>0</v>
      </c>
      <c r="AL16" s="23">
        <f>รอวางป่วบรายสัปดาห์!AL17</f>
        <v>0</v>
      </c>
      <c r="AM16" s="23">
        <f>รอวางป่วบรายสัปดาห์!AM17</f>
        <v>1</v>
      </c>
      <c r="AN16" s="23">
        <f>รอวางป่วบรายสัปดาห์!AN17</f>
        <v>0</v>
      </c>
      <c r="AO16" s="23">
        <f>รอวางป่วบรายสัปดาห์!AO17</f>
        <v>0</v>
      </c>
      <c r="AP16" s="23">
        <f>รอวางป่วบรายสัปดาห์!AP17</f>
        <v>0</v>
      </c>
      <c r="AQ16" s="23">
        <f>รอวางป่วบรายสัปดาห์!AQ17</f>
        <v>0</v>
      </c>
      <c r="AR16" s="23">
        <f>รอวางป่วบรายสัปดาห์!AR17</f>
        <v>0</v>
      </c>
      <c r="AS16" s="23">
        <f>รอวางป่วบรายสัปดาห์!AS17</f>
        <v>0</v>
      </c>
      <c r="AT16" s="23">
        <f>รอวางป่วบรายสัปดาห์!AT17</f>
        <v>0</v>
      </c>
      <c r="AU16" s="23">
        <f>รอวางป่วบรายสัปดาห์!AU17</f>
        <v>0</v>
      </c>
      <c r="AV16" s="23">
        <f>รอวางป่วบรายสัปดาห์!AV17</f>
        <v>0</v>
      </c>
      <c r="AW16" s="23">
        <f>รอวางป่วบรายสัปดาห์!AW17</f>
        <v>0</v>
      </c>
      <c r="AX16" s="23">
        <f>รอวางป่วบรายสัปดาห์!AX17</f>
        <v>0</v>
      </c>
      <c r="AY16" s="23">
        <f>รอวางป่วบรายสัปดาห์!AY17</f>
        <v>0</v>
      </c>
      <c r="AZ16" s="23">
        <f>รอวางป่วบรายสัปดาห์!AZ17</f>
        <v>0</v>
      </c>
      <c r="BA16" s="23">
        <f>รอวางป่วบรายสัปดาห์!BA17</f>
        <v>0</v>
      </c>
      <c r="BB16" s="23">
        <f>รอวางป่วบรายสัปดาห์!BB17</f>
        <v>0</v>
      </c>
      <c r="BC16" s="23">
        <f>รอวางป่วบรายสัปดาห์!BC17</f>
        <v>32</v>
      </c>
      <c r="BD16" s="23">
        <f>รอวางป่วบรายสัปดาห์!BD17</f>
        <v>0</v>
      </c>
    </row>
    <row r="17" spans="1:56">
      <c r="A17" s="23" t="str">
        <f>รอวางป่วยรายเดือน!A16</f>
        <v>ศรีรัตนะ</v>
      </c>
      <c r="B17" s="23">
        <f>รอวางป่วบรายสัปดาห์!B18</f>
        <v>3</v>
      </c>
      <c r="C17" s="23">
        <f>รอวางป่วบรายสัปดาห์!C18</f>
        <v>1</v>
      </c>
      <c r="D17" s="23">
        <f>รอวางป่วบรายสัปดาห์!D18</f>
        <v>0</v>
      </c>
      <c r="E17" s="23">
        <f>รอวางป่วบรายสัปดาห์!E18</f>
        <v>2</v>
      </c>
      <c r="F17" s="23">
        <f>รอวางป่วบรายสัปดาห์!F18</f>
        <v>0</v>
      </c>
      <c r="G17" s="23">
        <f>รอวางป่วบรายสัปดาห์!G18</f>
        <v>0</v>
      </c>
      <c r="H17" s="23">
        <f>รอวางป่วบรายสัปดาห์!H18</f>
        <v>1</v>
      </c>
      <c r="I17" s="23">
        <f>รอวางป่วบรายสัปดาห์!I18</f>
        <v>1</v>
      </c>
      <c r="J17" s="23">
        <f>รอวางป่วบรายสัปดาห์!J18</f>
        <v>0</v>
      </c>
      <c r="K17" s="23">
        <f>รอวางป่วบรายสัปดาห์!K18</f>
        <v>3</v>
      </c>
      <c r="L17" s="23">
        <f>รอวางป่วบรายสัปดาห์!L18</f>
        <v>1</v>
      </c>
      <c r="M17" s="23">
        <f>รอวางป่วบรายสัปดาห์!M18</f>
        <v>1</v>
      </c>
      <c r="N17" s="23">
        <f>รอวางป่วบรายสัปดาห์!N18</f>
        <v>0</v>
      </c>
      <c r="O17" s="23">
        <f>รอวางป่วบรายสัปดาห์!O18</f>
        <v>0</v>
      </c>
      <c r="P17" s="23">
        <f>รอวางป่วบรายสัปดาห์!P18</f>
        <v>0</v>
      </c>
      <c r="Q17" s="23">
        <f>รอวางป่วบรายสัปดาห์!Q18</f>
        <v>1</v>
      </c>
      <c r="R17" s="23">
        <f>รอวางป่วบรายสัปดาห์!R18</f>
        <v>1</v>
      </c>
      <c r="S17" s="23">
        <f>รอวางป่วบรายสัปดาห์!S18</f>
        <v>0</v>
      </c>
      <c r="T17" s="23">
        <f>รอวางป่วบรายสัปดาห์!T18</f>
        <v>0</v>
      </c>
      <c r="U17" s="23">
        <f>รอวางป่วบรายสัปดาห์!U18</f>
        <v>0</v>
      </c>
      <c r="V17" s="23">
        <f>รอวางป่วบรายสัปดาห์!V18</f>
        <v>0</v>
      </c>
      <c r="W17" s="23">
        <f>รอวางป่วบรายสัปดาห์!W18</f>
        <v>0</v>
      </c>
      <c r="X17" s="23">
        <f>รอวางป่วบรายสัปดาห์!X18</f>
        <v>0</v>
      </c>
      <c r="Y17" s="23">
        <f>รอวางป่วบรายสัปดาห์!Y18</f>
        <v>0</v>
      </c>
      <c r="Z17" s="23">
        <f>รอวางป่วบรายสัปดาห์!Z18</f>
        <v>0</v>
      </c>
      <c r="AA17" s="23">
        <f>รอวางป่วบรายสัปดาห์!AA18</f>
        <v>0</v>
      </c>
      <c r="AB17" s="23">
        <f>รอวางป่วบรายสัปดาห์!AB18</f>
        <v>0</v>
      </c>
      <c r="AC17" s="23">
        <f>รอวางป่วบรายสัปดาห์!AC18</f>
        <v>1</v>
      </c>
      <c r="AD17" s="23">
        <f>รอวางป่วบรายสัปดาห์!AD18</f>
        <v>1</v>
      </c>
      <c r="AE17" s="23">
        <f>รอวางป่วบรายสัปดาห์!AE18</f>
        <v>0</v>
      </c>
      <c r="AF17" s="23">
        <f>รอวางป่วบรายสัปดาห์!AF18</f>
        <v>0</v>
      </c>
      <c r="AG17" s="23">
        <f>รอวางป่วบรายสัปดาห์!AG18</f>
        <v>0</v>
      </c>
      <c r="AH17" s="23">
        <f>รอวางป่วบรายสัปดาห์!AH18</f>
        <v>0</v>
      </c>
      <c r="AI17" s="23">
        <f>รอวางป่วบรายสัปดาห์!AI18</f>
        <v>0</v>
      </c>
      <c r="AJ17" s="23">
        <f>รอวางป่วบรายสัปดาห์!AJ18</f>
        <v>0</v>
      </c>
      <c r="AK17" s="23">
        <f>รอวางป่วบรายสัปดาห์!AK18</f>
        <v>0</v>
      </c>
      <c r="AL17" s="23">
        <f>รอวางป่วบรายสัปดาห์!AL18</f>
        <v>0</v>
      </c>
      <c r="AM17" s="23">
        <f>รอวางป่วบรายสัปดาห์!AM18</f>
        <v>0</v>
      </c>
      <c r="AN17" s="23">
        <f>รอวางป่วบรายสัปดาห์!AN18</f>
        <v>1</v>
      </c>
      <c r="AO17" s="23">
        <f>รอวางป่วบรายสัปดาห์!AO18</f>
        <v>0</v>
      </c>
      <c r="AP17" s="23">
        <f>รอวางป่วบรายสัปดาห์!AP18</f>
        <v>0</v>
      </c>
      <c r="AQ17" s="23">
        <f>รอวางป่วบรายสัปดาห์!AQ18</f>
        <v>0</v>
      </c>
      <c r="AR17" s="23">
        <f>รอวางป่วบรายสัปดาห์!AR18</f>
        <v>0</v>
      </c>
      <c r="AS17" s="23">
        <f>รอวางป่วบรายสัปดาห์!AS18</f>
        <v>0</v>
      </c>
      <c r="AT17" s="23">
        <f>รอวางป่วบรายสัปดาห์!AT18</f>
        <v>0</v>
      </c>
      <c r="AU17" s="23">
        <f>รอวางป่วบรายสัปดาห์!AU18</f>
        <v>0</v>
      </c>
      <c r="AV17" s="23">
        <f>รอวางป่วบรายสัปดาห์!AV18</f>
        <v>0</v>
      </c>
      <c r="AW17" s="23">
        <f>รอวางป่วบรายสัปดาห์!AW18</f>
        <v>0</v>
      </c>
      <c r="AX17" s="23">
        <f>รอวางป่วบรายสัปดาห์!AX18</f>
        <v>0</v>
      </c>
      <c r="AY17" s="23">
        <f>รอวางป่วบรายสัปดาห์!AY18</f>
        <v>0</v>
      </c>
      <c r="AZ17" s="23">
        <f>รอวางป่วบรายสัปดาห์!AZ18</f>
        <v>0</v>
      </c>
      <c r="BA17" s="23">
        <f>รอวางป่วบรายสัปดาห์!BA18</f>
        <v>0</v>
      </c>
      <c r="BB17" s="23">
        <f>รอวางป่วบรายสัปดาห์!BB18</f>
        <v>0</v>
      </c>
      <c r="BC17" s="23">
        <f>รอวางป่วบรายสัปดาห์!BC18</f>
        <v>18</v>
      </c>
      <c r="BD17" s="23">
        <f>รอวางป่วบรายสัปดาห์!BD18</f>
        <v>0</v>
      </c>
    </row>
    <row r="18" spans="1:56">
      <c r="A18" s="23" t="str">
        <f>รอวางป่วยรายเดือน!A17</f>
        <v>น้ำเกลี้ยง</v>
      </c>
      <c r="B18" s="23">
        <f>รอวางป่วบรายสัปดาห์!B19</f>
        <v>8</v>
      </c>
      <c r="C18" s="23">
        <f>รอวางป่วบรายสัปดาห์!C19</f>
        <v>3</v>
      </c>
      <c r="D18" s="23">
        <f>รอวางป่วบรายสัปดาห์!D19</f>
        <v>15</v>
      </c>
      <c r="E18" s="23">
        <f>รอวางป่วบรายสัปดาห์!E19</f>
        <v>7</v>
      </c>
      <c r="F18" s="23">
        <f>รอวางป่วบรายสัปดาห์!F19</f>
        <v>4</v>
      </c>
      <c r="G18" s="23">
        <f>รอวางป่วบรายสัปดาห์!G19</f>
        <v>15</v>
      </c>
      <c r="H18" s="23">
        <f>รอวางป่วบรายสัปดาห์!H19</f>
        <v>5</v>
      </c>
      <c r="I18" s="23">
        <f>รอวางป่วบรายสัปดาห์!I19</f>
        <v>7</v>
      </c>
      <c r="J18" s="23">
        <f>รอวางป่วบรายสัปดาห์!J19</f>
        <v>4</v>
      </c>
      <c r="K18" s="23">
        <f>รอวางป่วบรายสัปดาห์!K19</f>
        <v>6</v>
      </c>
      <c r="L18" s="23">
        <f>รอวางป่วบรายสัปดาห์!L19</f>
        <v>7</v>
      </c>
      <c r="M18" s="23">
        <f>รอวางป่วบรายสัปดาห์!M19</f>
        <v>2</v>
      </c>
      <c r="N18" s="23">
        <f>รอวางป่วบรายสัปดาห์!N19</f>
        <v>3</v>
      </c>
      <c r="O18" s="23">
        <f>รอวางป่วบรายสัปดาห์!O19</f>
        <v>1</v>
      </c>
      <c r="P18" s="23">
        <f>รอวางป่วบรายสัปดาห์!P19</f>
        <v>0</v>
      </c>
      <c r="Q18" s="23">
        <f>รอวางป่วบรายสัปดาห์!Q19</f>
        <v>2</v>
      </c>
      <c r="R18" s="23">
        <f>รอวางป่วบรายสัปดาห์!R19</f>
        <v>0</v>
      </c>
      <c r="S18" s="23">
        <f>รอวางป่วบรายสัปดาห์!S19</f>
        <v>0</v>
      </c>
      <c r="T18" s="23">
        <f>รอวางป่วบรายสัปดาห์!T19</f>
        <v>0</v>
      </c>
      <c r="U18" s="23">
        <f>รอวางป่วบรายสัปดาห์!U19</f>
        <v>0</v>
      </c>
      <c r="V18" s="23">
        <f>รอวางป่วบรายสัปดาห์!V19</f>
        <v>1</v>
      </c>
      <c r="W18" s="23">
        <f>รอวางป่วบรายสัปดาห์!W19</f>
        <v>0</v>
      </c>
      <c r="X18" s="23">
        <f>รอวางป่วบรายสัปดาห์!X19</f>
        <v>0</v>
      </c>
      <c r="Y18" s="23">
        <f>รอวางป่วบรายสัปดาห์!Y19</f>
        <v>1</v>
      </c>
      <c r="Z18" s="23">
        <f>รอวางป่วบรายสัปดาห์!Z19</f>
        <v>0</v>
      </c>
      <c r="AA18" s="23">
        <f>รอวางป่วบรายสัปดาห์!AA19</f>
        <v>0</v>
      </c>
      <c r="AB18" s="23">
        <f>รอวางป่วบรายสัปดาห์!AB19</f>
        <v>0</v>
      </c>
      <c r="AC18" s="23">
        <f>รอวางป่วบรายสัปดาห์!AC19</f>
        <v>1</v>
      </c>
      <c r="AD18" s="23">
        <f>รอวางป่วบรายสัปดาห์!AD19</f>
        <v>0</v>
      </c>
      <c r="AE18" s="23">
        <f>รอวางป่วบรายสัปดาห์!AE19</f>
        <v>0</v>
      </c>
      <c r="AF18" s="23">
        <f>รอวางป่วบรายสัปดาห์!AF19</f>
        <v>0</v>
      </c>
      <c r="AG18" s="23">
        <f>รอวางป่วบรายสัปดาห์!AG19</f>
        <v>0</v>
      </c>
      <c r="AH18" s="23">
        <f>รอวางป่วบรายสัปดาห์!AH19</f>
        <v>0</v>
      </c>
      <c r="AI18" s="23">
        <f>รอวางป่วบรายสัปดาห์!AI19</f>
        <v>0</v>
      </c>
      <c r="AJ18" s="23">
        <f>รอวางป่วบรายสัปดาห์!AJ19</f>
        <v>2</v>
      </c>
      <c r="AK18" s="23">
        <f>รอวางป่วบรายสัปดาห์!AK19</f>
        <v>8</v>
      </c>
      <c r="AL18" s="23">
        <f>รอวางป่วบรายสัปดาห์!AL19</f>
        <v>0</v>
      </c>
      <c r="AM18" s="23">
        <f>รอวางป่วบรายสัปดาห์!AM19</f>
        <v>1</v>
      </c>
      <c r="AN18" s="23">
        <f>รอวางป่วบรายสัปดาห์!AN19</f>
        <v>0</v>
      </c>
      <c r="AO18" s="23">
        <f>รอวางป่วบรายสัปดาห์!AO19</f>
        <v>1</v>
      </c>
      <c r="AP18" s="23">
        <f>รอวางป่วบรายสัปดาห์!AP19</f>
        <v>0</v>
      </c>
      <c r="AQ18" s="23">
        <f>รอวางป่วบรายสัปดาห์!AQ19</f>
        <v>0</v>
      </c>
      <c r="AR18" s="23">
        <f>รอวางป่วบรายสัปดาห์!AR19</f>
        <v>0</v>
      </c>
      <c r="AS18" s="23">
        <f>รอวางป่วบรายสัปดาห์!AS19</f>
        <v>0</v>
      </c>
      <c r="AT18" s="23">
        <f>รอวางป่วบรายสัปดาห์!AT19</f>
        <v>0</v>
      </c>
      <c r="AU18" s="23">
        <f>รอวางป่วบรายสัปดาห์!AU19</f>
        <v>0</v>
      </c>
      <c r="AV18" s="23">
        <f>รอวางป่วบรายสัปดาห์!AV19</f>
        <v>0</v>
      </c>
      <c r="AW18" s="23">
        <f>รอวางป่วบรายสัปดาห์!AW19</f>
        <v>0</v>
      </c>
      <c r="AX18" s="23">
        <f>รอวางป่วบรายสัปดาห์!AX19</f>
        <v>0</v>
      </c>
      <c r="AY18" s="23">
        <f>รอวางป่วบรายสัปดาห์!AY19</f>
        <v>0</v>
      </c>
      <c r="AZ18" s="23">
        <f>รอวางป่วบรายสัปดาห์!AZ19</f>
        <v>0</v>
      </c>
      <c r="BA18" s="23">
        <f>รอวางป่วบรายสัปดาห์!BA19</f>
        <v>0</v>
      </c>
      <c r="BB18" s="23">
        <f>รอวางป่วบรายสัปดาห์!BB19</f>
        <v>0</v>
      </c>
      <c r="BC18" s="23">
        <f>รอวางป่วบรายสัปดาห์!BC19</f>
        <v>104</v>
      </c>
      <c r="BD18" s="23">
        <f>รอวางป่วบรายสัปดาห์!BD19</f>
        <v>0</v>
      </c>
    </row>
    <row r="19" spans="1:56">
      <c r="A19" s="23" t="str">
        <f>รอวางป่วยรายเดือน!A18</f>
        <v>วังหิน</v>
      </c>
      <c r="B19" s="23">
        <f>รอวางป่วบรายสัปดาห์!B20</f>
        <v>4</v>
      </c>
      <c r="C19" s="23">
        <f>รอวางป่วบรายสัปดาห์!C20</f>
        <v>2</v>
      </c>
      <c r="D19" s="23">
        <f>รอวางป่วบรายสัปดาห์!D20</f>
        <v>1</v>
      </c>
      <c r="E19" s="23">
        <f>รอวางป่วบรายสัปดาห์!E20</f>
        <v>5</v>
      </c>
      <c r="F19" s="23">
        <f>รอวางป่วบรายสัปดาห์!F20</f>
        <v>0</v>
      </c>
      <c r="G19" s="23">
        <f>รอวางป่วบรายสัปดาห์!G20</f>
        <v>7</v>
      </c>
      <c r="H19" s="23">
        <f>รอวางป่วบรายสัปดาห์!H20</f>
        <v>4</v>
      </c>
      <c r="I19" s="23">
        <f>รอวางป่วบรายสัปดาห์!I20</f>
        <v>5</v>
      </c>
      <c r="J19" s="23">
        <f>รอวางป่วบรายสัปดาห์!J20</f>
        <v>3</v>
      </c>
      <c r="K19" s="23">
        <f>รอวางป่วบรายสัปดาห์!K20</f>
        <v>3</v>
      </c>
      <c r="L19" s="23">
        <f>รอวางป่วบรายสัปดาห์!L20</f>
        <v>4</v>
      </c>
      <c r="M19" s="23">
        <f>รอวางป่วบรายสัปดาห์!M20</f>
        <v>1</v>
      </c>
      <c r="N19" s="23">
        <f>รอวางป่วบรายสัปดาห์!N20</f>
        <v>1</v>
      </c>
      <c r="O19" s="23">
        <f>รอวางป่วบรายสัปดาห์!O20</f>
        <v>0</v>
      </c>
      <c r="P19" s="23">
        <f>รอวางป่วบรายสัปดาห์!P20</f>
        <v>0</v>
      </c>
      <c r="Q19" s="23">
        <f>รอวางป่วบรายสัปดาห์!Q20</f>
        <v>0</v>
      </c>
      <c r="R19" s="23">
        <f>รอวางป่วบรายสัปดาห์!R20</f>
        <v>0</v>
      </c>
      <c r="S19" s="23">
        <f>รอวางป่วบรายสัปดาห์!S20</f>
        <v>0</v>
      </c>
      <c r="T19" s="23">
        <f>รอวางป่วบรายสัปดาห์!T20</f>
        <v>0</v>
      </c>
      <c r="U19" s="23">
        <f>รอวางป่วบรายสัปดาห์!U20</f>
        <v>0</v>
      </c>
      <c r="V19" s="23">
        <f>รอวางป่วบรายสัปดาห์!V20</f>
        <v>2</v>
      </c>
      <c r="W19" s="23">
        <f>รอวางป่วบรายสัปดาห์!W20</f>
        <v>0</v>
      </c>
      <c r="X19" s="23">
        <f>รอวางป่วบรายสัปดาห์!X20</f>
        <v>1</v>
      </c>
      <c r="Y19" s="23">
        <f>รอวางป่วบรายสัปดาห์!Y20</f>
        <v>0</v>
      </c>
      <c r="Z19" s="23">
        <f>รอวางป่วบรายสัปดาห์!Z20</f>
        <v>0</v>
      </c>
      <c r="AA19" s="23">
        <f>รอวางป่วบรายสัปดาห์!AA20</f>
        <v>0</v>
      </c>
      <c r="AB19" s="23">
        <f>รอวางป่วบรายสัปดาห์!AB20</f>
        <v>0</v>
      </c>
      <c r="AC19" s="23">
        <f>รอวางป่วบรายสัปดาห์!AC20</f>
        <v>0</v>
      </c>
      <c r="AD19" s="23">
        <f>รอวางป่วบรายสัปดาห์!AD20</f>
        <v>0</v>
      </c>
      <c r="AE19" s="23">
        <f>รอวางป่วบรายสัปดาห์!AE20</f>
        <v>0</v>
      </c>
      <c r="AF19" s="23">
        <f>รอวางป่วบรายสัปดาห์!AF20</f>
        <v>0</v>
      </c>
      <c r="AG19" s="23">
        <f>รอวางป่วบรายสัปดาห์!AG20</f>
        <v>0</v>
      </c>
      <c r="AH19" s="23">
        <f>รอวางป่วบรายสัปดาห์!AH20</f>
        <v>0</v>
      </c>
      <c r="AI19" s="23">
        <f>รอวางป่วบรายสัปดาห์!AI20</f>
        <v>0</v>
      </c>
      <c r="AJ19" s="23">
        <f>รอวางป่วบรายสัปดาห์!AJ20</f>
        <v>1</v>
      </c>
      <c r="AK19" s="23">
        <f>รอวางป่วบรายสัปดาห์!AK20</f>
        <v>0</v>
      </c>
      <c r="AL19" s="23">
        <f>รอวางป่วบรายสัปดาห์!AL20</f>
        <v>0</v>
      </c>
      <c r="AM19" s="23">
        <f>รอวางป่วบรายสัปดาห์!AM20</f>
        <v>0</v>
      </c>
      <c r="AN19" s="23">
        <f>รอวางป่วบรายสัปดาห์!AN20</f>
        <v>0</v>
      </c>
      <c r="AO19" s="23">
        <f>รอวางป่วบรายสัปดาห์!AO20</f>
        <v>0</v>
      </c>
      <c r="AP19" s="23">
        <f>รอวางป่วบรายสัปดาห์!AP20</f>
        <v>0</v>
      </c>
      <c r="AQ19" s="23">
        <f>รอวางป่วบรายสัปดาห์!AQ20</f>
        <v>0</v>
      </c>
      <c r="AR19" s="23">
        <f>รอวางป่วบรายสัปดาห์!AR20</f>
        <v>0</v>
      </c>
      <c r="AS19" s="23">
        <f>รอวางป่วบรายสัปดาห์!AS20</f>
        <v>0</v>
      </c>
      <c r="AT19" s="23">
        <f>รอวางป่วบรายสัปดาห์!AT20</f>
        <v>0</v>
      </c>
      <c r="AU19" s="23">
        <f>รอวางป่วบรายสัปดาห์!AU20</f>
        <v>0</v>
      </c>
      <c r="AV19" s="23">
        <f>รอวางป่วบรายสัปดาห์!AV20</f>
        <v>0</v>
      </c>
      <c r="AW19" s="23">
        <f>รอวางป่วบรายสัปดาห์!AW20</f>
        <v>0</v>
      </c>
      <c r="AX19" s="23">
        <f>รอวางป่วบรายสัปดาห์!AX20</f>
        <v>0</v>
      </c>
      <c r="AY19" s="23">
        <f>รอวางป่วบรายสัปดาห์!AY20</f>
        <v>0</v>
      </c>
      <c r="AZ19" s="23">
        <f>รอวางป่วบรายสัปดาห์!AZ20</f>
        <v>0</v>
      </c>
      <c r="BA19" s="23">
        <f>รอวางป่วบรายสัปดาห์!BA20</f>
        <v>0</v>
      </c>
      <c r="BB19" s="23">
        <f>รอวางป่วบรายสัปดาห์!BB20</f>
        <v>0</v>
      </c>
      <c r="BC19" s="23">
        <f>รอวางป่วบรายสัปดาห์!BC20</f>
        <v>44</v>
      </c>
      <c r="BD19" s="23">
        <f>รอวางป่วบรายสัปดาห์!BD20</f>
        <v>0</v>
      </c>
    </row>
    <row r="20" spans="1:56">
      <c r="A20" s="23" t="str">
        <f>รอวางป่วยรายเดือน!A19</f>
        <v>ภูสิงห์</v>
      </c>
      <c r="B20" s="23">
        <f>รอวางป่วบรายสัปดาห์!B21</f>
        <v>1</v>
      </c>
      <c r="C20" s="23">
        <f>รอวางป่วบรายสัปดาห์!C21</f>
        <v>1</v>
      </c>
      <c r="D20" s="23">
        <f>รอวางป่วบรายสัปดาห์!D21</f>
        <v>2</v>
      </c>
      <c r="E20" s="23">
        <f>รอวางป่วบรายสัปดาห์!E21</f>
        <v>1</v>
      </c>
      <c r="F20" s="23">
        <f>รอวางป่วบรายสัปดาห์!F21</f>
        <v>1</v>
      </c>
      <c r="G20" s="23">
        <f>รอวางป่วบรายสัปดาห์!G21</f>
        <v>5</v>
      </c>
      <c r="H20" s="23">
        <f>รอวางป่วบรายสัปดาห์!H21</f>
        <v>1</v>
      </c>
      <c r="I20" s="23">
        <f>รอวางป่วบรายสัปดาห์!I21</f>
        <v>2</v>
      </c>
      <c r="J20" s="23">
        <f>รอวางป่วบรายสัปดาห์!J21</f>
        <v>1</v>
      </c>
      <c r="K20" s="23">
        <f>รอวางป่วบรายสัปดาห์!K21</f>
        <v>2</v>
      </c>
      <c r="L20" s="23">
        <f>รอวางป่วบรายสัปดาห์!L21</f>
        <v>2</v>
      </c>
      <c r="M20" s="23">
        <f>รอวางป่วบรายสัปดาห์!M21</f>
        <v>0</v>
      </c>
      <c r="N20" s="23">
        <f>รอวางป่วบรายสัปดาห์!N21</f>
        <v>0</v>
      </c>
      <c r="O20" s="23">
        <f>รอวางป่วบรายสัปดาห์!O21</f>
        <v>0</v>
      </c>
      <c r="P20" s="23">
        <f>รอวางป่วบรายสัปดาห์!P21</f>
        <v>0</v>
      </c>
      <c r="Q20" s="23">
        <f>รอวางป่วบรายสัปดาห์!Q21</f>
        <v>2</v>
      </c>
      <c r="R20" s="23">
        <f>รอวางป่วบรายสัปดาห์!R21</f>
        <v>0</v>
      </c>
      <c r="S20" s="23">
        <f>รอวางป่วบรายสัปดาห์!S21</f>
        <v>0</v>
      </c>
      <c r="T20" s="23">
        <f>รอวางป่วบรายสัปดาห์!T21</f>
        <v>1</v>
      </c>
      <c r="U20" s="23">
        <f>รอวางป่วบรายสัปดาห์!U21</f>
        <v>0</v>
      </c>
      <c r="V20" s="23">
        <f>รอวางป่วบรายสัปดาห์!V21</f>
        <v>0</v>
      </c>
      <c r="W20" s="23">
        <f>รอวางป่วบรายสัปดาห์!W21</f>
        <v>0</v>
      </c>
      <c r="X20" s="23">
        <f>รอวางป่วบรายสัปดาห์!X21</f>
        <v>0</v>
      </c>
      <c r="Y20" s="23">
        <f>รอวางป่วบรายสัปดาห์!Y21</f>
        <v>0</v>
      </c>
      <c r="Z20" s="23">
        <f>รอวางป่วบรายสัปดาห์!Z21</f>
        <v>0</v>
      </c>
      <c r="AA20" s="23">
        <f>รอวางป่วบรายสัปดาห์!AA21</f>
        <v>0</v>
      </c>
      <c r="AB20" s="23">
        <f>รอวางป่วบรายสัปดาห์!AB21</f>
        <v>0</v>
      </c>
      <c r="AC20" s="23">
        <f>รอวางป่วบรายสัปดาห์!AC21</f>
        <v>1</v>
      </c>
      <c r="AD20" s="23">
        <f>รอวางป่วบรายสัปดาห์!AD21</f>
        <v>0</v>
      </c>
      <c r="AE20" s="23">
        <f>รอวางป่วบรายสัปดาห์!AE21</f>
        <v>0</v>
      </c>
      <c r="AF20" s="23">
        <f>รอวางป่วบรายสัปดาห์!AF21</f>
        <v>0</v>
      </c>
      <c r="AG20" s="23">
        <f>รอวางป่วบรายสัปดาห์!AG21</f>
        <v>0</v>
      </c>
      <c r="AH20" s="23">
        <f>รอวางป่วบรายสัปดาห์!AH21</f>
        <v>0</v>
      </c>
      <c r="AI20" s="23">
        <f>รอวางป่วบรายสัปดาห์!AI21</f>
        <v>0</v>
      </c>
      <c r="AJ20" s="23">
        <f>รอวางป่วบรายสัปดาห์!AJ21</f>
        <v>1</v>
      </c>
      <c r="AK20" s="23">
        <f>รอวางป่วบรายสัปดาห์!AK21</f>
        <v>0</v>
      </c>
      <c r="AL20" s="23">
        <f>รอวางป่วบรายสัปดาห์!AL21</f>
        <v>2</v>
      </c>
      <c r="AM20" s="23">
        <f>รอวางป่วบรายสัปดาห์!AM21</f>
        <v>1</v>
      </c>
      <c r="AN20" s="23">
        <f>รอวางป่วบรายสัปดาห์!AN21</f>
        <v>0</v>
      </c>
      <c r="AO20" s="23">
        <f>รอวางป่วบรายสัปดาห์!AO21</f>
        <v>2</v>
      </c>
      <c r="AP20" s="23">
        <f>รอวางป่วบรายสัปดาห์!AP21</f>
        <v>1</v>
      </c>
      <c r="AQ20" s="23">
        <f>รอวางป่วบรายสัปดาห์!AQ21</f>
        <v>0</v>
      </c>
      <c r="AR20" s="23">
        <f>รอวางป่วบรายสัปดาห์!AR21</f>
        <v>0</v>
      </c>
      <c r="AS20" s="23">
        <f>รอวางป่วบรายสัปดาห์!AS21</f>
        <v>0</v>
      </c>
      <c r="AT20" s="23">
        <f>รอวางป่วบรายสัปดาห์!AT21</f>
        <v>0</v>
      </c>
      <c r="AU20" s="23">
        <f>รอวางป่วบรายสัปดาห์!AU21</f>
        <v>0</v>
      </c>
      <c r="AV20" s="23">
        <f>รอวางป่วบรายสัปดาห์!AV21</f>
        <v>0</v>
      </c>
      <c r="AW20" s="23">
        <f>รอวางป่วบรายสัปดาห์!AW21</f>
        <v>0</v>
      </c>
      <c r="AX20" s="23">
        <f>รอวางป่วบรายสัปดาห์!AX21</f>
        <v>0</v>
      </c>
      <c r="AY20" s="23">
        <f>รอวางป่วบรายสัปดาห์!AY21</f>
        <v>0</v>
      </c>
      <c r="AZ20" s="23">
        <f>รอวางป่วบรายสัปดาห์!AZ21</f>
        <v>0</v>
      </c>
      <c r="BA20" s="23">
        <f>รอวางป่วบรายสัปดาห์!BA21</f>
        <v>0</v>
      </c>
      <c r="BB20" s="23">
        <f>รอวางป่วบรายสัปดาห์!BB21</f>
        <v>0</v>
      </c>
      <c r="BC20" s="23">
        <f>รอวางป่วบรายสัปดาห์!BC21</f>
        <v>30</v>
      </c>
      <c r="BD20" s="23">
        <f>รอวางป่วบรายสัปดาห์!BD21</f>
        <v>0</v>
      </c>
    </row>
    <row r="21" spans="1:56">
      <c r="A21" s="23" t="str">
        <f>รอวางป่วยรายเดือน!A20</f>
        <v>เมืองจันทร์</v>
      </c>
      <c r="B21" s="23">
        <f>รอวางป่วบรายสัปดาห์!B22</f>
        <v>2</v>
      </c>
      <c r="C21" s="23">
        <f>รอวางป่วบรายสัปดาห์!C22</f>
        <v>0</v>
      </c>
      <c r="D21" s="23">
        <f>รอวางป่วบรายสัปดาห์!D22</f>
        <v>2</v>
      </c>
      <c r="E21" s="23">
        <f>รอวางป่วบรายสัปดาห์!E22</f>
        <v>1</v>
      </c>
      <c r="F21" s="23">
        <f>รอวางป่วบรายสัปดาห์!F22</f>
        <v>0</v>
      </c>
      <c r="G21" s="23">
        <f>รอวางป่วบรายสัปดาห์!G22</f>
        <v>0</v>
      </c>
      <c r="H21" s="23">
        <f>รอวางป่วบรายสัปดาห์!H22</f>
        <v>0</v>
      </c>
      <c r="I21" s="23">
        <f>รอวางป่วบรายสัปดาห์!I22</f>
        <v>0</v>
      </c>
      <c r="J21" s="23">
        <f>รอวางป่วบรายสัปดาห์!J22</f>
        <v>1</v>
      </c>
      <c r="K21" s="23">
        <f>รอวางป่วบรายสัปดาห์!K22</f>
        <v>0</v>
      </c>
      <c r="L21" s="23">
        <f>รอวางป่วบรายสัปดาห์!L22</f>
        <v>1</v>
      </c>
      <c r="M21" s="23">
        <f>รอวางป่วบรายสัปดาห์!M22</f>
        <v>1</v>
      </c>
      <c r="N21" s="23">
        <f>รอวางป่วบรายสัปดาห์!N22</f>
        <v>2</v>
      </c>
      <c r="O21" s="23">
        <f>รอวางป่วบรายสัปดาห์!O22</f>
        <v>1</v>
      </c>
      <c r="P21" s="23">
        <f>รอวางป่วบรายสัปดาห์!P22</f>
        <v>2</v>
      </c>
      <c r="Q21" s="23">
        <f>รอวางป่วบรายสัปดาห์!Q22</f>
        <v>0</v>
      </c>
      <c r="R21" s="23">
        <f>รอวางป่วบรายสัปดาห์!R22</f>
        <v>2</v>
      </c>
      <c r="S21" s="23">
        <f>รอวางป่วบรายสัปดาห์!S22</f>
        <v>0</v>
      </c>
      <c r="T21" s="23">
        <f>รอวางป่วบรายสัปดาห์!T22</f>
        <v>0</v>
      </c>
      <c r="U21" s="23">
        <f>รอวางป่วบรายสัปดาห์!U22</f>
        <v>0</v>
      </c>
      <c r="V21" s="23">
        <f>รอวางป่วบรายสัปดาห์!V22</f>
        <v>0</v>
      </c>
      <c r="W21" s="23">
        <f>รอวางป่วบรายสัปดาห์!W22</f>
        <v>0</v>
      </c>
      <c r="X21" s="23">
        <f>รอวางป่วบรายสัปดาห์!X22</f>
        <v>0</v>
      </c>
      <c r="Y21" s="23">
        <f>รอวางป่วบรายสัปดาห์!Y22</f>
        <v>0</v>
      </c>
      <c r="Z21" s="23">
        <f>รอวางป่วบรายสัปดาห์!Z22</f>
        <v>0</v>
      </c>
      <c r="AA21" s="23">
        <f>รอวางป่วบรายสัปดาห์!AA22</f>
        <v>0</v>
      </c>
      <c r="AB21" s="23">
        <f>รอวางป่วบรายสัปดาห์!AB22</f>
        <v>0</v>
      </c>
      <c r="AC21" s="23">
        <f>รอวางป่วบรายสัปดาห์!AC22</f>
        <v>0</v>
      </c>
      <c r="AD21" s="23">
        <f>รอวางป่วบรายสัปดาห์!AD22</f>
        <v>0</v>
      </c>
      <c r="AE21" s="23">
        <f>รอวางป่วบรายสัปดาห์!AE22</f>
        <v>0</v>
      </c>
      <c r="AF21" s="23">
        <f>รอวางป่วบรายสัปดาห์!AF22</f>
        <v>0</v>
      </c>
      <c r="AG21" s="23">
        <f>รอวางป่วบรายสัปดาห์!AG22</f>
        <v>0</v>
      </c>
      <c r="AH21" s="23">
        <f>รอวางป่วบรายสัปดาห์!AH22</f>
        <v>0</v>
      </c>
      <c r="AI21" s="23">
        <f>รอวางป่วบรายสัปดาห์!AI22</f>
        <v>0</v>
      </c>
      <c r="AJ21" s="23">
        <f>รอวางป่วบรายสัปดาห์!AJ22</f>
        <v>0</v>
      </c>
      <c r="AK21" s="23">
        <f>รอวางป่วบรายสัปดาห์!AK22</f>
        <v>0</v>
      </c>
      <c r="AL21" s="23">
        <f>รอวางป่วบรายสัปดาห์!AL22</f>
        <v>0</v>
      </c>
      <c r="AM21" s="23">
        <f>รอวางป่วบรายสัปดาห์!AM22</f>
        <v>0</v>
      </c>
      <c r="AN21" s="23">
        <f>รอวางป่วบรายสัปดาห์!AN22</f>
        <v>0</v>
      </c>
      <c r="AO21" s="23">
        <f>รอวางป่วบรายสัปดาห์!AO22</f>
        <v>0</v>
      </c>
      <c r="AP21" s="23">
        <f>รอวางป่วบรายสัปดาห์!AP22</f>
        <v>0</v>
      </c>
      <c r="AQ21" s="23">
        <f>รอวางป่วบรายสัปดาห์!AQ22</f>
        <v>0</v>
      </c>
      <c r="AR21" s="23">
        <f>รอวางป่วบรายสัปดาห์!AR22</f>
        <v>0</v>
      </c>
      <c r="AS21" s="23">
        <f>รอวางป่วบรายสัปดาห์!AS22</f>
        <v>0</v>
      </c>
      <c r="AT21" s="23">
        <f>รอวางป่วบรายสัปดาห์!AT22</f>
        <v>0</v>
      </c>
      <c r="AU21" s="23">
        <f>รอวางป่วบรายสัปดาห์!AU22</f>
        <v>0</v>
      </c>
      <c r="AV21" s="23">
        <f>รอวางป่วบรายสัปดาห์!AV22</f>
        <v>0</v>
      </c>
      <c r="AW21" s="23">
        <f>รอวางป่วบรายสัปดาห์!AW22</f>
        <v>0</v>
      </c>
      <c r="AX21" s="23">
        <f>รอวางป่วบรายสัปดาห์!AX22</f>
        <v>0</v>
      </c>
      <c r="AY21" s="23">
        <f>รอวางป่วบรายสัปดาห์!AY22</f>
        <v>0</v>
      </c>
      <c r="AZ21" s="23">
        <f>รอวางป่วบรายสัปดาห์!AZ22</f>
        <v>0</v>
      </c>
      <c r="BA21" s="23">
        <f>รอวางป่วบรายสัปดาห์!BA22</f>
        <v>0</v>
      </c>
      <c r="BB21" s="23">
        <f>รอวางป่วบรายสัปดาห์!BB22</f>
        <v>0</v>
      </c>
      <c r="BC21" s="23">
        <f>รอวางป่วบรายสัปดาห์!BC22</f>
        <v>16</v>
      </c>
      <c r="BD21" s="23">
        <f>รอวางป่วบรายสัปดาห์!BD22</f>
        <v>0</v>
      </c>
    </row>
    <row r="22" spans="1:56">
      <c r="A22" s="23" t="str">
        <f>รอวางป่วยรายเดือน!A21</f>
        <v>เบญจลักษ์</v>
      </c>
      <c r="B22" s="23">
        <f>รอวางป่วบรายสัปดาห์!B23</f>
        <v>0</v>
      </c>
      <c r="C22" s="23">
        <f>รอวางป่วบรายสัปดาห์!C23</f>
        <v>0</v>
      </c>
      <c r="D22" s="23">
        <f>รอวางป่วบรายสัปดาห์!D23</f>
        <v>1</v>
      </c>
      <c r="E22" s="23">
        <f>รอวางป่วบรายสัปดาห์!E23</f>
        <v>2</v>
      </c>
      <c r="F22" s="23">
        <f>รอวางป่วบรายสัปดาห์!F23</f>
        <v>0</v>
      </c>
      <c r="G22" s="23">
        <f>รอวางป่วบรายสัปดาห์!G23</f>
        <v>1</v>
      </c>
      <c r="H22" s="23">
        <f>รอวางป่วบรายสัปดาห์!H23</f>
        <v>1</v>
      </c>
      <c r="I22" s="23">
        <f>รอวางป่วบรายสัปดาห์!I23</f>
        <v>1</v>
      </c>
      <c r="J22" s="23">
        <f>รอวางป่วบรายสัปดาห์!J23</f>
        <v>3</v>
      </c>
      <c r="K22" s="23">
        <f>รอวางป่วบรายสัปดาห์!K23</f>
        <v>1</v>
      </c>
      <c r="L22" s="23">
        <f>รอวางป่วบรายสัปดาห์!L23</f>
        <v>2</v>
      </c>
      <c r="M22" s="23">
        <f>รอวางป่วบรายสัปดาห์!M23</f>
        <v>3</v>
      </c>
      <c r="N22" s="23">
        <f>รอวางป่วบรายสัปดาห์!N23</f>
        <v>0</v>
      </c>
      <c r="O22" s="23">
        <f>รอวางป่วบรายสัปดาห์!O23</f>
        <v>2</v>
      </c>
      <c r="P22" s="23">
        <f>รอวางป่วบรายสัปดาห์!P23</f>
        <v>0</v>
      </c>
      <c r="Q22" s="23">
        <f>รอวางป่วบรายสัปดาห์!Q23</f>
        <v>0</v>
      </c>
      <c r="R22" s="23">
        <f>รอวางป่วบรายสัปดาห์!R23</f>
        <v>0</v>
      </c>
      <c r="S22" s="23">
        <f>รอวางป่วบรายสัปดาห์!S23</f>
        <v>0</v>
      </c>
      <c r="T22" s="23">
        <f>รอวางป่วบรายสัปดาห์!T23</f>
        <v>0</v>
      </c>
      <c r="U22" s="23">
        <f>รอวางป่วบรายสัปดาห์!U23</f>
        <v>0</v>
      </c>
      <c r="V22" s="23">
        <f>รอวางป่วบรายสัปดาห์!V23</f>
        <v>0</v>
      </c>
      <c r="W22" s="23">
        <f>รอวางป่วบรายสัปดาห์!W23</f>
        <v>0</v>
      </c>
      <c r="X22" s="23">
        <f>รอวางป่วบรายสัปดาห์!X23</f>
        <v>0</v>
      </c>
      <c r="Y22" s="23">
        <f>รอวางป่วบรายสัปดาห์!Y23</f>
        <v>0</v>
      </c>
      <c r="Z22" s="23">
        <f>รอวางป่วบรายสัปดาห์!Z23</f>
        <v>0</v>
      </c>
      <c r="AA22" s="23">
        <f>รอวางป่วบรายสัปดาห์!AA23</f>
        <v>0</v>
      </c>
      <c r="AB22" s="23">
        <f>รอวางป่วบรายสัปดาห์!AB23</f>
        <v>0</v>
      </c>
      <c r="AC22" s="23">
        <f>รอวางป่วบรายสัปดาห์!AC23</f>
        <v>0</v>
      </c>
      <c r="AD22" s="23">
        <f>รอวางป่วบรายสัปดาห์!AD23</f>
        <v>0</v>
      </c>
      <c r="AE22" s="23">
        <f>รอวางป่วบรายสัปดาห์!AE23</f>
        <v>0</v>
      </c>
      <c r="AF22" s="23">
        <f>รอวางป่วบรายสัปดาห์!AF23</f>
        <v>0</v>
      </c>
      <c r="AG22" s="23">
        <f>รอวางป่วบรายสัปดาห์!AG23</f>
        <v>0</v>
      </c>
      <c r="AH22" s="23">
        <f>รอวางป่วบรายสัปดาห์!AH23</f>
        <v>0</v>
      </c>
      <c r="AI22" s="23">
        <f>รอวางป่วบรายสัปดาห์!AI23</f>
        <v>0</v>
      </c>
      <c r="AJ22" s="23">
        <f>รอวางป่วบรายสัปดาห์!AJ23</f>
        <v>1</v>
      </c>
      <c r="AK22" s="23">
        <f>รอวางป่วบรายสัปดาห์!AK23</f>
        <v>0</v>
      </c>
      <c r="AL22" s="23">
        <f>รอวางป่วบรายสัปดาห์!AL23</f>
        <v>0</v>
      </c>
      <c r="AM22" s="23">
        <f>รอวางป่วบรายสัปดาห์!AM23</f>
        <v>0</v>
      </c>
      <c r="AN22" s="23">
        <f>รอวางป่วบรายสัปดาห์!AN23</f>
        <v>1</v>
      </c>
      <c r="AO22" s="23">
        <f>รอวางป่วบรายสัปดาห์!AO23</f>
        <v>0</v>
      </c>
      <c r="AP22" s="23">
        <f>รอวางป่วบรายสัปดาห์!AP23</f>
        <v>1</v>
      </c>
      <c r="AQ22" s="23">
        <f>รอวางป่วบรายสัปดาห์!AQ23</f>
        <v>0</v>
      </c>
      <c r="AR22" s="23">
        <f>รอวางป่วบรายสัปดาห์!AR23</f>
        <v>0</v>
      </c>
      <c r="AS22" s="23">
        <f>รอวางป่วบรายสัปดาห์!AS23</f>
        <v>0</v>
      </c>
      <c r="AT22" s="23">
        <f>รอวางป่วบรายสัปดาห์!AT23</f>
        <v>0</v>
      </c>
      <c r="AU22" s="23">
        <f>รอวางป่วบรายสัปดาห์!AU23</f>
        <v>0</v>
      </c>
      <c r="AV22" s="23">
        <f>รอวางป่วบรายสัปดาห์!AV23</f>
        <v>0</v>
      </c>
      <c r="AW22" s="23">
        <f>รอวางป่วบรายสัปดาห์!AW23</f>
        <v>0</v>
      </c>
      <c r="AX22" s="23">
        <f>รอวางป่วบรายสัปดาห์!AX23</f>
        <v>0</v>
      </c>
      <c r="AY22" s="23">
        <f>รอวางป่วบรายสัปดาห์!AY23</f>
        <v>0</v>
      </c>
      <c r="AZ22" s="23">
        <f>รอวางป่วบรายสัปดาห์!AZ23</f>
        <v>0</v>
      </c>
      <c r="BA22" s="23">
        <f>รอวางป่วบรายสัปดาห์!BA23</f>
        <v>0</v>
      </c>
      <c r="BB22" s="23">
        <f>รอวางป่วบรายสัปดาห์!BB23</f>
        <v>0</v>
      </c>
      <c r="BC22" s="23">
        <f>รอวางป่วบรายสัปดาห์!BC23</f>
        <v>22</v>
      </c>
      <c r="BD22" s="23">
        <f>รอวางป่วบรายสัปดาห์!BD23</f>
        <v>0</v>
      </c>
    </row>
    <row r="23" spans="1:56">
      <c r="A23" s="23" t="str">
        <f>รอวางป่วยรายเดือน!A22</f>
        <v>พยุห์</v>
      </c>
      <c r="B23" s="23">
        <f>รอวางป่วบรายสัปดาห์!B24</f>
        <v>0</v>
      </c>
      <c r="C23" s="23">
        <f>รอวางป่วบรายสัปดาห์!C24</f>
        <v>1</v>
      </c>
      <c r="D23" s="23">
        <f>รอวางป่วบรายสัปดาห์!D24</f>
        <v>0</v>
      </c>
      <c r="E23" s="23">
        <f>รอวางป่วบรายสัปดาห์!E24</f>
        <v>0</v>
      </c>
      <c r="F23" s="23">
        <f>รอวางป่วบรายสัปดาห์!F24</f>
        <v>1</v>
      </c>
      <c r="G23" s="23">
        <f>รอวางป่วบรายสัปดาห์!G24</f>
        <v>4</v>
      </c>
      <c r="H23" s="23">
        <f>รอวางป่วบรายสัปดาห์!H24</f>
        <v>2</v>
      </c>
      <c r="I23" s="23">
        <f>รอวางป่วบรายสัปดาห์!I24</f>
        <v>3</v>
      </c>
      <c r="J23" s="23">
        <f>รอวางป่วบรายสัปดาห์!J24</f>
        <v>1</v>
      </c>
      <c r="K23" s="23">
        <f>รอวางป่วบรายสัปดาห์!K24</f>
        <v>3</v>
      </c>
      <c r="L23" s="23">
        <f>รอวางป่วบรายสัปดาห์!L24</f>
        <v>0</v>
      </c>
      <c r="M23" s="23">
        <f>รอวางป่วบรายสัปดาห์!M24</f>
        <v>0</v>
      </c>
      <c r="N23" s="23">
        <f>รอวางป่วบรายสัปดาห์!N24</f>
        <v>1</v>
      </c>
      <c r="O23" s="23">
        <f>รอวางป่วบรายสัปดาห์!O24</f>
        <v>0</v>
      </c>
      <c r="P23" s="23">
        <f>รอวางป่วบรายสัปดาห์!P24</f>
        <v>0</v>
      </c>
      <c r="Q23" s="23">
        <f>รอวางป่วบรายสัปดาห์!Q24</f>
        <v>0</v>
      </c>
      <c r="R23" s="23">
        <f>รอวางป่วบรายสัปดาห์!R24</f>
        <v>0</v>
      </c>
      <c r="S23" s="23">
        <f>รอวางป่วบรายสัปดาห์!S24</f>
        <v>0</v>
      </c>
      <c r="T23" s="23">
        <f>รอวางป่วบรายสัปดาห์!T24</f>
        <v>0</v>
      </c>
      <c r="U23" s="23">
        <f>รอวางป่วบรายสัปดาห์!U24</f>
        <v>0</v>
      </c>
      <c r="V23" s="23">
        <f>รอวางป่วบรายสัปดาห์!V24</f>
        <v>0</v>
      </c>
      <c r="W23" s="23">
        <f>รอวางป่วบรายสัปดาห์!W24</f>
        <v>0</v>
      </c>
      <c r="X23" s="23">
        <f>รอวางป่วบรายสัปดาห์!X24</f>
        <v>0</v>
      </c>
      <c r="Y23" s="23">
        <f>รอวางป่วบรายสัปดาห์!Y24</f>
        <v>1</v>
      </c>
      <c r="Z23" s="23">
        <f>รอวางป่วบรายสัปดาห์!Z24</f>
        <v>0</v>
      </c>
      <c r="AA23" s="23">
        <f>รอวางป่วบรายสัปดาห์!AA24</f>
        <v>2</v>
      </c>
      <c r="AB23" s="23">
        <f>รอวางป่วบรายสัปดาห์!AB24</f>
        <v>0</v>
      </c>
      <c r="AC23" s="23">
        <f>รอวางป่วบรายสัปดาห์!AC24</f>
        <v>0</v>
      </c>
      <c r="AD23" s="23">
        <f>รอวางป่วบรายสัปดาห์!AD24</f>
        <v>0</v>
      </c>
      <c r="AE23" s="23">
        <f>รอวางป่วบรายสัปดาห์!AE24</f>
        <v>0</v>
      </c>
      <c r="AF23" s="23">
        <f>รอวางป่วบรายสัปดาห์!AF24</f>
        <v>0</v>
      </c>
      <c r="AG23" s="23">
        <f>รอวางป่วบรายสัปดาห์!AG24</f>
        <v>0</v>
      </c>
      <c r="AH23" s="23">
        <f>รอวางป่วบรายสัปดาห์!AH24</f>
        <v>0</v>
      </c>
      <c r="AI23" s="23">
        <f>รอวางป่วบรายสัปดาห์!AI24</f>
        <v>0</v>
      </c>
      <c r="AJ23" s="23">
        <f>รอวางป่วบรายสัปดาห์!AJ24</f>
        <v>0</v>
      </c>
      <c r="AK23" s="23">
        <f>รอวางป่วบรายสัปดาห์!AK24</f>
        <v>0</v>
      </c>
      <c r="AL23" s="23">
        <f>รอวางป่วบรายสัปดาห์!AL24</f>
        <v>0</v>
      </c>
      <c r="AM23" s="23">
        <f>รอวางป่วบรายสัปดาห์!AM24</f>
        <v>0</v>
      </c>
      <c r="AN23" s="23">
        <f>รอวางป่วบรายสัปดาห์!AN24</f>
        <v>0</v>
      </c>
      <c r="AO23" s="23">
        <f>รอวางป่วบรายสัปดาห์!AO24</f>
        <v>0</v>
      </c>
      <c r="AP23" s="23">
        <f>รอวางป่วบรายสัปดาห์!AP24</f>
        <v>0</v>
      </c>
      <c r="AQ23" s="23">
        <f>รอวางป่วบรายสัปดาห์!AQ24</f>
        <v>0</v>
      </c>
      <c r="AR23" s="23">
        <f>รอวางป่วบรายสัปดาห์!AR24</f>
        <v>0</v>
      </c>
      <c r="AS23" s="23">
        <f>รอวางป่วบรายสัปดาห์!AS24</f>
        <v>0</v>
      </c>
      <c r="AT23" s="23">
        <f>รอวางป่วบรายสัปดาห์!AT24</f>
        <v>0</v>
      </c>
      <c r="AU23" s="23">
        <f>รอวางป่วบรายสัปดาห์!AU24</f>
        <v>0</v>
      </c>
      <c r="AV23" s="23">
        <f>รอวางป่วบรายสัปดาห์!AV24</f>
        <v>0</v>
      </c>
      <c r="AW23" s="23">
        <f>รอวางป่วบรายสัปดาห์!AW24</f>
        <v>0</v>
      </c>
      <c r="AX23" s="23">
        <f>รอวางป่วบรายสัปดาห์!AX24</f>
        <v>0</v>
      </c>
      <c r="AY23" s="23">
        <f>รอวางป่วบรายสัปดาห์!AY24</f>
        <v>0</v>
      </c>
      <c r="AZ23" s="23">
        <f>รอวางป่วบรายสัปดาห์!AZ24</f>
        <v>0</v>
      </c>
      <c r="BA23" s="23">
        <f>รอวางป่วบรายสัปดาห์!BA24</f>
        <v>0</v>
      </c>
      <c r="BB23" s="23">
        <f>รอวางป่วบรายสัปดาห์!BB24</f>
        <v>0</v>
      </c>
      <c r="BC23" s="23">
        <f>รอวางป่วบรายสัปดาห์!BC24</f>
        <v>19</v>
      </c>
      <c r="BD23" s="23">
        <f>รอวางป่วบรายสัปดาห์!BD24</f>
        <v>0</v>
      </c>
    </row>
    <row r="24" spans="1:56">
      <c r="A24" s="23" t="str">
        <f>รอวางป่วยรายเดือน!A23</f>
        <v>โพธิ์ศรีสุวรรณ</v>
      </c>
      <c r="B24" s="23">
        <f>รอวางป่วบรายสัปดาห์!B25</f>
        <v>1</v>
      </c>
      <c r="C24" s="23">
        <f>รอวางป่วบรายสัปดาห์!C25</f>
        <v>0</v>
      </c>
      <c r="D24" s="23">
        <f>รอวางป่วบรายสัปดาห์!D25</f>
        <v>1</v>
      </c>
      <c r="E24" s="23">
        <f>รอวางป่วบรายสัปดาห์!E25</f>
        <v>2</v>
      </c>
      <c r="F24" s="23">
        <f>รอวางป่วบรายสัปดาห์!F25</f>
        <v>0</v>
      </c>
      <c r="G24" s="23">
        <f>รอวางป่วบรายสัปดาห์!G25</f>
        <v>0</v>
      </c>
      <c r="H24" s="23">
        <f>รอวางป่วบรายสัปดาห์!H25</f>
        <v>0</v>
      </c>
      <c r="I24" s="23">
        <f>รอวางป่วบรายสัปดาห์!I25</f>
        <v>1</v>
      </c>
      <c r="J24" s="23">
        <f>รอวางป่วบรายสัปดาห์!J25</f>
        <v>0</v>
      </c>
      <c r="K24" s="23">
        <f>รอวางป่วบรายสัปดาห์!K25</f>
        <v>1</v>
      </c>
      <c r="L24" s="23">
        <f>รอวางป่วบรายสัปดาห์!L25</f>
        <v>0</v>
      </c>
      <c r="M24" s="23">
        <f>รอวางป่วบรายสัปดาห์!M25</f>
        <v>1</v>
      </c>
      <c r="N24" s="23">
        <f>รอวางป่วบรายสัปดาห์!N25</f>
        <v>0</v>
      </c>
      <c r="O24" s="23">
        <f>รอวางป่วบรายสัปดาห์!O25</f>
        <v>2</v>
      </c>
      <c r="P24" s="23">
        <f>รอวางป่วบรายสัปดาห์!P25</f>
        <v>1</v>
      </c>
      <c r="Q24" s="23">
        <f>รอวางป่วบรายสัปดาห์!Q25</f>
        <v>0</v>
      </c>
      <c r="R24" s="23">
        <f>รอวางป่วบรายสัปดาห์!R25</f>
        <v>0</v>
      </c>
      <c r="S24" s="23">
        <f>รอวางป่วบรายสัปดาห์!S25</f>
        <v>0</v>
      </c>
      <c r="T24" s="23">
        <f>รอวางป่วบรายสัปดาห์!T25</f>
        <v>0</v>
      </c>
      <c r="U24" s="23">
        <f>รอวางป่วบรายสัปดาห์!U25</f>
        <v>0</v>
      </c>
      <c r="V24" s="23">
        <f>รอวางป่วบรายสัปดาห์!V25</f>
        <v>1</v>
      </c>
      <c r="W24" s="23">
        <f>รอวางป่วบรายสัปดาห์!W25</f>
        <v>0</v>
      </c>
      <c r="X24" s="23">
        <f>รอวางป่วบรายสัปดาห์!X25</f>
        <v>0</v>
      </c>
      <c r="Y24" s="23">
        <f>รอวางป่วบรายสัปดาห์!Y25</f>
        <v>1</v>
      </c>
      <c r="Z24" s="23">
        <f>รอวางป่วบรายสัปดาห์!Z25</f>
        <v>2</v>
      </c>
      <c r="AA24" s="23">
        <f>รอวางป่วบรายสัปดาห์!AA25</f>
        <v>0</v>
      </c>
      <c r="AB24" s="23">
        <f>รอวางป่วบรายสัปดาห์!AB25</f>
        <v>0</v>
      </c>
      <c r="AC24" s="23">
        <f>รอวางป่วบรายสัปดาห์!AC25</f>
        <v>0</v>
      </c>
      <c r="AD24" s="23">
        <f>รอวางป่วบรายสัปดาห์!AD25</f>
        <v>0</v>
      </c>
      <c r="AE24" s="23">
        <f>รอวางป่วบรายสัปดาห์!AE25</f>
        <v>1</v>
      </c>
      <c r="AF24" s="23">
        <f>รอวางป่วบรายสัปดาห์!AF25</f>
        <v>0</v>
      </c>
      <c r="AG24" s="23">
        <f>รอวางป่วบรายสัปดาห์!AG25</f>
        <v>0</v>
      </c>
      <c r="AH24" s="23">
        <f>รอวางป่วบรายสัปดาห์!AH25</f>
        <v>0</v>
      </c>
      <c r="AI24" s="23">
        <f>รอวางป่วบรายสัปดาห์!AI25</f>
        <v>0</v>
      </c>
      <c r="AJ24" s="23">
        <f>รอวางป่วบรายสัปดาห์!AJ25</f>
        <v>0</v>
      </c>
      <c r="AK24" s="23">
        <f>รอวางป่วบรายสัปดาห์!AK25</f>
        <v>1</v>
      </c>
      <c r="AL24" s="23">
        <f>รอวางป่วบรายสัปดาห์!AL25</f>
        <v>0</v>
      </c>
      <c r="AM24" s="23">
        <f>รอวางป่วบรายสัปดาห์!AM25</f>
        <v>0</v>
      </c>
      <c r="AN24" s="23">
        <f>รอวางป่วบรายสัปดาห์!AN25</f>
        <v>0</v>
      </c>
      <c r="AO24" s="23">
        <f>รอวางป่วบรายสัปดาห์!AO25</f>
        <v>0</v>
      </c>
      <c r="AP24" s="23">
        <f>รอวางป่วบรายสัปดาห์!AP25</f>
        <v>0</v>
      </c>
      <c r="AQ24" s="23">
        <f>รอวางป่วบรายสัปดาห์!AQ25</f>
        <v>0</v>
      </c>
      <c r="AR24" s="23">
        <f>รอวางป่วบรายสัปดาห์!AR25</f>
        <v>0</v>
      </c>
      <c r="AS24" s="23">
        <f>รอวางป่วบรายสัปดาห์!AS25</f>
        <v>0</v>
      </c>
      <c r="AT24" s="23">
        <f>รอวางป่วบรายสัปดาห์!AT25</f>
        <v>0</v>
      </c>
      <c r="AU24" s="23">
        <f>รอวางป่วบรายสัปดาห์!AU25</f>
        <v>0</v>
      </c>
      <c r="AV24" s="23">
        <f>รอวางป่วบรายสัปดาห์!AV25</f>
        <v>0</v>
      </c>
      <c r="AW24" s="23">
        <f>รอวางป่วบรายสัปดาห์!AW25</f>
        <v>0</v>
      </c>
      <c r="AX24" s="23">
        <f>รอวางป่วบรายสัปดาห์!AX25</f>
        <v>0</v>
      </c>
      <c r="AY24" s="23">
        <f>รอวางป่วบรายสัปดาห์!AY25</f>
        <v>0</v>
      </c>
      <c r="AZ24" s="23">
        <f>รอวางป่วบรายสัปดาห์!AZ25</f>
        <v>0</v>
      </c>
      <c r="BA24" s="23">
        <f>รอวางป่วบรายสัปดาห์!BA25</f>
        <v>0</v>
      </c>
      <c r="BB24" s="23">
        <f>รอวางป่วบรายสัปดาห์!BB25</f>
        <v>0</v>
      </c>
      <c r="BC24" s="23">
        <f>รอวางป่วบรายสัปดาห์!BC25</f>
        <v>16</v>
      </c>
      <c r="BD24" s="23">
        <f>รอวางป่วบรายสัปดาห์!BD25</f>
        <v>0</v>
      </c>
    </row>
    <row r="25" spans="1:56">
      <c r="A25" s="23" t="str">
        <f>รอวางป่วยรายเดือน!A24</f>
        <v>ศิลาลาด</v>
      </c>
      <c r="B25" s="23">
        <f>รอวางป่วบรายสัปดาห์!B26</f>
        <v>0</v>
      </c>
      <c r="C25" s="23">
        <f>รอวางป่วบรายสัปดาห์!C26</f>
        <v>0</v>
      </c>
      <c r="D25" s="23">
        <f>รอวางป่วบรายสัปดาห์!D26</f>
        <v>1</v>
      </c>
      <c r="E25" s="23">
        <f>รอวางป่วบรายสัปดาห์!E26</f>
        <v>1</v>
      </c>
      <c r="F25" s="23">
        <f>รอวางป่วบรายสัปดาห์!F26</f>
        <v>0</v>
      </c>
      <c r="G25" s="23">
        <f>รอวางป่วบรายสัปดาห์!G26</f>
        <v>0</v>
      </c>
      <c r="H25" s="23">
        <f>รอวางป่วบรายสัปดาห์!H26</f>
        <v>0</v>
      </c>
      <c r="I25" s="23">
        <f>รอวางป่วบรายสัปดาห์!I26</f>
        <v>0</v>
      </c>
      <c r="J25" s="23">
        <f>รอวางป่วบรายสัปดาห์!J26</f>
        <v>0</v>
      </c>
      <c r="K25" s="23">
        <f>รอวางป่วบรายสัปดาห์!K26</f>
        <v>0</v>
      </c>
      <c r="L25" s="23">
        <f>รอวางป่วบรายสัปดาห์!L26</f>
        <v>1</v>
      </c>
      <c r="M25" s="23">
        <f>รอวางป่วบรายสัปดาห์!M26</f>
        <v>0</v>
      </c>
      <c r="N25" s="23">
        <f>รอวางป่วบรายสัปดาห์!N26</f>
        <v>0</v>
      </c>
      <c r="O25" s="23">
        <f>รอวางป่วบรายสัปดาห์!O26</f>
        <v>1</v>
      </c>
      <c r="P25" s="23">
        <f>รอวางป่วบรายสัปดาห์!P26</f>
        <v>0</v>
      </c>
      <c r="Q25" s="23">
        <f>รอวางป่วบรายสัปดาห์!Q26</f>
        <v>1</v>
      </c>
      <c r="R25" s="23">
        <f>รอวางป่วบรายสัปดาห์!R26</f>
        <v>0</v>
      </c>
      <c r="S25" s="23">
        <f>รอวางป่วบรายสัปดาห์!S26</f>
        <v>0</v>
      </c>
      <c r="T25" s="23">
        <f>รอวางป่วบรายสัปดาห์!T26</f>
        <v>0</v>
      </c>
      <c r="U25" s="23">
        <f>รอวางป่วบรายสัปดาห์!U26</f>
        <v>0</v>
      </c>
      <c r="V25" s="23">
        <f>รอวางป่วบรายสัปดาห์!V26</f>
        <v>0</v>
      </c>
      <c r="W25" s="23">
        <f>รอวางป่วบรายสัปดาห์!W26</f>
        <v>0</v>
      </c>
      <c r="X25" s="23">
        <f>รอวางป่วบรายสัปดาห์!X26</f>
        <v>0</v>
      </c>
      <c r="Y25" s="23">
        <f>รอวางป่วบรายสัปดาห์!Y26</f>
        <v>0</v>
      </c>
      <c r="Z25" s="23">
        <f>รอวางป่วบรายสัปดาห์!Z26</f>
        <v>0</v>
      </c>
      <c r="AA25" s="23">
        <f>รอวางป่วบรายสัปดาห์!AA26</f>
        <v>0</v>
      </c>
      <c r="AB25" s="23">
        <f>รอวางป่วบรายสัปดาห์!AB26</f>
        <v>0</v>
      </c>
      <c r="AC25" s="23">
        <f>รอวางป่วบรายสัปดาห์!AC26</f>
        <v>0</v>
      </c>
      <c r="AD25" s="23">
        <f>รอวางป่วบรายสัปดาห์!AD26</f>
        <v>0</v>
      </c>
      <c r="AE25" s="23">
        <f>รอวางป่วบรายสัปดาห์!AE26</f>
        <v>0</v>
      </c>
      <c r="AF25" s="23">
        <f>รอวางป่วบรายสัปดาห์!AF26</f>
        <v>0</v>
      </c>
      <c r="AG25" s="23">
        <f>รอวางป่วบรายสัปดาห์!AG26</f>
        <v>0</v>
      </c>
      <c r="AH25" s="23">
        <f>รอวางป่วบรายสัปดาห์!AH26</f>
        <v>0</v>
      </c>
      <c r="AI25" s="23">
        <f>รอวางป่วบรายสัปดาห์!AI26</f>
        <v>1</v>
      </c>
      <c r="AJ25" s="23">
        <f>รอวางป่วบรายสัปดาห์!AJ26</f>
        <v>0</v>
      </c>
      <c r="AK25" s="23">
        <f>รอวางป่วบรายสัปดาห์!AK26</f>
        <v>0</v>
      </c>
      <c r="AL25" s="23">
        <f>รอวางป่วบรายสัปดาห์!AL26</f>
        <v>0</v>
      </c>
      <c r="AM25" s="23">
        <f>รอวางป่วบรายสัปดาห์!AM26</f>
        <v>0</v>
      </c>
      <c r="AN25" s="23">
        <f>รอวางป่วบรายสัปดาห์!AN26</f>
        <v>0</v>
      </c>
      <c r="AO25" s="23">
        <f>รอวางป่วบรายสัปดาห์!AO26</f>
        <v>0</v>
      </c>
      <c r="AP25" s="23">
        <f>รอวางป่วบรายสัปดาห์!AP26</f>
        <v>0</v>
      </c>
      <c r="AQ25" s="23">
        <f>รอวางป่วบรายสัปดาห์!AQ26</f>
        <v>0</v>
      </c>
      <c r="AR25" s="23">
        <f>รอวางป่วบรายสัปดาห์!AR26</f>
        <v>0</v>
      </c>
      <c r="AS25" s="23">
        <f>รอวางป่วบรายสัปดาห์!AS26</f>
        <v>0</v>
      </c>
      <c r="AT25" s="23">
        <f>รอวางป่วบรายสัปดาห์!AT26</f>
        <v>0</v>
      </c>
      <c r="AU25" s="23">
        <f>รอวางป่วบรายสัปดาห์!AU26</f>
        <v>0</v>
      </c>
      <c r="AV25" s="23">
        <f>รอวางป่วบรายสัปดาห์!AV26</f>
        <v>0</v>
      </c>
      <c r="AW25" s="23">
        <f>รอวางป่วบรายสัปดาห์!AW26</f>
        <v>0</v>
      </c>
      <c r="AX25" s="23">
        <f>รอวางป่วบรายสัปดาห์!AX26</f>
        <v>0</v>
      </c>
      <c r="AY25" s="23">
        <f>รอวางป่วบรายสัปดาห์!AY26</f>
        <v>0</v>
      </c>
      <c r="AZ25" s="23">
        <f>รอวางป่วบรายสัปดาห์!AZ26</f>
        <v>0</v>
      </c>
      <c r="BA25" s="23">
        <f>รอวางป่วบรายสัปดาห์!BA26</f>
        <v>0</v>
      </c>
      <c r="BB25" s="23">
        <f>รอวางป่วบรายสัปดาห์!BB26</f>
        <v>0</v>
      </c>
      <c r="BC25" s="23">
        <f>รอวางป่วบรายสัปดาห์!BC26</f>
        <v>6</v>
      </c>
      <c r="BD25" s="23">
        <f>รอวางป่วบรายสัปดาห์!BD26</f>
        <v>0</v>
      </c>
    </row>
    <row r="26" spans="1:56">
      <c r="A26" s="47" t="s">
        <v>78</v>
      </c>
      <c r="B26" s="23">
        <f>SUM(B4:B25)</f>
        <v>41</v>
      </c>
      <c r="C26" s="23">
        <f t="shared" ref="C26:BD26" si="0">SUM(C4:C25)</f>
        <v>27</v>
      </c>
      <c r="D26" s="23">
        <f t="shared" si="0"/>
        <v>59</v>
      </c>
      <c r="E26" s="23">
        <f t="shared" si="0"/>
        <v>53</v>
      </c>
      <c r="F26" s="23">
        <f t="shared" si="0"/>
        <v>27</v>
      </c>
      <c r="G26" s="23">
        <f t="shared" si="0"/>
        <v>69</v>
      </c>
      <c r="H26" s="23">
        <f t="shared" si="0"/>
        <v>55</v>
      </c>
      <c r="I26" s="23">
        <f t="shared" si="0"/>
        <v>61</v>
      </c>
      <c r="J26" s="23">
        <f t="shared" si="0"/>
        <v>73</v>
      </c>
      <c r="K26" s="23">
        <f t="shared" si="0"/>
        <v>68</v>
      </c>
      <c r="L26" s="23">
        <f t="shared" si="0"/>
        <v>44</v>
      </c>
      <c r="M26" s="23">
        <f t="shared" si="0"/>
        <v>37</v>
      </c>
      <c r="N26" s="23">
        <f t="shared" si="0"/>
        <v>20</v>
      </c>
      <c r="O26" s="23">
        <f t="shared" si="0"/>
        <v>13</v>
      </c>
      <c r="P26" s="23">
        <f t="shared" si="0"/>
        <v>12</v>
      </c>
      <c r="Q26" s="23">
        <f t="shared" si="0"/>
        <v>12</v>
      </c>
      <c r="R26" s="23">
        <f t="shared" si="0"/>
        <v>9</v>
      </c>
      <c r="S26" s="23">
        <f t="shared" si="0"/>
        <v>5</v>
      </c>
      <c r="T26" s="23">
        <f t="shared" si="0"/>
        <v>6</v>
      </c>
      <c r="U26" s="23">
        <f t="shared" si="0"/>
        <v>7</v>
      </c>
      <c r="V26" s="23">
        <f t="shared" si="0"/>
        <v>9</v>
      </c>
      <c r="W26" s="23">
        <f t="shared" si="0"/>
        <v>1</v>
      </c>
      <c r="X26" s="23">
        <f t="shared" si="0"/>
        <v>5</v>
      </c>
      <c r="Y26" s="23">
        <f t="shared" si="0"/>
        <v>7</v>
      </c>
      <c r="Z26" s="23">
        <f t="shared" si="0"/>
        <v>4</v>
      </c>
      <c r="AA26" s="23">
        <f t="shared" si="0"/>
        <v>6</v>
      </c>
      <c r="AB26" s="23">
        <f t="shared" si="0"/>
        <v>3</v>
      </c>
      <c r="AC26" s="23">
        <f t="shared" si="0"/>
        <v>7</v>
      </c>
      <c r="AD26" s="23">
        <f t="shared" si="0"/>
        <v>4</v>
      </c>
      <c r="AE26" s="23">
        <f t="shared" si="0"/>
        <v>4</v>
      </c>
      <c r="AF26" s="23">
        <f t="shared" si="0"/>
        <v>12</v>
      </c>
      <c r="AG26" s="23">
        <f t="shared" si="0"/>
        <v>7</v>
      </c>
      <c r="AH26" s="23">
        <f t="shared" si="0"/>
        <v>5</v>
      </c>
      <c r="AI26" s="23">
        <f t="shared" si="0"/>
        <v>8</v>
      </c>
      <c r="AJ26" s="23">
        <f t="shared" si="0"/>
        <v>10</v>
      </c>
      <c r="AK26" s="23">
        <f t="shared" si="0"/>
        <v>14</v>
      </c>
      <c r="AL26" s="23">
        <f t="shared" si="0"/>
        <v>5</v>
      </c>
      <c r="AM26" s="23">
        <f t="shared" si="0"/>
        <v>11</v>
      </c>
      <c r="AN26" s="23">
        <f t="shared" si="0"/>
        <v>8</v>
      </c>
      <c r="AO26" s="23">
        <f t="shared" si="0"/>
        <v>7</v>
      </c>
      <c r="AP26" s="23">
        <f t="shared" si="0"/>
        <v>9</v>
      </c>
      <c r="AQ26" s="23">
        <f t="shared" si="0"/>
        <v>4</v>
      </c>
      <c r="AR26" s="23">
        <f t="shared" si="0"/>
        <v>0</v>
      </c>
      <c r="AS26" s="23">
        <f t="shared" si="0"/>
        <v>0</v>
      </c>
      <c r="AT26" s="23">
        <f t="shared" si="0"/>
        <v>0</v>
      </c>
      <c r="AU26" s="23">
        <f t="shared" si="0"/>
        <v>0</v>
      </c>
      <c r="AV26" s="23">
        <f t="shared" si="0"/>
        <v>0</v>
      </c>
      <c r="AW26" s="23">
        <f t="shared" si="0"/>
        <v>0</v>
      </c>
      <c r="AX26" s="23">
        <f t="shared" si="0"/>
        <v>0</v>
      </c>
      <c r="AY26" s="23">
        <f t="shared" si="0"/>
        <v>0</v>
      </c>
      <c r="AZ26" s="23">
        <f t="shared" si="0"/>
        <v>0</v>
      </c>
      <c r="BA26" s="23">
        <f t="shared" si="0"/>
        <v>0</v>
      </c>
      <c r="BB26" s="23">
        <f t="shared" si="0"/>
        <v>0</v>
      </c>
      <c r="BC26" s="23">
        <f t="shared" si="0"/>
        <v>857</v>
      </c>
      <c r="BD26" s="23">
        <f t="shared" si="0"/>
        <v>0</v>
      </c>
    </row>
  </sheetData>
  <pageMargins left="0.7" right="0.7" top="0.75" bottom="0.75" header="0.3" footer="0.3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C1011"/>
  <sheetViews>
    <sheetView topLeftCell="A4" zoomScale="115" zoomScaleNormal="115" workbookViewId="0">
      <selection activeCell="Z21" sqref="Z21:Z23"/>
    </sheetView>
  </sheetViews>
  <sheetFormatPr defaultColWidth="9.109375" defaultRowHeight="13.8"/>
  <cols>
    <col min="1" max="2" width="12.5546875" style="32" customWidth="1"/>
    <col min="3" max="13" width="7.88671875" style="32" customWidth="1"/>
    <col min="14" max="14" width="8" style="32" customWidth="1"/>
    <col min="15" max="17" width="7.88671875" style="32" customWidth="1"/>
    <col min="18" max="52" width="3.6640625" style="32" customWidth="1"/>
    <col min="53" max="78" width="3.6640625" style="35" customWidth="1"/>
    <col min="79" max="242" width="3.6640625" style="32" customWidth="1"/>
    <col min="243" max="281" width="3.5546875" style="32" bestFit="1" customWidth="1"/>
    <col min="282" max="282" width="4" style="32" bestFit="1" customWidth="1"/>
    <col min="283" max="304" width="3.5546875" style="32" customWidth="1"/>
    <col min="305" max="314" width="3.6640625" style="32" customWidth="1"/>
    <col min="315" max="315" width="4.5546875" style="32" customWidth="1"/>
    <col min="316" max="16384" width="9.109375" style="32"/>
  </cols>
  <sheetData>
    <row r="3" spans="1:315">
      <c r="A3" s="113" t="s">
        <v>295</v>
      </c>
      <c r="B3" s="113" t="s">
        <v>294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</row>
    <row r="4" spans="1:315" ht="40.799999999999997">
      <c r="A4" s="113" t="s">
        <v>291</v>
      </c>
      <c r="B4" s="114">
        <v>43466</v>
      </c>
      <c r="C4" s="114">
        <v>43467</v>
      </c>
      <c r="D4" s="114">
        <v>43468</v>
      </c>
      <c r="E4" s="114">
        <v>43469</v>
      </c>
      <c r="F4" s="114">
        <v>43470</v>
      </c>
      <c r="G4" s="114">
        <v>43474</v>
      </c>
      <c r="H4" s="114">
        <v>43476</v>
      </c>
      <c r="I4" s="114">
        <v>43477</v>
      </c>
      <c r="J4" s="114">
        <v>43478</v>
      </c>
      <c r="K4" s="114">
        <v>43480</v>
      </c>
      <c r="L4" s="114">
        <v>43481</v>
      </c>
      <c r="M4" s="114">
        <v>43482</v>
      </c>
      <c r="N4" s="114">
        <v>43483</v>
      </c>
      <c r="O4" s="114">
        <v>43484</v>
      </c>
      <c r="P4" s="114">
        <v>43485</v>
      </c>
      <c r="Q4" s="114">
        <v>43486</v>
      </c>
      <c r="R4" s="112" t="s">
        <v>292</v>
      </c>
      <c r="S4" s="112" t="s">
        <v>293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</row>
    <row r="5" spans="1:315">
      <c r="A5" s="115" t="s">
        <v>12</v>
      </c>
      <c r="B5" s="111">
        <v>1</v>
      </c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>
        <v>1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</row>
    <row r="6" spans="1:315">
      <c r="A6" s="116" t="s">
        <v>328</v>
      </c>
      <c r="B6" s="111">
        <v>1</v>
      </c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>
        <v>1</v>
      </c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</row>
    <row r="7" spans="1:315">
      <c r="A7" s="115" t="s">
        <v>11</v>
      </c>
      <c r="B7" s="111"/>
      <c r="C7" s="111"/>
      <c r="D7" s="111"/>
      <c r="E7" s="111"/>
      <c r="F7" s="111"/>
      <c r="G7" s="111">
        <v>1</v>
      </c>
      <c r="H7" s="111"/>
      <c r="I7" s="111"/>
      <c r="J7" s="111"/>
      <c r="K7" s="111"/>
      <c r="L7" s="111"/>
      <c r="M7" s="111"/>
      <c r="N7" s="111"/>
      <c r="O7" s="111"/>
      <c r="P7" s="111"/>
      <c r="Q7" s="111">
        <v>1</v>
      </c>
      <c r="R7" s="111"/>
      <c r="S7" s="111">
        <v>2</v>
      </c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</row>
    <row r="8" spans="1:315">
      <c r="A8" s="116" t="s">
        <v>330</v>
      </c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>
        <v>1</v>
      </c>
      <c r="R8" s="111"/>
      <c r="S8" s="111">
        <v>1</v>
      </c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</row>
    <row r="9" spans="1:315">
      <c r="A9" s="116" t="s">
        <v>366</v>
      </c>
      <c r="B9" s="111"/>
      <c r="C9" s="111"/>
      <c r="D9" s="111"/>
      <c r="E9" s="111"/>
      <c r="F9" s="111"/>
      <c r="G9" s="111">
        <v>1</v>
      </c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>
        <v>1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</row>
    <row r="10" spans="1:315">
      <c r="A10" s="115" t="s">
        <v>13</v>
      </c>
      <c r="B10" s="111"/>
      <c r="C10" s="111"/>
      <c r="D10" s="111"/>
      <c r="E10" s="111"/>
      <c r="F10" s="111"/>
      <c r="G10" s="111"/>
      <c r="H10" s="111"/>
      <c r="I10" s="111"/>
      <c r="J10" s="111">
        <v>1</v>
      </c>
      <c r="K10" s="111"/>
      <c r="L10" s="111"/>
      <c r="M10" s="111"/>
      <c r="N10" s="111"/>
      <c r="O10" s="111"/>
      <c r="P10" s="111"/>
      <c r="Q10" s="111"/>
      <c r="R10" s="111"/>
      <c r="S10" s="111">
        <v>1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</row>
    <row r="11" spans="1:315">
      <c r="A11" s="116" t="s">
        <v>314</v>
      </c>
      <c r="B11" s="111"/>
      <c r="C11" s="111"/>
      <c r="D11" s="111"/>
      <c r="E11" s="111"/>
      <c r="F11" s="111"/>
      <c r="G11" s="111"/>
      <c r="H11" s="111"/>
      <c r="I11" s="111"/>
      <c r="J11" s="111">
        <v>1</v>
      </c>
      <c r="K11" s="111"/>
      <c r="L11" s="111"/>
      <c r="M11" s="111"/>
      <c r="N11" s="111"/>
      <c r="O11" s="111"/>
      <c r="P11" s="111"/>
      <c r="Q11" s="111"/>
      <c r="R11" s="111"/>
      <c r="S11" s="111">
        <v>1</v>
      </c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</row>
    <row r="12" spans="1:315">
      <c r="A12" s="115" t="s">
        <v>80</v>
      </c>
      <c r="B12" s="111"/>
      <c r="C12" s="111"/>
      <c r="D12" s="111"/>
      <c r="E12" s="111"/>
      <c r="F12" s="111">
        <v>1</v>
      </c>
      <c r="G12" s="111"/>
      <c r="H12" s="111"/>
      <c r="I12" s="111"/>
      <c r="J12" s="111"/>
      <c r="K12" s="111"/>
      <c r="L12" s="111">
        <v>1</v>
      </c>
      <c r="M12" s="111"/>
      <c r="N12" s="111"/>
      <c r="O12" s="111"/>
      <c r="P12" s="111"/>
      <c r="Q12" s="111"/>
      <c r="R12" s="111"/>
      <c r="S12" s="111">
        <v>2</v>
      </c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</row>
    <row r="13" spans="1:315">
      <c r="A13" s="116" t="s">
        <v>413</v>
      </c>
      <c r="B13" s="111"/>
      <c r="C13" s="111"/>
      <c r="D13" s="111"/>
      <c r="E13" s="111"/>
      <c r="F13" s="111">
        <v>1</v>
      </c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>
        <v>1</v>
      </c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</row>
    <row r="14" spans="1:315">
      <c r="A14" s="116" t="s">
        <v>458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>
        <v>1</v>
      </c>
      <c r="M14" s="111"/>
      <c r="N14" s="111"/>
      <c r="O14" s="111"/>
      <c r="P14" s="111"/>
      <c r="Q14" s="111"/>
      <c r="R14" s="111"/>
      <c r="S14" s="111">
        <v>1</v>
      </c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</row>
    <row r="15" spans="1:315">
      <c r="A15" s="115" t="s">
        <v>14</v>
      </c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>
        <v>1</v>
      </c>
      <c r="N15" s="111"/>
      <c r="O15" s="111"/>
      <c r="P15" s="111"/>
      <c r="Q15" s="111"/>
      <c r="R15" s="111"/>
      <c r="S15" s="111">
        <v>1</v>
      </c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</row>
    <row r="16" spans="1:315">
      <c r="A16" s="116" t="s">
        <v>359</v>
      </c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>
        <v>1</v>
      </c>
      <c r="N16" s="111"/>
      <c r="O16" s="111"/>
      <c r="P16" s="111"/>
      <c r="Q16" s="111"/>
      <c r="R16" s="111"/>
      <c r="S16" s="111">
        <v>1</v>
      </c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</row>
    <row r="17" spans="1:315">
      <c r="A17" s="115" t="s">
        <v>24</v>
      </c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>
        <v>1</v>
      </c>
      <c r="O17" s="111"/>
      <c r="P17" s="111"/>
      <c r="Q17" s="111"/>
      <c r="R17" s="111"/>
      <c r="S17" s="111">
        <v>1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</row>
    <row r="18" spans="1:315">
      <c r="A18" s="116" t="s">
        <v>353</v>
      </c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  <c r="N18" s="111">
        <v>1</v>
      </c>
      <c r="O18" s="111"/>
      <c r="P18" s="111"/>
      <c r="Q18" s="111"/>
      <c r="R18" s="111"/>
      <c r="S18" s="111">
        <v>1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</row>
    <row r="19" spans="1:315">
      <c r="A19" s="115" t="s">
        <v>9</v>
      </c>
      <c r="B19" s="111"/>
      <c r="C19" s="111"/>
      <c r="D19" s="111">
        <v>1</v>
      </c>
      <c r="E19" s="111">
        <v>1</v>
      </c>
      <c r="F19" s="111">
        <v>1</v>
      </c>
      <c r="G19" s="111"/>
      <c r="H19" s="111">
        <v>1</v>
      </c>
      <c r="I19" s="111">
        <v>2</v>
      </c>
      <c r="J19" s="111"/>
      <c r="K19" s="111">
        <v>1</v>
      </c>
      <c r="L19" s="111">
        <v>1</v>
      </c>
      <c r="M19" s="111"/>
      <c r="N19" s="111"/>
      <c r="O19" s="111"/>
      <c r="P19" s="111"/>
      <c r="Q19" s="111"/>
      <c r="R19" s="111"/>
      <c r="S19" s="111">
        <v>8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</row>
    <row r="20" spans="1:315">
      <c r="A20" s="116" t="s">
        <v>368</v>
      </c>
      <c r="B20" s="111"/>
      <c r="C20" s="111"/>
      <c r="D20" s="111"/>
      <c r="E20" s="111"/>
      <c r="F20" s="111"/>
      <c r="G20" s="111"/>
      <c r="H20" s="111"/>
      <c r="I20" s="111">
        <v>1</v>
      </c>
      <c r="J20" s="111"/>
      <c r="K20" s="111">
        <v>1</v>
      </c>
      <c r="L20" s="111"/>
      <c r="M20" s="111"/>
      <c r="N20" s="111"/>
      <c r="O20" s="111"/>
      <c r="P20" s="111"/>
      <c r="Q20" s="111"/>
      <c r="R20" s="111"/>
      <c r="S20" s="111">
        <v>2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</row>
    <row r="21" spans="1:315">
      <c r="A21" s="116" t="s">
        <v>297</v>
      </c>
      <c r="B21" s="111"/>
      <c r="C21" s="111"/>
      <c r="D21" s="111">
        <v>1</v>
      </c>
      <c r="E21" s="111"/>
      <c r="F21" s="111">
        <v>1</v>
      </c>
      <c r="G21" s="111"/>
      <c r="H21" s="111"/>
      <c r="I21" s="111">
        <v>1</v>
      </c>
      <c r="J21" s="111"/>
      <c r="K21" s="111"/>
      <c r="L21" s="111"/>
      <c r="M21" s="111"/>
      <c r="N21" s="111"/>
      <c r="O21" s="111"/>
      <c r="P21" s="111"/>
      <c r="Q21" s="111"/>
      <c r="R21" s="111"/>
      <c r="S21" s="111">
        <v>3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</row>
    <row r="22" spans="1:315">
      <c r="A22" s="116" t="s">
        <v>355</v>
      </c>
      <c r="B22" s="111"/>
      <c r="C22" s="111"/>
      <c r="D22" s="111"/>
      <c r="E22" s="111">
        <v>1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>
        <v>1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</row>
    <row r="23" spans="1:315">
      <c r="A23" s="116" t="s">
        <v>363</v>
      </c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>
        <v>1</v>
      </c>
      <c r="M23" s="111"/>
      <c r="N23" s="111"/>
      <c r="O23" s="111"/>
      <c r="P23" s="111"/>
      <c r="Q23" s="111"/>
      <c r="R23" s="111"/>
      <c r="S23" s="111">
        <v>1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</row>
    <row r="24" spans="1:315">
      <c r="A24" s="116" t="s">
        <v>347</v>
      </c>
      <c r="B24" s="111"/>
      <c r="C24" s="111"/>
      <c r="D24" s="111"/>
      <c r="E24" s="111"/>
      <c r="F24" s="111"/>
      <c r="G24" s="111"/>
      <c r="H24" s="111">
        <v>1</v>
      </c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>
        <v>1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</row>
    <row r="25" spans="1:315">
      <c r="A25" s="115" t="s">
        <v>23</v>
      </c>
      <c r="B25" s="111">
        <v>1</v>
      </c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>
        <v>1</v>
      </c>
      <c r="P25" s="111"/>
      <c r="Q25" s="111"/>
      <c r="R25" s="111"/>
      <c r="S25" s="111">
        <v>2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</row>
    <row r="26" spans="1:315">
      <c r="A26" s="116" t="s">
        <v>348</v>
      </c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>
        <v>1</v>
      </c>
      <c r="P26" s="111"/>
      <c r="Q26" s="111"/>
      <c r="R26" s="111"/>
      <c r="S26" s="111">
        <v>1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</row>
    <row r="27" spans="1:315">
      <c r="A27" s="116" t="s">
        <v>356</v>
      </c>
      <c r="B27" s="111">
        <v>1</v>
      </c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>
        <v>1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</row>
    <row r="28" spans="1:315">
      <c r="A28" s="115" t="s">
        <v>19</v>
      </c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>
        <v>1</v>
      </c>
      <c r="Q28" s="111"/>
      <c r="R28" s="111"/>
      <c r="S28" s="111">
        <v>1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</row>
    <row r="29" spans="1:315">
      <c r="A29" s="116" t="s">
        <v>341</v>
      </c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>
        <v>1</v>
      </c>
      <c r="Q29" s="111"/>
      <c r="R29" s="111"/>
      <c r="S29" s="111">
        <v>1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</row>
    <row r="30" spans="1:315">
      <c r="A30" s="115" t="s">
        <v>79</v>
      </c>
      <c r="B30" s="111">
        <v>1</v>
      </c>
      <c r="C30" s="111">
        <v>1</v>
      </c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>
        <v>1</v>
      </c>
      <c r="P30" s="111"/>
      <c r="Q30" s="111"/>
      <c r="R30" s="111"/>
      <c r="S30" s="111">
        <v>3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</row>
    <row r="31" spans="1:315">
      <c r="A31" s="116" t="s">
        <v>342</v>
      </c>
      <c r="B31" s="111">
        <v>1</v>
      </c>
      <c r="C31" s="111">
        <v>1</v>
      </c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>
        <v>1</v>
      </c>
      <c r="P31" s="111"/>
      <c r="Q31" s="111"/>
      <c r="R31" s="111"/>
      <c r="S31" s="111">
        <v>3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</row>
    <row r="32" spans="1:315">
      <c r="A32" s="115" t="s">
        <v>292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</row>
    <row r="33" spans="1:315">
      <c r="A33" s="116" t="s">
        <v>292</v>
      </c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</row>
    <row r="34" spans="1:315">
      <c r="A34" s="115" t="s">
        <v>293</v>
      </c>
      <c r="B34" s="111">
        <v>3</v>
      </c>
      <c r="C34" s="111">
        <v>1</v>
      </c>
      <c r="D34" s="111">
        <v>1</v>
      </c>
      <c r="E34" s="111">
        <v>1</v>
      </c>
      <c r="F34" s="111">
        <v>2</v>
      </c>
      <c r="G34" s="111">
        <v>1</v>
      </c>
      <c r="H34" s="111">
        <v>1</v>
      </c>
      <c r="I34" s="111">
        <v>2</v>
      </c>
      <c r="J34" s="111">
        <v>1</v>
      </c>
      <c r="K34" s="111">
        <v>1</v>
      </c>
      <c r="L34" s="111">
        <v>2</v>
      </c>
      <c r="M34" s="111">
        <v>1</v>
      </c>
      <c r="N34" s="111">
        <v>1</v>
      </c>
      <c r="O34" s="111">
        <v>2</v>
      </c>
      <c r="P34" s="111">
        <v>1</v>
      </c>
      <c r="Q34" s="111">
        <v>1</v>
      </c>
      <c r="R34" s="111"/>
      <c r="S34" s="111">
        <v>22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</row>
    <row r="35" spans="1:3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</row>
    <row r="36" spans="1:3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</row>
    <row r="37" spans="1:3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</row>
    <row r="38" spans="1:3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</row>
    <row r="39" spans="1:3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</row>
    <row r="40" spans="1:3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</row>
    <row r="41" spans="1:3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</row>
    <row r="42" spans="1:3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</row>
    <row r="43" spans="1:3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</row>
    <row r="44" spans="1:3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</row>
    <row r="45" spans="1:3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</row>
    <row r="46" spans="1:3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</row>
    <row r="47" spans="1:3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</row>
    <row r="48" spans="1:3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</row>
    <row r="49" spans="1:3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</row>
    <row r="50" spans="1:3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</row>
    <row r="51" spans="1:3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</row>
    <row r="52" spans="1:3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</row>
    <row r="53" spans="1:3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</row>
    <row r="54" spans="1:3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</row>
    <row r="55" spans="1:3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</row>
    <row r="56" spans="1:3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</row>
    <row r="57" spans="1:3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</row>
    <row r="58" spans="1:3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</row>
    <row r="59" spans="1:3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</row>
    <row r="60" spans="1:3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</row>
    <row r="61" spans="1:3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</row>
    <row r="62" spans="1:3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</row>
    <row r="63" spans="1:3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</row>
    <row r="64" spans="1:3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</row>
    <row r="65" spans="1:3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</row>
    <row r="66" spans="1:3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</row>
    <row r="67" spans="1:3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</row>
    <row r="68" spans="1:3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</row>
    <row r="69" spans="1:3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</row>
    <row r="70" spans="1:3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</row>
    <row r="71" spans="1:3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</row>
    <row r="72" spans="1:3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</row>
    <row r="73" spans="1:3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</row>
    <row r="74" spans="1:3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</row>
    <row r="75" spans="1:3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</row>
    <row r="76" spans="1:3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</row>
    <row r="77" spans="1:3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</row>
    <row r="78" spans="1:3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</row>
    <row r="79" spans="1:3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</row>
    <row r="80" spans="1:3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</row>
    <row r="81" spans="1:3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</row>
    <row r="82" spans="1:3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</row>
    <row r="83" spans="1:3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</row>
    <row r="84" spans="1:3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</row>
    <row r="85" spans="1:3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</row>
    <row r="86" spans="1:3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</row>
    <row r="87" spans="1:3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</row>
    <row r="88" spans="1:3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</row>
    <row r="89" spans="1:3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</row>
    <row r="90" spans="1:3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</row>
    <row r="91" spans="1:3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</row>
    <row r="92" spans="1:3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</row>
    <row r="93" spans="1:3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</row>
    <row r="94" spans="1:3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</row>
    <row r="95" spans="1:3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</row>
    <row r="96" spans="1:3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</row>
    <row r="97" spans="1:3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</row>
    <row r="98" spans="1:3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</row>
    <row r="99" spans="1:3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</row>
    <row r="100" spans="1:3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</row>
    <row r="101" spans="1:3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</row>
    <row r="102" spans="1:3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</row>
    <row r="103" spans="1:3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</row>
    <row r="104" spans="1:3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</row>
    <row r="105" spans="1:3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</row>
    <row r="106" spans="1:3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</row>
    <row r="107" spans="1:3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</row>
    <row r="108" spans="1:3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</row>
    <row r="109" spans="1:3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</row>
    <row r="110" spans="1:3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</row>
    <row r="111" spans="1:3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</row>
    <row r="112" spans="1:3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</row>
    <row r="113" spans="1:3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</row>
    <row r="114" spans="1:3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</row>
    <row r="115" spans="1:3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</row>
    <row r="116" spans="1:3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</row>
    <row r="117" spans="1:3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</row>
    <row r="118" spans="1:3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</row>
    <row r="119" spans="1:3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</row>
    <row r="120" spans="1:3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</row>
    <row r="121" spans="1:3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</row>
    <row r="122" spans="1:3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</row>
    <row r="123" spans="1:3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</row>
    <row r="124" spans="1:3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</row>
    <row r="125" spans="1:3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</row>
    <row r="126" spans="1:3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</row>
    <row r="127" spans="1:3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</row>
    <row r="128" spans="1:3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</row>
    <row r="129" spans="1:3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</row>
    <row r="130" spans="1:3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</row>
    <row r="131" spans="1:3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</row>
    <row r="132" spans="1:3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</row>
    <row r="133" spans="1:3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</row>
    <row r="134" spans="1:3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</row>
    <row r="135" spans="1:3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</row>
    <row r="136" spans="1:3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</row>
    <row r="137" spans="1:3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</row>
    <row r="138" spans="1:3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</row>
    <row r="139" spans="1:3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</row>
    <row r="140" spans="1:3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</row>
    <row r="141" spans="1:3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</row>
    <row r="142" spans="1:3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</row>
    <row r="143" spans="1:3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</row>
    <row r="144" spans="1:3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</row>
    <row r="145" spans="1:3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</row>
    <row r="146" spans="1:3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</row>
    <row r="147" spans="1:3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</row>
    <row r="148" spans="1:3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</row>
    <row r="149" spans="1:3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</row>
    <row r="150" spans="1:3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</row>
    <row r="151" spans="1:3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</row>
    <row r="152" spans="1:3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</row>
    <row r="153" spans="1:3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</row>
    <row r="154" spans="1:3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</row>
    <row r="155" spans="1:3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</row>
    <row r="156" spans="1:3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</row>
    <row r="157" spans="1:3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</row>
    <row r="158" spans="1:3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</row>
    <row r="159" spans="1:3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</row>
    <row r="160" spans="1:3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</row>
    <row r="161" spans="1:3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</row>
    <row r="162" spans="1:3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</row>
    <row r="163" spans="1:3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</row>
    <row r="164" spans="1:3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</row>
    <row r="165" spans="1:3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</row>
    <row r="166" spans="1:3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</row>
    <row r="167" spans="1:3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</row>
    <row r="168" spans="1:3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</row>
    <row r="169" spans="1:3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</row>
    <row r="170" spans="1:3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</row>
    <row r="171" spans="1:3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</row>
    <row r="172" spans="1:3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</row>
    <row r="173" spans="1:3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</row>
    <row r="174" spans="1:3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</row>
    <row r="175" spans="1:3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</row>
    <row r="176" spans="1:3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</row>
    <row r="177" spans="1:3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</row>
    <row r="178" spans="1:3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</row>
    <row r="179" spans="1:3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</row>
    <row r="180" spans="1:3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</row>
    <row r="181" spans="1:3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</row>
    <row r="182" spans="1:3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</row>
    <row r="183" spans="1:3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</row>
    <row r="184" spans="1:3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</row>
    <row r="185" spans="1:3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</row>
    <row r="186" spans="1:3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</row>
    <row r="187" spans="1:3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</row>
    <row r="188" spans="1:3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</row>
    <row r="189" spans="1:3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</row>
    <row r="190" spans="1:3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</row>
    <row r="191" spans="1:3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</row>
    <row r="192" spans="1:3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</row>
    <row r="193" spans="1:3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</row>
    <row r="194" spans="1:3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</row>
    <row r="195" spans="1:3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</row>
    <row r="196" spans="1:3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</row>
    <row r="197" spans="1:3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</row>
    <row r="198" spans="1:3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</row>
    <row r="199" spans="1:3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</row>
    <row r="200" spans="1:3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</row>
    <row r="201" spans="1:3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</row>
    <row r="202" spans="1:3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</row>
    <row r="203" spans="1:3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</row>
    <row r="204" spans="1:3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</row>
    <row r="205" spans="1:3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</row>
    <row r="206" spans="1:3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</row>
    <row r="207" spans="1:3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</row>
    <row r="208" spans="1:3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</row>
    <row r="209" spans="1:3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</row>
    <row r="210" spans="1:3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</row>
    <row r="211" spans="1:3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</row>
    <row r="212" spans="1:3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</row>
    <row r="213" spans="1:3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</row>
    <row r="214" spans="1:3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</row>
    <row r="215" spans="1:3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</row>
    <row r="216" spans="1:3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</row>
    <row r="217" spans="1:3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</row>
    <row r="218" spans="1:3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</row>
    <row r="219" spans="1:3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</row>
    <row r="220" spans="1:3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</row>
    <row r="221" spans="1:3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</row>
    <row r="222" spans="1:3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</row>
    <row r="223" spans="1:3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</row>
    <row r="224" spans="1:3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</row>
    <row r="225" spans="1:3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</row>
    <row r="226" spans="1:3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</row>
    <row r="227" spans="1:3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</row>
    <row r="228" spans="1:3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</row>
    <row r="229" spans="1:3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</row>
    <row r="230" spans="1:3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</row>
    <row r="231" spans="1:3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</row>
    <row r="232" spans="1:3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</row>
    <row r="233" spans="1:3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</row>
    <row r="234" spans="1:3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</row>
    <row r="235" spans="1:3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</row>
    <row r="236" spans="1:3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</row>
    <row r="237" spans="1:3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</row>
    <row r="238" spans="1:3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</row>
    <row r="239" spans="1:3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</row>
    <row r="240" spans="1:3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</row>
    <row r="241" spans="1:3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</row>
    <row r="242" spans="1:3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</row>
    <row r="243" spans="1:3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</row>
    <row r="244" spans="1:3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</row>
    <row r="245" spans="1:3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</row>
    <row r="246" spans="1:3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</row>
    <row r="247" spans="1:3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</row>
    <row r="248" spans="1:3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</row>
    <row r="249" spans="1:3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</row>
    <row r="250" spans="1:3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</row>
    <row r="251" spans="1:3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</row>
    <row r="252" spans="1:3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</row>
    <row r="253" spans="1:3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</row>
    <row r="254" spans="1:3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</row>
    <row r="255" spans="1:3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</row>
    <row r="256" spans="1:3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</row>
    <row r="257" spans="1:3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</row>
    <row r="258" spans="1:3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</row>
    <row r="259" spans="1:3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</row>
    <row r="260" spans="1:3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</row>
    <row r="261" spans="1:3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</row>
    <row r="262" spans="1:3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</row>
    <row r="263" spans="1:3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</row>
    <row r="264" spans="1:3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</row>
    <row r="265" spans="1:3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</row>
    <row r="266" spans="1:3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</row>
    <row r="267" spans="1:3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</row>
    <row r="268" spans="1:3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</row>
    <row r="269" spans="1:3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</row>
    <row r="270" spans="1:3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</row>
    <row r="271" spans="1:3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</row>
    <row r="272" spans="1:3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</row>
    <row r="273" spans="1:3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</row>
    <row r="274" spans="1:3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</row>
    <row r="275" spans="1:3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</row>
    <row r="276" spans="1:3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</row>
    <row r="277" spans="1:3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</row>
    <row r="278" spans="1:3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</row>
    <row r="279" spans="1:3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</row>
    <row r="280" spans="1:3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</row>
    <row r="281" spans="1:3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</row>
    <row r="282" spans="1:3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</row>
    <row r="283" spans="1:3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</row>
    <row r="284" spans="1:3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</row>
    <row r="285" spans="1:3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</row>
    <row r="286" spans="1:3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</row>
    <row r="287" spans="1:3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</row>
    <row r="288" spans="1:3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</row>
    <row r="289" spans="1:3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</row>
    <row r="290" spans="1:3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</row>
    <row r="291" spans="1:3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</row>
    <row r="292" spans="1:3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</row>
    <row r="293" spans="1:3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</row>
    <row r="294" spans="1:3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</row>
    <row r="295" spans="1:3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</row>
    <row r="296" spans="1:3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</row>
    <row r="297" spans="1:3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</row>
    <row r="298" spans="1:3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</row>
    <row r="299" spans="1:3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</row>
    <row r="300" spans="1:3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</row>
    <row r="301" spans="1:3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</row>
    <row r="302" spans="1:3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</row>
    <row r="303" spans="1:3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</row>
    <row r="304" spans="1:3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</row>
    <row r="305" spans="1:3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</row>
    <row r="306" spans="1:3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</row>
    <row r="307" spans="1:3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</row>
    <row r="308" spans="1:3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</row>
    <row r="309" spans="1:3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</row>
    <row r="310" spans="1:3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</row>
    <row r="311" spans="1:3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</row>
    <row r="312" spans="1:3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</row>
    <row r="313" spans="1:3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</row>
    <row r="314" spans="1:3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</row>
    <row r="315" spans="1:3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</row>
    <row r="316" spans="1:3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</row>
    <row r="317" spans="1:3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</row>
    <row r="318" spans="1:3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</row>
    <row r="319" spans="1:3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</row>
    <row r="320" spans="1:3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</row>
    <row r="321" spans="1:3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</row>
    <row r="322" spans="1:3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</row>
    <row r="323" spans="1:3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</row>
    <row r="324" spans="1:3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</row>
    <row r="325" spans="1:3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</row>
    <row r="326" spans="1:3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</row>
    <row r="327" spans="1:3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</row>
    <row r="328" spans="1:3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</row>
    <row r="329" spans="1:3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</row>
    <row r="330" spans="1:3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</row>
    <row r="331" spans="1:3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</row>
    <row r="332" spans="1:3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</row>
    <row r="333" spans="1:3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</row>
    <row r="334" spans="1:3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</row>
    <row r="335" spans="1:3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</row>
    <row r="336" spans="1:3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</row>
    <row r="337" spans="1:3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</row>
    <row r="338" spans="1:3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</row>
    <row r="339" spans="1:3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</row>
    <row r="340" spans="1:3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</row>
    <row r="341" spans="1:3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</row>
    <row r="342" spans="1:3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</row>
    <row r="343" spans="1:3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</row>
    <row r="344" spans="1:3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</row>
    <row r="345" spans="1:3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</row>
    <row r="346" spans="1:3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</row>
    <row r="347" spans="1:3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</row>
    <row r="348" spans="1:3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</row>
    <row r="349" spans="1:3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</row>
    <row r="350" spans="1:3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</row>
    <row r="351" spans="1:3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</row>
    <row r="352" spans="1:3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</row>
    <row r="353" spans="1:3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</row>
    <row r="354" spans="1:3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</row>
    <row r="355" spans="1:3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</row>
    <row r="356" spans="1:3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</row>
    <row r="357" spans="1:3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</row>
    <row r="358" spans="1:3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</row>
    <row r="359" spans="1:3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</row>
    <row r="360" spans="1:3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</row>
    <row r="361" spans="1:3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</row>
    <row r="362" spans="1:3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</row>
    <row r="363" spans="1:3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</row>
    <row r="364" spans="1:3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</row>
    <row r="365" spans="1:3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</row>
    <row r="366" spans="1:3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</row>
    <row r="367" spans="1:3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</row>
    <row r="368" spans="1:3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</row>
    <row r="369" spans="1:3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</row>
    <row r="370" spans="1:3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</row>
    <row r="371" spans="1:3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</row>
    <row r="372" spans="1:3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</row>
    <row r="373" spans="1:3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</row>
    <row r="374" spans="1:3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</row>
    <row r="375" spans="1:3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</row>
    <row r="376" spans="1:3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</row>
    <row r="377" spans="1:3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</row>
    <row r="378" spans="1:3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</row>
    <row r="379" spans="1:3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</row>
    <row r="380" spans="1:3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</row>
    <row r="381" spans="1:3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</row>
    <row r="382" spans="1:3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</row>
    <row r="383" spans="1:3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</row>
    <row r="384" spans="1:3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</row>
    <row r="385" spans="1:3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</row>
    <row r="386" spans="1:3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</row>
    <row r="387" spans="1:3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</row>
    <row r="388" spans="1:3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</row>
    <row r="389" spans="1:3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</row>
    <row r="390" spans="1:3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</row>
    <row r="391" spans="1:3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</row>
    <row r="392" spans="1:3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</row>
    <row r="393" spans="1:3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</row>
    <row r="394" spans="1:3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</row>
    <row r="395" spans="1:3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</row>
    <row r="396" spans="1:3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</row>
    <row r="397" spans="1:3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</row>
    <row r="398" spans="1:3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</row>
    <row r="399" spans="1:3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</row>
    <row r="400" spans="1:3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</row>
    <row r="401" spans="1:3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</row>
    <row r="402" spans="1:3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</row>
    <row r="403" spans="1:3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</row>
    <row r="404" spans="1:3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</row>
    <row r="405" spans="1:3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</row>
    <row r="406" spans="1:3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</row>
    <row r="407" spans="1:3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</row>
    <row r="408" spans="1:3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</row>
    <row r="409" spans="1:3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</row>
    <row r="410" spans="1:3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</row>
    <row r="411" spans="1:3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</row>
    <row r="412" spans="1:3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</row>
    <row r="413" spans="1:3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</row>
    <row r="414" spans="1:3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</row>
    <row r="415" spans="1:3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</row>
    <row r="416" spans="1:3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</row>
    <row r="417" spans="1:3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</row>
    <row r="418" spans="1:3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</row>
    <row r="419" spans="1:3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</row>
    <row r="420" spans="1:3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</row>
    <row r="421" spans="1:3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</row>
    <row r="422" spans="1:3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</row>
    <row r="423" spans="1:3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</row>
    <row r="424" spans="1:3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</row>
    <row r="425" spans="1:3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</row>
    <row r="426" spans="1:3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</row>
    <row r="427" spans="1:3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</row>
    <row r="428" spans="1:3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</row>
    <row r="429" spans="1:3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</row>
    <row r="430" spans="1:3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</row>
    <row r="431" spans="1:3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</row>
    <row r="432" spans="1:3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</row>
    <row r="433" spans="1:3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</row>
    <row r="434" spans="1:3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</row>
    <row r="435" spans="1:3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</row>
    <row r="436" spans="1:3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</row>
    <row r="437" spans="1:3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</row>
    <row r="438" spans="1:3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</row>
    <row r="439" spans="1:3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</row>
    <row r="440" spans="1:3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</row>
    <row r="441" spans="1:3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</row>
    <row r="442" spans="1:3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</row>
    <row r="443" spans="1:3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</row>
    <row r="444" spans="1:3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</row>
    <row r="445" spans="1:3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</row>
    <row r="446" spans="1:3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</row>
    <row r="447" spans="1:3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</row>
    <row r="448" spans="1:3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</row>
    <row r="449" spans="1:3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</row>
    <row r="450" spans="1:3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</row>
    <row r="451" spans="1:3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</row>
    <row r="452" spans="1:3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</row>
    <row r="453" spans="1:3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</row>
    <row r="454" spans="1:3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</row>
    <row r="455" spans="1:3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</row>
    <row r="456" spans="1:3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</row>
    <row r="457" spans="1:3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</row>
    <row r="458" spans="1:3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</row>
    <row r="459" spans="1:3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</row>
    <row r="460" spans="1:3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</row>
    <row r="461" spans="1:3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</row>
    <row r="462" spans="1:3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</row>
    <row r="463" spans="1:3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</row>
    <row r="464" spans="1:3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</row>
    <row r="465" spans="1:3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</row>
    <row r="466" spans="1:3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</row>
    <row r="467" spans="1:3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</row>
    <row r="468" spans="1:3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</row>
    <row r="469" spans="1:3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</row>
    <row r="470" spans="1:3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</row>
    <row r="471" spans="1:3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</row>
    <row r="472" spans="1:3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</row>
    <row r="473" spans="1:3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</row>
    <row r="474" spans="1:3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</row>
    <row r="475" spans="1:3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</row>
    <row r="476" spans="1:3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</row>
    <row r="477" spans="1:3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</row>
    <row r="478" spans="1:3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</row>
    <row r="479" spans="1:3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</row>
    <row r="480" spans="1:3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</row>
    <row r="481" spans="1:3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</row>
    <row r="482" spans="1:3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</row>
    <row r="483" spans="1:3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</row>
    <row r="484" spans="1:3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</row>
    <row r="485" spans="1:3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</row>
    <row r="486" spans="1:3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</row>
    <row r="487" spans="1:3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</row>
    <row r="488" spans="1:3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</row>
    <row r="489" spans="1:3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</row>
    <row r="490" spans="1:3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</row>
    <row r="491" spans="1:3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</row>
    <row r="492" spans="1:3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</row>
    <row r="493" spans="1:3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</row>
    <row r="494" spans="1:3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</row>
    <row r="495" spans="1:3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</row>
    <row r="496" spans="1:3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</row>
    <row r="497" spans="1:3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</row>
    <row r="498" spans="1:3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</row>
    <row r="499" spans="1:3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</row>
    <row r="500" spans="1:3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</row>
    <row r="501" spans="1:3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</row>
    <row r="502" spans="1:3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</row>
    <row r="503" spans="1:3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</row>
    <row r="504" spans="1:3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</row>
    <row r="505" spans="1:3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</row>
    <row r="506" spans="1:3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</row>
    <row r="507" spans="1:3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</row>
    <row r="508" spans="1:3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</row>
    <row r="509" spans="1:3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</row>
    <row r="510" spans="1:3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</row>
    <row r="511" spans="1:3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</row>
    <row r="512" spans="1:3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</row>
    <row r="513" spans="1:3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</row>
    <row r="514" spans="1:3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</row>
    <row r="515" spans="1:3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</row>
    <row r="516" spans="1:3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</row>
    <row r="517" spans="1:3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</row>
    <row r="518" spans="1:3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</row>
    <row r="519" spans="1:3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</row>
    <row r="520" spans="1:3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</row>
    <row r="521" spans="1:3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</row>
    <row r="522" spans="1:3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</row>
    <row r="523" spans="1:3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</row>
    <row r="524" spans="1:3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</row>
    <row r="525" spans="1:3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</row>
    <row r="526" spans="1:3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</row>
    <row r="527" spans="1:3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</row>
    <row r="528" spans="1:3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</row>
    <row r="529" spans="1:3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</row>
    <row r="530" spans="1:3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</row>
    <row r="531" spans="1:3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</row>
    <row r="532" spans="1:3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</row>
    <row r="533" spans="1:3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</row>
    <row r="534" spans="1:3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</row>
    <row r="535" spans="1:3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</row>
    <row r="536" spans="1:3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</row>
    <row r="537" spans="1:3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</row>
    <row r="538" spans="1:3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</row>
    <row r="539" spans="1:3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</row>
    <row r="540" spans="1:3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</row>
    <row r="541" spans="1:3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</row>
    <row r="542" spans="1:3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</row>
    <row r="543" spans="1:3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</row>
    <row r="544" spans="1:3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</row>
    <row r="545" spans="1:3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</row>
    <row r="546" spans="1:3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</row>
    <row r="547" spans="1:3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</row>
    <row r="548" spans="1:3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</row>
    <row r="549" spans="1:3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</row>
    <row r="550" spans="1:3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</row>
    <row r="551" spans="1:3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</row>
    <row r="552" spans="1:3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</row>
    <row r="553" spans="1:3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</row>
    <row r="554" spans="1:3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</row>
    <row r="555" spans="1:3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</row>
    <row r="556" spans="1:3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</row>
    <row r="557" spans="1:3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</row>
    <row r="558" spans="1:3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</row>
    <row r="559" spans="1:3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</row>
    <row r="560" spans="1:3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</row>
    <row r="561" spans="1:3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</row>
    <row r="562" spans="1:3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</row>
    <row r="563" spans="1:3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</row>
    <row r="564" spans="1:3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</row>
    <row r="565" spans="1:3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</row>
    <row r="566" spans="1:3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</row>
    <row r="567" spans="1:3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</row>
    <row r="568" spans="1:3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</row>
    <row r="569" spans="1:3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</row>
    <row r="570" spans="1:3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</row>
    <row r="571" spans="1:3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</row>
    <row r="572" spans="1:3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</row>
    <row r="573" spans="1:3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</row>
    <row r="574" spans="1:3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</row>
    <row r="575" spans="1:3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</row>
    <row r="576" spans="1:3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</row>
    <row r="577" spans="1:3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</row>
    <row r="578" spans="1:3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</row>
    <row r="579" spans="1:3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</row>
    <row r="580" spans="1:3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</row>
    <row r="581" spans="1:3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</row>
    <row r="582" spans="1:3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</row>
    <row r="583" spans="1:3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</row>
    <row r="584" spans="1:3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</row>
    <row r="585" spans="1:3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</row>
    <row r="586" spans="1:3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</row>
    <row r="587" spans="1:3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</row>
    <row r="588" spans="1:3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</row>
    <row r="589" spans="1:3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</row>
    <row r="590" spans="1:3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</row>
    <row r="591" spans="1:3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</row>
    <row r="592" spans="1:3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</row>
    <row r="593" spans="1:3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</row>
    <row r="594" spans="1:3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</row>
    <row r="595" spans="1:3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</row>
    <row r="596" spans="1:3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</row>
    <row r="597" spans="1:3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</row>
    <row r="598" spans="1:3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</row>
    <row r="599" spans="1:3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</row>
    <row r="600" spans="1:3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</row>
    <row r="601" spans="1:3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</row>
    <row r="602" spans="1:3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</row>
    <row r="603" spans="1:3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</row>
    <row r="604" spans="1:3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</row>
    <row r="605" spans="1:3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</row>
    <row r="606" spans="1:3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</row>
    <row r="607" spans="1:3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</row>
    <row r="608" spans="1:3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</row>
    <row r="609" spans="1:3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</row>
    <row r="610" spans="1:3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</row>
    <row r="611" spans="1:3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</row>
    <row r="612" spans="1:3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</row>
    <row r="613" spans="1:3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</row>
    <row r="614" spans="1:3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</row>
    <row r="615" spans="1:3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</row>
    <row r="616" spans="1:3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</row>
    <row r="617" spans="1:3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</row>
    <row r="618" spans="1:3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</row>
    <row r="619" spans="1:3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</row>
    <row r="620" spans="1:3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</row>
    <row r="621" spans="1:3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</row>
    <row r="622" spans="1:3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</row>
    <row r="623" spans="1:3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</row>
    <row r="624" spans="1:3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</row>
    <row r="625" spans="1:3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</row>
    <row r="626" spans="1:3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</row>
    <row r="627" spans="1:3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</row>
    <row r="628" spans="1:3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</row>
    <row r="629" spans="1:3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</row>
    <row r="630" spans="1:3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</row>
    <row r="631" spans="1:3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</row>
    <row r="632" spans="1:3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</row>
    <row r="633" spans="1:3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</row>
    <row r="634" spans="1:3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</row>
    <row r="635" spans="1:3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</row>
    <row r="636" spans="1:3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</row>
    <row r="637" spans="1:3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</row>
    <row r="638" spans="1:3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</row>
    <row r="639" spans="1:3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</row>
    <row r="640" spans="1:3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</row>
    <row r="641" spans="1:3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</row>
    <row r="642" spans="1:3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</row>
    <row r="643" spans="1:3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</row>
    <row r="644" spans="1:3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</row>
    <row r="645" spans="1:3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</row>
    <row r="646" spans="1:3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</row>
    <row r="647" spans="1:3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</row>
    <row r="648" spans="1:3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</row>
    <row r="649" spans="1:3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</row>
    <row r="650" spans="1:3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</row>
    <row r="651" spans="1:3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</row>
    <row r="652" spans="1:3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</row>
    <row r="653" spans="1:3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</row>
    <row r="654" spans="1:3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</row>
    <row r="655" spans="1:3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</row>
    <row r="656" spans="1:3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</row>
    <row r="657" spans="1:3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</row>
    <row r="658" spans="1:3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</row>
    <row r="659" spans="1:3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</row>
    <row r="660" spans="1:3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</row>
    <row r="661" spans="1:3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</row>
    <row r="662" spans="1:3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</row>
    <row r="663" spans="1:3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</row>
    <row r="664" spans="1:3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</row>
    <row r="665" spans="1:3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</row>
    <row r="666" spans="1:3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</row>
    <row r="667" spans="1:3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</row>
    <row r="668" spans="1:3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</row>
    <row r="669" spans="1:3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</row>
    <row r="670" spans="1:3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</row>
    <row r="671" spans="1:3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</row>
    <row r="672" spans="1:3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</row>
    <row r="673" spans="1:3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</row>
    <row r="674" spans="1:3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</row>
    <row r="675" spans="1:3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</row>
    <row r="676" spans="1:3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</row>
    <row r="677" spans="1:3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</row>
    <row r="678" spans="1:3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</row>
    <row r="679" spans="1:3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</row>
    <row r="680" spans="1:3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</row>
    <row r="681" spans="1:3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</row>
    <row r="682" spans="1:3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</row>
    <row r="683" spans="1:3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</row>
    <row r="684" spans="1:3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</row>
    <row r="685" spans="1:3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</row>
    <row r="686" spans="1:3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</row>
    <row r="687" spans="1:3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</row>
    <row r="688" spans="1:3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</row>
    <row r="689" spans="1:3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</row>
    <row r="690" spans="1:3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</row>
    <row r="691" spans="1:3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</row>
    <row r="692" spans="1:3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</row>
    <row r="693" spans="1:3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</row>
    <row r="694" spans="1:3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</row>
    <row r="695" spans="1:3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</row>
    <row r="696" spans="1:3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</row>
    <row r="697" spans="1:3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</row>
    <row r="698" spans="1:3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</row>
    <row r="699" spans="1:3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</row>
    <row r="700" spans="1:3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</row>
    <row r="701" spans="1:3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</row>
    <row r="702" spans="1:3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</row>
    <row r="703" spans="1:3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</row>
    <row r="704" spans="1:3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</row>
    <row r="705" spans="1:3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</row>
    <row r="706" spans="1:3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</row>
    <row r="707" spans="1:3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</row>
    <row r="708" spans="1:3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</row>
    <row r="709" spans="1:3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</row>
    <row r="710" spans="1:3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</row>
    <row r="711" spans="1:3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</row>
    <row r="712" spans="1:3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</row>
    <row r="713" spans="1:3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</row>
    <row r="714" spans="1:3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</row>
    <row r="715" spans="1:3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</row>
    <row r="716" spans="1:3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</row>
    <row r="717" spans="1:3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</row>
    <row r="718" spans="1:3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</row>
    <row r="719" spans="1:3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</row>
    <row r="720" spans="1:3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</row>
    <row r="721" spans="1:3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</row>
    <row r="722" spans="1:3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</row>
    <row r="723" spans="1:3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</row>
    <row r="724" spans="1:3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</row>
    <row r="725" spans="1:3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</row>
    <row r="726" spans="1:3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</row>
    <row r="727" spans="1:3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</row>
    <row r="728" spans="1:3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</row>
    <row r="729" spans="1:3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</row>
    <row r="730" spans="1:3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</row>
    <row r="731" spans="1:3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</row>
    <row r="732" spans="1:3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</row>
    <row r="733" spans="1:3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</row>
    <row r="734" spans="1:3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</row>
    <row r="735" spans="1:3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</row>
    <row r="736" spans="1:3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</row>
    <row r="737" spans="1:3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</row>
    <row r="738" spans="1:3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</row>
    <row r="739" spans="1:3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</row>
    <row r="740" spans="1:3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</row>
    <row r="741" spans="1:3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</row>
    <row r="742" spans="1:3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</row>
    <row r="743" spans="1:3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</row>
    <row r="744" spans="1:3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</row>
    <row r="745" spans="1:3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</row>
    <row r="746" spans="1:3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</row>
    <row r="747" spans="1:3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</row>
    <row r="748" spans="1:3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</row>
    <row r="749" spans="1:3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</row>
    <row r="750" spans="1:3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  <c r="IY750" s="33"/>
      <c r="IZ750" s="33"/>
      <c r="JA750" s="33"/>
      <c r="JB750" s="33"/>
      <c r="JC750" s="33"/>
      <c r="JD750" s="33"/>
      <c r="JE750" s="33"/>
      <c r="JF750" s="33"/>
      <c r="JG750" s="33"/>
      <c r="JH750" s="33"/>
      <c r="JI750" s="33"/>
      <c r="JJ750" s="33"/>
      <c r="JK750" s="33"/>
      <c r="JL750" s="33"/>
      <c r="JM750" s="33"/>
      <c r="JN750" s="33"/>
      <c r="JO750" s="33"/>
      <c r="JP750" s="33"/>
      <c r="JQ750" s="33"/>
      <c r="JR750" s="33"/>
      <c r="JS750" s="33"/>
      <c r="JT750" s="33"/>
      <c r="JU750" s="33"/>
      <c r="JV750" s="33"/>
      <c r="JW750" s="33"/>
      <c r="JX750" s="33"/>
      <c r="JY750" s="33"/>
      <c r="JZ750" s="33"/>
      <c r="KA750" s="33"/>
      <c r="KB750" s="33"/>
      <c r="KC750" s="33"/>
      <c r="KD750" s="33"/>
      <c r="KE750" s="33"/>
      <c r="KF750" s="33"/>
      <c r="KG750" s="33"/>
      <c r="KH750" s="33"/>
      <c r="KI750" s="33"/>
      <c r="KJ750" s="33"/>
      <c r="KK750" s="33"/>
      <c r="KL750" s="33"/>
      <c r="KM750" s="33"/>
      <c r="KN750" s="33"/>
      <c r="KO750" s="33"/>
      <c r="KP750" s="33"/>
      <c r="KQ750" s="33"/>
      <c r="KR750" s="33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33"/>
    </row>
    <row r="751" spans="1:3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</row>
    <row r="752" spans="1:3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</row>
    <row r="753" spans="1:3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</row>
    <row r="754" spans="1:3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</row>
    <row r="755" spans="1:3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</row>
    <row r="756" spans="1:3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</row>
    <row r="757" spans="1:3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</row>
    <row r="758" spans="1:3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</row>
    <row r="759" spans="1:3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</row>
    <row r="760" spans="1:3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</row>
    <row r="761" spans="1:3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</row>
    <row r="762" spans="1:3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</row>
    <row r="763" spans="1:3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</row>
    <row r="764" spans="1:3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</row>
    <row r="765" spans="1:3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</row>
    <row r="766" spans="1:3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</row>
    <row r="767" spans="1:3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</row>
    <row r="768" spans="1:3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</row>
    <row r="769" spans="1:3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</row>
    <row r="770" spans="1:3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</row>
    <row r="771" spans="1:3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</row>
    <row r="772" spans="1:3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</row>
    <row r="773" spans="1:3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</row>
    <row r="774" spans="1:3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</row>
    <row r="775" spans="1:3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</row>
    <row r="776" spans="1:3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</row>
    <row r="777" spans="1:3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</row>
    <row r="778" spans="1:3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</row>
    <row r="779" spans="1:3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</row>
    <row r="780" spans="1:3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</row>
    <row r="781" spans="1:3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</row>
    <row r="782" spans="1:3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</row>
    <row r="783" spans="1:3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</row>
    <row r="784" spans="1:3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</row>
    <row r="785" spans="1:3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</row>
    <row r="786" spans="1:3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</row>
    <row r="787" spans="1:3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</row>
    <row r="788" spans="1:31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</row>
    <row r="789" spans="1:31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</row>
    <row r="790" spans="1:31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</row>
    <row r="791" spans="1:31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</row>
    <row r="792" spans="1:31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</row>
    <row r="793" spans="1:31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</row>
    <row r="794" spans="1:31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  <c r="IY794" s="33"/>
      <c r="IZ794" s="33"/>
      <c r="JA794" s="33"/>
      <c r="JB794" s="33"/>
      <c r="JC794" s="33"/>
      <c r="JD794" s="33"/>
      <c r="JE794" s="33"/>
      <c r="JF794" s="33"/>
      <c r="JG794" s="33"/>
      <c r="JH794" s="33"/>
      <c r="JI794" s="33"/>
      <c r="JJ794" s="33"/>
      <c r="JK794" s="33"/>
      <c r="JL794" s="33"/>
      <c r="JM794" s="33"/>
      <c r="JN794" s="33"/>
      <c r="JO794" s="33"/>
      <c r="JP794" s="33"/>
      <c r="JQ794" s="33"/>
      <c r="JR794" s="33"/>
      <c r="JS794" s="33"/>
      <c r="JT794" s="33"/>
      <c r="JU794" s="33"/>
      <c r="JV794" s="33"/>
      <c r="JW794" s="33"/>
      <c r="JX794" s="33"/>
      <c r="JY794" s="33"/>
      <c r="JZ794" s="33"/>
      <c r="KA794" s="33"/>
      <c r="KB794" s="33"/>
      <c r="KC794" s="33"/>
      <c r="KD794" s="33"/>
      <c r="KE794" s="33"/>
      <c r="KF794" s="33"/>
      <c r="KG794" s="33"/>
      <c r="KH794" s="33"/>
      <c r="KI794" s="33"/>
      <c r="KJ794" s="33"/>
      <c r="KK794" s="33"/>
      <c r="KL794" s="33"/>
      <c r="KM794" s="33"/>
      <c r="KN794" s="33"/>
      <c r="KO794" s="33"/>
      <c r="KP794" s="33"/>
      <c r="KQ794" s="33"/>
      <c r="KR794" s="33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33"/>
    </row>
    <row r="795" spans="1:31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</row>
    <row r="796" spans="1:31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</row>
    <row r="797" spans="1:31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</row>
    <row r="798" spans="1:31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</row>
    <row r="799" spans="1:31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  <c r="IY799" s="33"/>
      <c r="IZ799" s="33"/>
      <c r="JA799" s="33"/>
      <c r="JB799" s="33"/>
      <c r="JC799" s="33"/>
      <c r="JD799" s="33"/>
      <c r="JE799" s="33"/>
      <c r="JF799" s="33"/>
      <c r="JG799" s="33"/>
      <c r="JH799" s="33"/>
      <c r="JI799" s="33"/>
      <c r="JJ799" s="33"/>
      <c r="JK799" s="33"/>
      <c r="JL799" s="33"/>
      <c r="JM799" s="33"/>
      <c r="JN799" s="33"/>
      <c r="JO799" s="33"/>
      <c r="JP799" s="33"/>
      <c r="JQ799" s="33"/>
      <c r="JR799" s="33"/>
      <c r="JS799" s="33"/>
      <c r="JT799" s="33"/>
      <c r="JU799" s="33"/>
      <c r="JV799" s="33"/>
      <c r="JW799" s="33"/>
      <c r="JX799" s="33"/>
      <c r="JY799" s="33"/>
      <c r="JZ799" s="33"/>
      <c r="KA799" s="33"/>
      <c r="KB799" s="33"/>
      <c r="KC799" s="33"/>
      <c r="KD799" s="33"/>
      <c r="KE799" s="33"/>
      <c r="KF799" s="33"/>
      <c r="KG799" s="33"/>
      <c r="KH799" s="33"/>
      <c r="KI799" s="33"/>
      <c r="KJ799" s="33"/>
      <c r="KK799" s="33"/>
      <c r="KL799" s="33"/>
      <c r="KM799" s="33"/>
      <c r="KN799" s="33"/>
      <c r="KO799" s="33"/>
      <c r="KP799" s="33"/>
      <c r="KQ799" s="33"/>
      <c r="KR799" s="33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33"/>
    </row>
    <row r="800" spans="1:31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  <c r="IY800" s="33"/>
      <c r="IZ800" s="33"/>
      <c r="JA800" s="33"/>
      <c r="JB800" s="33"/>
      <c r="JC800" s="33"/>
      <c r="JD800" s="33"/>
      <c r="JE800" s="33"/>
      <c r="JF800" s="33"/>
      <c r="JG800" s="33"/>
      <c r="JH800" s="33"/>
      <c r="JI800" s="33"/>
      <c r="JJ800" s="33"/>
      <c r="JK800" s="33"/>
      <c r="JL800" s="33"/>
      <c r="JM800" s="33"/>
      <c r="JN800" s="33"/>
      <c r="JO800" s="33"/>
      <c r="JP800" s="33"/>
      <c r="JQ800" s="33"/>
      <c r="JR800" s="33"/>
      <c r="JS800" s="33"/>
      <c r="JT800" s="33"/>
      <c r="JU800" s="33"/>
      <c r="JV800" s="33"/>
      <c r="JW800" s="33"/>
      <c r="JX800" s="33"/>
      <c r="JY800" s="33"/>
      <c r="JZ800" s="33"/>
      <c r="KA800" s="33"/>
      <c r="KB800" s="33"/>
      <c r="KC800" s="33"/>
      <c r="KD800" s="33"/>
      <c r="KE800" s="33"/>
      <c r="KF800" s="33"/>
      <c r="KG800" s="33"/>
      <c r="KH800" s="33"/>
      <c r="KI800" s="33"/>
      <c r="KJ800" s="33"/>
      <c r="KK800" s="33"/>
      <c r="KL800" s="33"/>
      <c r="KM800" s="33"/>
      <c r="KN800" s="33"/>
      <c r="KO800" s="33"/>
      <c r="KP800" s="33"/>
      <c r="KQ800" s="33"/>
      <c r="KR800" s="33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33"/>
    </row>
    <row r="801" spans="1:31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  <c r="IY801" s="33"/>
      <c r="IZ801" s="33"/>
      <c r="JA801" s="33"/>
      <c r="JB801" s="33"/>
      <c r="JC801" s="33"/>
      <c r="JD801" s="33"/>
      <c r="JE801" s="33"/>
      <c r="JF801" s="33"/>
      <c r="JG801" s="33"/>
      <c r="JH801" s="33"/>
      <c r="JI801" s="33"/>
      <c r="JJ801" s="33"/>
      <c r="JK801" s="33"/>
      <c r="JL801" s="33"/>
      <c r="JM801" s="33"/>
      <c r="JN801" s="33"/>
      <c r="JO801" s="33"/>
      <c r="JP801" s="33"/>
      <c r="JQ801" s="33"/>
      <c r="JR801" s="33"/>
      <c r="JS801" s="33"/>
      <c r="JT801" s="33"/>
      <c r="JU801" s="33"/>
      <c r="JV801" s="33"/>
      <c r="JW801" s="33"/>
      <c r="JX801" s="33"/>
      <c r="JY801" s="33"/>
      <c r="JZ801" s="33"/>
      <c r="KA801" s="33"/>
      <c r="KB801" s="33"/>
      <c r="KC801" s="33"/>
      <c r="KD801" s="33"/>
      <c r="KE801" s="33"/>
      <c r="KF801" s="33"/>
      <c r="KG801" s="33"/>
      <c r="KH801" s="33"/>
      <c r="KI801" s="33"/>
      <c r="KJ801" s="33"/>
      <c r="KK801" s="33"/>
      <c r="KL801" s="33"/>
      <c r="KM801" s="33"/>
      <c r="KN801" s="33"/>
      <c r="KO801" s="33"/>
      <c r="KP801" s="33"/>
      <c r="KQ801" s="33"/>
      <c r="KR801" s="33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33"/>
    </row>
    <row r="802" spans="1:31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</row>
    <row r="803" spans="1:31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</row>
    <row r="804" spans="1:31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</row>
    <row r="805" spans="1:31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</row>
    <row r="806" spans="1:31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</row>
    <row r="807" spans="1:31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  <c r="IY807" s="33"/>
      <c r="IZ807" s="33"/>
      <c r="JA807" s="33"/>
      <c r="JB807" s="33"/>
      <c r="JC807" s="33"/>
      <c r="JD807" s="33"/>
      <c r="JE807" s="33"/>
      <c r="JF807" s="33"/>
      <c r="JG807" s="33"/>
      <c r="JH807" s="33"/>
      <c r="JI807" s="33"/>
      <c r="JJ807" s="33"/>
      <c r="JK807" s="33"/>
      <c r="JL807" s="33"/>
      <c r="JM807" s="33"/>
      <c r="JN807" s="33"/>
      <c r="JO807" s="33"/>
      <c r="JP807" s="33"/>
      <c r="JQ807" s="33"/>
      <c r="JR807" s="33"/>
      <c r="JS807" s="33"/>
      <c r="JT807" s="33"/>
      <c r="JU807" s="33"/>
      <c r="JV807" s="33"/>
      <c r="JW807" s="33"/>
      <c r="JX807" s="33"/>
      <c r="JY807" s="33"/>
      <c r="JZ807" s="33"/>
      <c r="KA807" s="33"/>
      <c r="KB807" s="33"/>
      <c r="KC807" s="33"/>
      <c r="KD807" s="33"/>
      <c r="KE807" s="33"/>
      <c r="KF807" s="33"/>
      <c r="KG807" s="33"/>
      <c r="KH807" s="33"/>
      <c r="KI807" s="33"/>
      <c r="KJ807" s="33"/>
      <c r="KK807" s="33"/>
      <c r="KL807" s="33"/>
      <c r="KM807" s="33"/>
      <c r="KN807" s="33"/>
      <c r="KO807" s="33"/>
      <c r="KP807" s="33"/>
      <c r="KQ807" s="33"/>
      <c r="KR807" s="33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33"/>
    </row>
    <row r="808" spans="1:31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</row>
    <row r="809" spans="1:31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</row>
    <row r="810" spans="1:31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</row>
    <row r="811" spans="1:31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</row>
    <row r="812" spans="1:31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</row>
    <row r="813" spans="1:31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</row>
    <row r="814" spans="1:31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</row>
    <row r="815" spans="1:31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</row>
    <row r="816" spans="1:31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</row>
    <row r="817" spans="1:31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</row>
    <row r="818" spans="1:31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</row>
    <row r="819" spans="1:31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</row>
    <row r="820" spans="1:31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</row>
    <row r="821" spans="1:31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</row>
    <row r="822" spans="1:31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</row>
    <row r="823" spans="1:31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</row>
    <row r="824" spans="1:31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</row>
    <row r="825" spans="1:31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</row>
    <row r="826" spans="1:31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</row>
    <row r="827" spans="1:31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</row>
    <row r="828" spans="1:31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</row>
    <row r="829" spans="1:31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</row>
    <row r="830" spans="1:31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</row>
    <row r="831" spans="1:31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</row>
    <row r="832" spans="1:31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</row>
    <row r="833" spans="1:31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</row>
    <row r="834" spans="1:31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</row>
    <row r="835" spans="1:31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</row>
    <row r="836" spans="1:31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</row>
    <row r="837" spans="1:31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</row>
    <row r="838" spans="1:31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</row>
    <row r="839" spans="1:31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</row>
    <row r="840" spans="1:31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</row>
    <row r="841" spans="1:31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</row>
    <row r="842" spans="1:31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</row>
    <row r="843" spans="1:31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</row>
    <row r="844" spans="1:31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</row>
    <row r="845" spans="1:31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</row>
    <row r="846" spans="1:31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</row>
    <row r="847" spans="1:31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</row>
    <row r="848" spans="1:31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</row>
    <row r="849" spans="1:31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</row>
    <row r="850" spans="1:31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</row>
    <row r="851" spans="1:31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</row>
    <row r="852" spans="1:31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</row>
    <row r="853" spans="1:31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</row>
    <row r="854" spans="1:31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</row>
    <row r="855" spans="1:31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</row>
    <row r="856" spans="1:31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</row>
    <row r="857" spans="1:31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</row>
    <row r="858" spans="1:31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</row>
    <row r="859" spans="1:31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</row>
    <row r="860" spans="1:31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</row>
    <row r="861" spans="1:31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</row>
    <row r="862" spans="1:31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</row>
    <row r="863" spans="1:31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</row>
    <row r="864" spans="1:31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</row>
    <row r="865" spans="1:31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</row>
    <row r="866" spans="1:31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</row>
    <row r="867" spans="1:31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</row>
    <row r="868" spans="1:31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</row>
    <row r="869" spans="1:31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</row>
    <row r="870" spans="1:31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</row>
    <row r="871" spans="1:31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</row>
    <row r="872" spans="1:31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</row>
    <row r="873" spans="1:31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</row>
    <row r="874" spans="1:31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</row>
    <row r="875" spans="1:31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</row>
    <row r="876" spans="1:31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</row>
    <row r="877" spans="1:31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</row>
    <row r="878" spans="1:31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</row>
    <row r="879" spans="1:31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</row>
    <row r="880" spans="1:31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</row>
    <row r="881" spans="1:31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</row>
    <row r="882" spans="1:31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</row>
    <row r="883" spans="1:31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</row>
    <row r="884" spans="1:31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</row>
    <row r="885" spans="1:31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</row>
    <row r="886" spans="1:31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</row>
    <row r="887" spans="1:31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</row>
    <row r="888" spans="1:31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</row>
    <row r="889" spans="1:31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</row>
    <row r="890" spans="1:31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</row>
    <row r="891" spans="1:31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</row>
    <row r="892" spans="1:31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</row>
    <row r="893" spans="1:31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</row>
    <row r="894" spans="1:31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</row>
    <row r="895" spans="1:31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</row>
    <row r="896" spans="1:31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</row>
    <row r="897" spans="1:31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</row>
    <row r="898" spans="1:31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</row>
    <row r="899" spans="1:31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</row>
    <row r="900" spans="1:31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</row>
    <row r="901" spans="1:31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</row>
    <row r="902" spans="1:31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  <c r="IY902" s="33"/>
      <c r="IZ902" s="33"/>
      <c r="JA902" s="33"/>
      <c r="JB902" s="33"/>
      <c r="JC902" s="33"/>
      <c r="JD902" s="33"/>
      <c r="JE902" s="33"/>
      <c r="JF902" s="33"/>
      <c r="JG902" s="33"/>
      <c r="JH902" s="33"/>
      <c r="JI902" s="33"/>
      <c r="JJ902" s="33"/>
      <c r="JK902" s="33"/>
      <c r="JL902" s="33"/>
      <c r="JM902" s="33"/>
      <c r="JN902" s="33"/>
      <c r="JO902" s="33"/>
      <c r="JP902" s="33"/>
      <c r="JQ902" s="33"/>
      <c r="JR902" s="33"/>
      <c r="JS902" s="33"/>
      <c r="JT902" s="33"/>
      <c r="JU902" s="33"/>
      <c r="JV902" s="33"/>
      <c r="JW902" s="33"/>
      <c r="JX902" s="33"/>
      <c r="JY902" s="33"/>
      <c r="JZ902" s="33"/>
      <c r="KA902" s="33"/>
      <c r="KB902" s="33"/>
      <c r="KC902" s="33"/>
      <c r="KD902" s="33"/>
      <c r="KE902" s="33"/>
      <c r="KF902" s="33"/>
      <c r="KG902" s="33"/>
      <c r="KH902" s="33"/>
      <c r="KI902" s="33"/>
      <c r="KJ902" s="33"/>
      <c r="KK902" s="33"/>
      <c r="KL902" s="33"/>
      <c r="KM902" s="33"/>
      <c r="KN902" s="33"/>
      <c r="KO902" s="33"/>
      <c r="KP902" s="33"/>
      <c r="KQ902" s="33"/>
      <c r="KR902" s="33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33"/>
    </row>
    <row r="903" spans="1:31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  <c r="IY903" s="33"/>
      <c r="IZ903" s="33"/>
      <c r="JA903" s="33"/>
      <c r="JB903" s="33"/>
      <c r="JC903" s="33"/>
      <c r="JD903" s="33"/>
      <c r="JE903" s="33"/>
      <c r="JF903" s="33"/>
      <c r="JG903" s="33"/>
      <c r="JH903" s="33"/>
      <c r="JI903" s="33"/>
      <c r="JJ903" s="33"/>
      <c r="JK903" s="33"/>
      <c r="JL903" s="33"/>
      <c r="JM903" s="33"/>
      <c r="JN903" s="33"/>
      <c r="JO903" s="33"/>
      <c r="JP903" s="33"/>
      <c r="JQ903" s="33"/>
      <c r="JR903" s="33"/>
      <c r="JS903" s="33"/>
      <c r="JT903" s="33"/>
      <c r="JU903" s="33"/>
      <c r="JV903" s="33"/>
      <c r="JW903" s="33"/>
      <c r="JX903" s="33"/>
      <c r="JY903" s="33"/>
      <c r="JZ903" s="33"/>
      <c r="KA903" s="33"/>
      <c r="KB903" s="33"/>
      <c r="KC903" s="33"/>
      <c r="KD903" s="33"/>
      <c r="KE903" s="33"/>
      <c r="KF903" s="33"/>
      <c r="KG903" s="33"/>
      <c r="KH903" s="33"/>
      <c r="KI903" s="33"/>
      <c r="KJ903" s="33"/>
      <c r="KK903" s="33"/>
      <c r="KL903" s="33"/>
      <c r="KM903" s="33"/>
      <c r="KN903" s="33"/>
      <c r="KO903" s="33"/>
      <c r="KP903" s="33"/>
      <c r="KQ903" s="33"/>
      <c r="KR903" s="33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33"/>
    </row>
    <row r="904" spans="1:31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  <c r="IY904" s="33"/>
      <c r="IZ904" s="33"/>
      <c r="JA904" s="33"/>
      <c r="JB904" s="33"/>
      <c r="JC904" s="33"/>
      <c r="JD904" s="33"/>
      <c r="JE904" s="33"/>
      <c r="JF904" s="33"/>
      <c r="JG904" s="33"/>
      <c r="JH904" s="33"/>
      <c r="JI904" s="33"/>
      <c r="JJ904" s="33"/>
      <c r="JK904" s="33"/>
      <c r="JL904" s="33"/>
      <c r="JM904" s="33"/>
      <c r="JN904" s="33"/>
      <c r="JO904" s="33"/>
      <c r="JP904" s="33"/>
      <c r="JQ904" s="33"/>
      <c r="JR904" s="33"/>
      <c r="JS904" s="33"/>
      <c r="JT904" s="33"/>
      <c r="JU904" s="33"/>
      <c r="JV904" s="33"/>
      <c r="JW904" s="33"/>
      <c r="JX904" s="33"/>
      <c r="JY904" s="33"/>
      <c r="JZ904" s="33"/>
      <c r="KA904" s="33"/>
      <c r="KB904" s="33"/>
      <c r="KC904" s="33"/>
      <c r="KD904" s="33"/>
      <c r="KE904" s="33"/>
      <c r="KF904" s="33"/>
      <c r="KG904" s="33"/>
      <c r="KH904" s="33"/>
      <c r="KI904" s="33"/>
      <c r="KJ904" s="33"/>
      <c r="KK904" s="33"/>
      <c r="KL904" s="33"/>
      <c r="KM904" s="33"/>
      <c r="KN904" s="33"/>
      <c r="KO904" s="33"/>
      <c r="KP904" s="33"/>
      <c r="KQ904" s="33"/>
      <c r="KR904" s="33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33"/>
    </row>
    <row r="905" spans="1:31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  <c r="IY905" s="33"/>
      <c r="IZ905" s="33"/>
      <c r="JA905" s="33"/>
      <c r="JB905" s="33"/>
      <c r="JC905" s="33"/>
      <c r="JD905" s="33"/>
      <c r="JE905" s="33"/>
      <c r="JF905" s="33"/>
      <c r="JG905" s="33"/>
      <c r="JH905" s="33"/>
      <c r="JI905" s="33"/>
      <c r="JJ905" s="33"/>
      <c r="JK905" s="33"/>
      <c r="JL905" s="33"/>
      <c r="JM905" s="33"/>
      <c r="JN905" s="33"/>
      <c r="JO905" s="33"/>
      <c r="JP905" s="33"/>
      <c r="JQ905" s="33"/>
      <c r="JR905" s="33"/>
      <c r="JS905" s="33"/>
      <c r="JT905" s="33"/>
      <c r="JU905" s="33"/>
      <c r="JV905" s="33"/>
      <c r="JW905" s="33"/>
      <c r="JX905" s="33"/>
      <c r="JY905" s="33"/>
      <c r="JZ905" s="33"/>
      <c r="KA905" s="33"/>
      <c r="KB905" s="33"/>
      <c r="KC905" s="33"/>
      <c r="KD905" s="33"/>
      <c r="KE905" s="33"/>
      <c r="KF905" s="33"/>
      <c r="KG905" s="33"/>
      <c r="KH905" s="33"/>
      <c r="KI905" s="33"/>
      <c r="KJ905" s="33"/>
      <c r="KK905" s="33"/>
      <c r="KL905" s="33"/>
      <c r="KM905" s="33"/>
      <c r="KN905" s="33"/>
      <c r="KO905" s="33"/>
      <c r="KP905" s="33"/>
      <c r="KQ905" s="33"/>
      <c r="KR905" s="33"/>
      <c r="KS905" s="33"/>
      <c r="KT905" s="33"/>
      <c r="KU905" s="33"/>
      <c r="KV905" s="33"/>
      <c r="KW905" s="33"/>
      <c r="KX905" s="33"/>
      <c r="KY905" s="33"/>
      <c r="KZ905" s="33"/>
      <c r="LA905" s="33"/>
      <c r="LB905" s="33"/>
      <c r="LC905" s="33"/>
    </row>
    <row r="906" spans="1:31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</row>
    <row r="907" spans="1:31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  <c r="IY907" s="33"/>
      <c r="IZ907" s="33"/>
      <c r="JA907" s="33"/>
      <c r="JB907" s="33"/>
      <c r="JC907" s="33"/>
      <c r="JD907" s="33"/>
      <c r="JE907" s="33"/>
      <c r="JF907" s="33"/>
      <c r="JG907" s="33"/>
      <c r="JH907" s="33"/>
      <c r="JI907" s="33"/>
      <c r="JJ907" s="33"/>
      <c r="JK907" s="33"/>
      <c r="JL907" s="33"/>
      <c r="JM907" s="33"/>
      <c r="JN907" s="33"/>
      <c r="JO907" s="33"/>
      <c r="JP907" s="33"/>
      <c r="JQ907" s="33"/>
      <c r="JR907" s="33"/>
      <c r="JS907" s="33"/>
      <c r="JT907" s="33"/>
      <c r="JU907" s="33"/>
      <c r="JV907" s="33"/>
      <c r="JW907" s="33"/>
      <c r="JX907" s="33"/>
      <c r="JY907" s="33"/>
      <c r="JZ907" s="33"/>
      <c r="KA907" s="33"/>
      <c r="KB907" s="33"/>
      <c r="KC907" s="33"/>
      <c r="KD907" s="33"/>
      <c r="KE907" s="33"/>
      <c r="KF907" s="33"/>
      <c r="KG907" s="33"/>
      <c r="KH907" s="33"/>
      <c r="KI907" s="33"/>
      <c r="KJ907" s="33"/>
      <c r="KK907" s="33"/>
      <c r="KL907" s="33"/>
      <c r="KM907" s="33"/>
      <c r="KN907" s="33"/>
      <c r="KO907" s="33"/>
      <c r="KP907" s="33"/>
      <c r="KQ907" s="33"/>
      <c r="KR907" s="33"/>
      <c r="KS907" s="33"/>
      <c r="KT907" s="33"/>
      <c r="KU907" s="33"/>
      <c r="KV907" s="33"/>
      <c r="KW907" s="33"/>
      <c r="KX907" s="33"/>
      <c r="KY907" s="33"/>
      <c r="KZ907" s="33"/>
      <c r="LA907" s="33"/>
      <c r="LB907" s="33"/>
      <c r="LC907" s="33"/>
    </row>
    <row r="908" spans="1:31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  <c r="IY908" s="33"/>
      <c r="IZ908" s="33"/>
      <c r="JA908" s="33"/>
      <c r="JB908" s="33"/>
      <c r="JC908" s="33"/>
      <c r="JD908" s="33"/>
      <c r="JE908" s="33"/>
      <c r="JF908" s="33"/>
      <c r="JG908" s="33"/>
      <c r="JH908" s="33"/>
      <c r="JI908" s="33"/>
      <c r="JJ908" s="33"/>
      <c r="JK908" s="33"/>
      <c r="JL908" s="33"/>
      <c r="JM908" s="33"/>
      <c r="JN908" s="33"/>
      <c r="JO908" s="33"/>
      <c r="JP908" s="33"/>
      <c r="JQ908" s="33"/>
      <c r="JR908" s="33"/>
      <c r="JS908" s="33"/>
      <c r="JT908" s="33"/>
      <c r="JU908" s="33"/>
      <c r="JV908" s="33"/>
      <c r="JW908" s="33"/>
      <c r="JX908" s="33"/>
      <c r="JY908" s="33"/>
      <c r="JZ908" s="33"/>
      <c r="KA908" s="33"/>
      <c r="KB908" s="33"/>
      <c r="KC908" s="33"/>
      <c r="KD908" s="33"/>
      <c r="KE908" s="33"/>
      <c r="KF908" s="33"/>
      <c r="KG908" s="33"/>
      <c r="KH908" s="33"/>
      <c r="KI908" s="33"/>
      <c r="KJ908" s="33"/>
      <c r="KK908" s="33"/>
      <c r="KL908" s="33"/>
      <c r="KM908" s="33"/>
      <c r="KN908" s="33"/>
      <c r="KO908" s="33"/>
      <c r="KP908" s="33"/>
      <c r="KQ908" s="33"/>
      <c r="KR908" s="33"/>
      <c r="KS908" s="33"/>
      <c r="KT908" s="33"/>
      <c r="KU908" s="33"/>
      <c r="KV908" s="33"/>
      <c r="KW908" s="33"/>
      <c r="KX908" s="33"/>
      <c r="KY908" s="33"/>
      <c r="KZ908" s="33"/>
      <c r="LA908" s="33"/>
      <c r="LB908" s="33"/>
      <c r="LC908" s="33"/>
    </row>
    <row r="909" spans="1:31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</row>
    <row r="910" spans="1:31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</row>
    <row r="911" spans="1:31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</row>
    <row r="912" spans="1:31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</row>
    <row r="913" spans="1:31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</row>
    <row r="914" spans="1:31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</row>
    <row r="915" spans="1:31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</row>
    <row r="916" spans="1:31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</row>
    <row r="917" spans="1:31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</row>
    <row r="918" spans="1:31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</row>
    <row r="919" spans="1:31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</row>
    <row r="920" spans="1:31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</row>
    <row r="921" spans="1:31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</row>
    <row r="922" spans="1:31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</row>
    <row r="923" spans="1:31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</row>
    <row r="924" spans="1:31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</row>
    <row r="925" spans="1:31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</row>
    <row r="926" spans="1:31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</row>
    <row r="927" spans="1:31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</row>
    <row r="928" spans="1:31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</row>
    <row r="929" spans="1:31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</row>
    <row r="930" spans="1:31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</row>
    <row r="931" spans="1:31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</row>
    <row r="932" spans="1:31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</row>
    <row r="933" spans="1:31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</row>
    <row r="934" spans="1:31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  <c r="IY934" s="33"/>
      <c r="IZ934" s="33"/>
      <c r="JA934" s="33"/>
      <c r="JB934" s="33"/>
      <c r="JC934" s="33"/>
      <c r="JD934" s="33"/>
      <c r="JE934" s="33"/>
      <c r="JF934" s="33"/>
      <c r="JG934" s="33"/>
      <c r="JH934" s="33"/>
      <c r="JI934" s="33"/>
      <c r="JJ934" s="33"/>
      <c r="JK934" s="33"/>
      <c r="JL934" s="33"/>
      <c r="JM934" s="33"/>
      <c r="JN934" s="33"/>
      <c r="JO934" s="33"/>
      <c r="JP934" s="33"/>
      <c r="JQ934" s="33"/>
      <c r="JR934" s="33"/>
      <c r="JS934" s="33"/>
      <c r="JT934" s="33"/>
      <c r="JU934" s="33"/>
      <c r="JV934" s="33"/>
      <c r="JW934" s="33"/>
      <c r="JX934" s="33"/>
      <c r="JY934" s="33"/>
      <c r="JZ934" s="33"/>
      <c r="KA934" s="33"/>
      <c r="KB934" s="33"/>
      <c r="KC934" s="33"/>
      <c r="KD934" s="33"/>
      <c r="KE934" s="33"/>
      <c r="KF934" s="33"/>
      <c r="KG934" s="33"/>
      <c r="KH934" s="33"/>
      <c r="KI934" s="33"/>
      <c r="KJ934" s="33"/>
      <c r="KK934" s="33"/>
      <c r="KL934" s="33"/>
      <c r="KM934" s="33"/>
      <c r="KN934" s="33"/>
      <c r="KO934" s="33"/>
      <c r="KP934" s="33"/>
      <c r="KQ934" s="33"/>
      <c r="KR934" s="33"/>
      <c r="KS934" s="33"/>
      <c r="KT934" s="33"/>
      <c r="KU934" s="33"/>
      <c r="KV934" s="33"/>
      <c r="KW934" s="33"/>
      <c r="KX934" s="33"/>
      <c r="KY934" s="33"/>
      <c r="KZ934" s="33"/>
      <c r="LA934" s="33"/>
      <c r="LB934" s="33"/>
      <c r="LC934" s="33"/>
    </row>
    <row r="935" spans="1:31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  <c r="IY935" s="33"/>
      <c r="IZ935" s="33"/>
      <c r="JA935" s="33"/>
      <c r="JB935" s="33"/>
      <c r="JC935" s="33"/>
      <c r="JD935" s="33"/>
      <c r="JE935" s="33"/>
      <c r="JF935" s="33"/>
      <c r="JG935" s="33"/>
      <c r="JH935" s="33"/>
      <c r="JI935" s="33"/>
      <c r="JJ935" s="33"/>
      <c r="JK935" s="33"/>
      <c r="JL935" s="33"/>
      <c r="JM935" s="33"/>
      <c r="JN935" s="33"/>
      <c r="JO935" s="33"/>
      <c r="JP935" s="33"/>
      <c r="JQ935" s="33"/>
      <c r="JR935" s="33"/>
      <c r="JS935" s="33"/>
      <c r="JT935" s="33"/>
      <c r="JU935" s="33"/>
      <c r="JV935" s="33"/>
      <c r="JW935" s="33"/>
      <c r="JX935" s="33"/>
      <c r="JY935" s="33"/>
      <c r="JZ935" s="33"/>
      <c r="KA935" s="33"/>
      <c r="KB935" s="33"/>
      <c r="KC935" s="33"/>
      <c r="KD935" s="33"/>
      <c r="KE935" s="33"/>
      <c r="KF935" s="33"/>
      <c r="KG935" s="33"/>
      <c r="KH935" s="33"/>
      <c r="KI935" s="33"/>
      <c r="KJ935" s="33"/>
      <c r="KK935" s="33"/>
      <c r="KL935" s="33"/>
      <c r="KM935" s="33"/>
      <c r="KN935" s="33"/>
      <c r="KO935" s="33"/>
      <c r="KP935" s="33"/>
      <c r="KQ935" s="33"/>
      <c r="KR935" s="33"/>
      <c r="KS935" s="33"/>
      <c r="KT935" s="33"/>
      <c r="KU935" s="33"/>
      <c r="KV935" s="33"/>
      <c r="KW935" s="33"/>
      <c r="KX935" s="33"/>
      <c r="KY935" s="33"/>
      <c r="KZ935" s="33"/>
      <c r="LA935" s="33"/>
      <c r="LB935" s="33"/>
      <c r="LC935" s="33"/>
    </row>
    <row r="936" spans="1:31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  <c r="IY936" s="33"/>
      <c r="IZ936" s="33"/>
      <c r="JA936" s="33"/>
      <c r="JB936" s="33"/>
      <c r="JC936" s="33"/>
      <c r="JD936" s="33"/>
      <c r="JE936" s="33"/>
      <c r="JF936" s="33"/>
      <c r="JG936" s="33"/>
      <c r="JH936" s="33"/>
      <c r="JI936" s="33"/>
      <c r="JJ936" s="33"/>
      <c r="JK936" s="33"/>
      <c r="JL936" s="33"/>
      <c r="JM936" s="33"/>
      <c r="JN936" s="33"/>
      <c r="JO936" s="33"/>
      <c r="JP936" s="33"/>
      <c r="JQ936" s="33"/>
      <c r="JR936" s="33"/>
      <c r="JS936" s="33"/>
      <c r="JT936" s="33"/>
      <c r="JU936" s="33"/>
      <c r="JV936" s="33"/>
      <c r="JW936" s="33"/>
      <c r="JX936" s="33"/>
      <c r="JY936" s="33"/>
      <c r="JZ936" s="33"/>
      <c r="KA936" s="33"/>
      <c r="KB936" s="33"/>
      <c r="KC936" s="33"/>
      <c r="KD936" s="33"/>
      <c r="KE936" s="33"/>
      <c r="KF936" s="33"/>
      <c r="KG936" s="33"/>
      <c r="KH936" s="33"/>
      <c r="KI936" s="33"/>
      <c r="KJ936" s="33"/>
      <c r="KK936" s="33"/>
      <c r="KL936" s="33"/>
      <c r="KM936" s="33"/>
      <c r="KN936" s="33"/>
      <c r="KO936" s="33"/>
      <c r="KP936" s="33"/>
      <c r="KQ936" s="33"/>
      <c r="KR936" s="33"/>
      <c r="KS936" s="33"/>
      <c r="KT936" s="33"/>
      <c r="KU936" s="33"/>
      <c r="KV936" s="33"/>
      <c r="KW936" s="33"/>
      <c r="KX936" s="33"/>
      <c r="KY936" s="33"/>
      <c r="KZ936" s="33"/>
      <c r="LA936" s="33"/>
      <c r="LB936" s="33"/>
      <c r="LC936" s="33"/>
    </row>
    <row r="937" spans="1:31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  <c r="IY937" s="33"/>
      <c r="IZ937" s="33"/>
      <c r="JA937" s="33"/>
      <c r="JB937" s="33"/>
      <c r="JC937" s="33"/>
      <c r="JD937" s="33"/>
      <c r="JE937" s="33"/>
      <c r="JF937" s="33"/>
      <c r="JG937" s="33"/>
      <c r="JH937" s="33"/>
      <c r="JI937" s="33"/>
      <c r="JJ937" s="33"/>
      <c r="JK937" s="33"/>
      <c r="JL937" s="33"/>
      <c r="JM937" s="33"/>
      <c r="JN937" s="33"/>
      <c r="JO937" s="33"/>
      <c r="JP937" s="33"/>
      <c r="JQ937" s="33"/>
      <c r="JR937" s="33"/>
      <c r="JS937" s="33"/>
      <c r="JT937" s="33"/>
      <c r="JU937" s="33"/>
      <c r="JV937" s="33"/>
      <c r="JW937" s="33"/>
      <c r="JX937" s="33"/>
      <c r="JY937" s="33"/>
      <c r="JZ937" s="33"/>
      <c r="KA937" s="33"/>
      <c r="KB937" s="33"/>
      <c r="KC937" s="33"/>
      <c r="KD937" s="33"/>
      <c r="KE937" s="33"/>
      <c r="KF937" s="33"/>
      <c r="KG937" s="33"/>
      <c r="KH937" s="33"/>
      <c r="KI937" s="33"/>
      <c r="KJ937" s="33"/>
      <c r="KK937" s="33"/>
      <c r="KL937" s="33"/>
      <c r="KM937" s="33"/>
      <c r="KN937" s="33"/>
      <c r="KO937" s="33"/>
      <c r="KP937" s="33"/>
      <c r="KQ937" s="33"/>
      <c r="KR937" s="33"/>
      <c r="KS937" s="33"/>
      <c r="KT937" s="33"/>
      <c r="KU937" s="33"/>
      <c r="KV937" s="33"/>
      <c r="KW937" s="33"/>
      <c r="KX937" s="33"/>
      <c r="KY937" s="33"/>
      <c r="KZ937" s="33"/>
      <c r="LA937" s="33"/>
      <c r="LB937" s="33"/>
      <c r="LC937" s="33"/>
    </row>
    <row r="938" spans="1:31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  <c r="IY938" s="33"/>
      <c r="IZ938" s="33"/>
      <c r="JA938" s="33"/>
      <c r="JB938" s="33"/>
      <c r="JC938" s="33"/>
      <c r="JD938" s="33"/>
      <c r="JE938" s="33"/>
      <c r="JF938" s="33"/>
      <c r="JG938" s="33"/>
      <c r="JH938" s="33"/>
      <c r="JI938" s="33"/>
      <c r="JJ938" s="33"/>
      <c r="JK938" s="33"/>
      <c r="JL938" s="33"/>
      <c r="JM938" s="33"/>
      <c r="JN938" s="33"/>
      <c r="JO938" s="33"/>
      <c r="JP938" s="33"/>
      <c r="JQ938" s="33"/>
      <c r="JR938" s="33"/>
      <c r="JS938" s="33"/>
      <c r="JT938" s="33"/>
      <c r="JU938" s="33"/>
      <c r="JV938" s="33"/>
      <c r="JW938" s="33"/>
      <c r="JX938" s="33"/>
      <c r="JY938" s="33"/>
      <c r="JZ938" s="33"/>
      <c r="KA938" s="33"/>
      <c r="KB938" s="33"/>
      <c r="KC938" s="33"/>
      <c r="KD938" s="33"/>
      <c r="KE938" s="33"/>
      <c r="KF938" s="33"/>
      <c r="KG938" s="33"/>
      <c r="KH938" s="33"/>
      <c r="KI938" s="33"/>
      <c r="KJ938" s="33"/>
      <c r="KK938" s="33"/>
      <c r="KL938" s="33"/>
      <c r="KM938" s="33"/>
      <c r="KN938" s="33"/>
      <c r="KO938" s="33"/>
      <c r="KP938" s="33"/>
      <c r="KQ938" s="33"/>
      <c r="KR938" s="33"/>
      <c r="KS938" s="33"/>
      <c r="KT938" s="33"/>
      <c r="KU938" s="33"/>
      <c r="KV938" s="33"/>
      <c r="KW938" s="33"/>
      <c r="KX938" s="33"/>
      <c r="KY938" s="33"/>
      <c r="KZ938" s="33"/>
      <c r="LA938" s="33"/>
      <c r="LB938" s="33"/>
      <c r="LC938" s="33"/>
    </row>
    <row r="939" spans="1:31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  <c r="IY939" s="33"/>
      <c r="IZ939" s="33"/>
      <c r="JA939" s="33"/>
      <c r="JB939" s="33"/>
      <c r="JC939" s="33"/>
      <c r="JD939" s="33"/>
      <c r="JE939" s="33"/>
      <c r="JF939" s="33"/>
      <c r="JG939" s="33"/>
      <c r="JH939" s="33"/>
      <c r="JI939" s="33"/>
      <c r="JJ939" s="33"/>
      <c r="JK939" s="33"/>
      <c r="JL939" s="33"/>
      <c r="JM939" s="33"/>
      <c r="JN939" s="33"/>
      <c r="JO939" s="33"/>
      <c r="JP939" s="33"/>
      <c r="JQ939" s="33"/>
      <c r="JR939" s="33"/>
      <c r="JS939" s="33"/>
      <c r="JT939" s="33"/>
      <c r="JU939" s="33"/>
      <c r="JV939" s="33"/>
      <c r="JW939" s="33"/>
      <c r="JX939" s="33"/>
      <c r="JY939" s="33"/>
      <c r="JZ939" s="33"/>
      <c r="KA939" s="33"/>
      <c r="KB939" s="33"/>
      <c r="KC939" s="33"/>
      <c r="KD939" s="33"/>
      <c r="KE939" s="33"/>
      <c r="KF939" s="33"/>
      <c r="KG939" s="33"/>
      <c r="KH939" s="33"/>
      <c r="KI939" s="33"/>
      <c r="KJ939" s="33"/>
      <c r="KK939" s="33"/>
      <c r="KL939" s="33"/>
      <c r="KM939" s="33"/>
      <c r="KN939" s="33"/>
      <c r="KO939" s="33"/>
      <c r="KP939" s="33"/>
      <c r="KQ939" s="33"/>
      <c r="KR939" s="33"/>
      <c r="KS939" s="33"/>
      <c r="KT939" s="33"/>
      <c r="KU939" s="33"/>
      <c r="KV939" s="33"/>
      <c r="KW939" s="33"/>
      <c r="KX939" s="33"/>
      <c r="KY939" s="33"/>
      <c r="KZ939" s="33"/>
      <c r="LA939" s="33"/>
      <c r="LB939" s="33"/>
      <c r="LC939" s="33"/>
    </row>
    <row r="940" spans="1:31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  <c r="IY940" s="33"/>
      <c r="IZ940" s="33"/>
      <c r="JA940" s="33"/>
      <c r="JB940" s="33"/>
      <c r="JC940" s="33"/>
      <c r="JD940" s="33"/>
      <c r="JE940" s="33"/>
      <c r="JF940" s="33"/>
      <c r="JG940" s="33"/>
      <c r="JH940" s="33"/>
      <c r="JI940" s="33"/>
      <c r="JJ940" s="33"/>
      <c r="JK940" s="33"/>
      <c r="JL940" s="33"/>
      <c r="JM940" s="33"/>
      <c r="JN940" s="33"/>
      <c r="JO940" s="33"/>
      <c r="JP940" s="33"/>
      <c r="JQ940" s="33"/>
      <c r="JR940" s="33"/>
      <c r="JS940" s="33"/>
      <c r="JT940" s="33"/>
      <c r="JU940" s="33"/>
      <c r="JV940" s="33"/>
      <c r="JW940" s="33"/>
      <c r="JX940" s="33"/>
      <c r="JY940" s="33"/>
      <c r="JZ940" s="33"/>
      <c r="KA940" s="33"/>
      <c r="KB940" s="33"/>
      <c r="KC940" s="33"/>
      <c r="KD940" s="33"/>
      <c r="KE940" s="33"/>
      <c r="KF940" s="33"/>
      <c r="KG940" s="33"/>
      <c r="KH940" s="33"/>
      <c r="KI940" s="33"/>
      <c r="KJ940" s="33"/>
      <c r="KK940" s="33"/>
      <c r="KL940" s="33"/>
      <c r="KM940" s="33"/>
      <c r="KN940" s="33"/>
      <c r="KO940" s="33"/>
      <c r="KP940" s="33"/>
      <c r="KQ940" s="33"/>
      <c r="KR940" s="33"/>
      <c r="KS940" s="33"/>
      <c r="KT940" s="33"/>
      <c r="KU940" s="33"/>
      <c r="KV940" s="33"/>
      <c r="KW940" s="33"/>
      <c r="KX940" s="33"/>
      <c r="KY940" s="33"/>
      <c r="KZ940" s="33"/>
      <c r="LA940" s="33"/>
      <c r="LB940" s="33"/>
      <c r="LC940" s="33"/>
    </row>
    <row r="941" spans="1:31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  <c r="IY941" s="33"/>
      <c r="IZ941" s="33"/>
      <c r="JA941" s="33"/>
      <c r="JB941" s="33"/>
      <c r="JC941" s="33"/>
      <c r="JD941" s="33"/>
      <c r="JE941" s="33"/>
      <c r="JF941" s="33"/>
      <c r="JG941" s="33"/>
      <c r="JH941" s="33"/>
      <c r="JI941" s="33"/>
      <c r="JJ941" s="33"/>
      <c r="JK941" s="33"/>
      <c r="JL941" s="33"/>
      <c r="JM941" s="33"/>
      <c r="JN941" s="33"/>
      <c r="JO941" s="33"/>
      <c r="JP941" s="33"/>
      <c r="JQ941" s="33"/>
      <c r="JR941" s="33"/>
      <c r="JS941" s="33"/>
      <c r="JT941" s="33"/>
      <c r="JU941" s="33"/>
      <c r="JV941" s="33"/>
      <c r="JW941" s="33"/>
      <c r="JX941" s="33"/>
      <c r="JY941" s="33"/>
      <c r="JZ941" s="33"/>
      <c r="KA941" s="33"/>
      <c r="KB941" s="33"/>
      <c r="KC941" s="33"/>
      <c r="KD941" s="33"/>
      <c r="KE941" s="33"/>
      <c r="KF941" s="33"/>
      <c r="KG941" s="33"/>
      <c r="KH941" s="33"/>
      <c r="KI941" s="33"/>
      <c r="KJ941" s="33"/>
      <c r="KK941" s="33"/>
      <c r="KL941" s="33"/>
      <c r="KM941" s="33"/>
      <c r="KN941" s="33"/>
      <c r="KO941" s="33"/>
      <c r="KP941" s="33"/>
      <c r="KQ941" s="33"/>
      <c r="KR941" s="33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33"/>
    </row>
    <row r="942" spans="1:31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</row>
    <row r="943" spans="1:31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</row>
    <row r="944" spans="1:31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  <c r="IY944" s="33"/>
      <c r="IZ944" s="33"/>
      <c r="JA944" s="33"/>
      <c r="JB944" s="33"/>
      <c r="JC944" s="33"/>
      <c r="JD944" s="33"/>
      <c r="JE944" s="33"/>
      <c r="JF944" s="33"/>
      <c r="JG944" s="33"/>
      <c r="JH944" s="33"/>
      <c r="JI944" s="33"/>
      <c r="JJ944" s="33"/>
      <c r="JK944" s="33"/>
      <c r="JL944" s="33"/>
      <c r="JM944" s="33"/>
      <c r="JN944" s="33"/>
      <c r="JO944" s="33"/>
      <c r="JP944" s="33"/>
      <c r="JQ944" s="33"/>
      <c r="JR944" s="33"/>
      <c r="JS944" s="33"/>
      <c r="JT944" s="33"/>
      <c r="JU944" s="33"/>
      <c r="JV944" s="33"/>
      <c r="JW944" s="33"/>
      <c r="JX944" s="33"/>
      <c r="JY944" s="33"/>
      <c r="JZ944" s="33"/>
      <c r="KA944" s="33"/>
      <c r="KB944" s="33"/>
      <c r="KC944" s="33"/>
      <c r="KD944" s="33"/>
      <c r="KE944" s="33"/>
      <c r="KF944" s="33"/>
      <c r="KG944" s="33"/>
      <c r="KH944" s="33"/>
      <c r="KI944" s="33"/>
      <c r="KJ944" s="33"/>
      <c r="KK944" s="33"/>
      <c r="KL944" s="33"/>
      <c r="KM944" s="33"/>
      <c r="KN944" s="33"/>
      <c r="KO944" s="33"/>
      <c r="KP944" s="33"/>
      <c r="KQ944" s="33"/>
      <c r="KR944" s="33"/>
      <c r="KS944" s="33"/>
      <c r="KT944" s="33"/>
      <c r="KU944" s="33"/>
      <c r="KV944" s="33"/>
      <c r="KW944" s="33"/>
      <c r="KX944" s="33"/>
      <c r="KY944" s="33"/>
      <c r="KZ944" s="33"/>
      <c r="LA944" s="33"/>
      <c r="LB944" s="33"/>
      <c r="LC944" s="33"/>
    </row>
    <row r="945" spans="1:31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</row>
    <row r="946" spans="1:31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</row>
    <row r="947" spans="1:31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</row>
    <row r="948" spans="1:31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</row>
    <row r="949" spans="1:31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  <c r="IY949" s="33"/>
      <c r="IZ949" s="33"/>
      <c r="JA949" s="33"/>
      <c r="JB949" s="33"/>
      <c r="JC949" s="33"/>
      <c r="JD949" s="33"/>
      <c r="JE949" s="33"/>
      <c r="JF949" s="33"/>
      <c r="JG949" s="33"/>
      <c r="JH949" s="33"/>
      <c r="JI949" s="33"/>
      <c r="JJ949" s="33"/>
      <c r="JK949" s="33"/>
      <c r="JL949" s="33"/>
      <c r="JM949" s="33"/>
      <c r="JN949" s="33"/>
      <c r="JO949" s="33"/>
      <c r="JP949" s="33"/>
      <c r="JQ949" s="33"/>
      <c r="JR949" s="33"/>
      <c r="JS949" s="33"/>
      <c r="JT949" s="33"/>
      <c r="JU949" s="33"/>
      <c r="JV949" s="33"/>
      <c r="JW949" s="33"/>
      <c r="JX949" s="33"/>
      <c r="JY949" s="33"/>
      <c r="JZ949" s="33"/>
      <c r="KA949" s="33"/>
      <c r="KB949" s="33"/>
      <c r="KC949" s="33"/>
      <c r="KD949" s="33"/>
      <c r="KE949" s="33"/>
      <c r="KF949" s="33"/>
      <c r="KG949" s="33"/>
      <c r="KH949" s="33"/>
      <c r="KI949" s="33"/>
      <c r="KJ949" s="33"/>
      <c r="KK949" s="33"/>
      <c r="KL949" s="33"/>
      <c r="KM949" s="33"/>
      <c r="KN949" s="33"/>
      <c r="KO949" s="33"/>
      <c r="KP949" s="33"/>
      <c r="KQ949" s="33"/>
      <c r="KR949" s="33"/>
      <c r="KS949" s="33"/>
      <c r="KT949" s="33"/>
      <c r="KU949" s="33"/>
      <c r="KV949" s="33"/>
      <c r="KW949" s="33"/>
      <c r="KX949" s="33"/>
      <c r="KY949" s="33"/>
      <c r="KZ949" s="33"/>
      <c r="LA949" s="33"/>
      <c r="LB949" s="33"/>
      <c r="LC949" s="33"/>
    </row>
    <row r="950" spans="1:31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  <c r="IY950" s="33"/>
      <c r="IZ950" s="33"/>
      <c r="JA950" s="33"/>
      <c r="JB950" s="33"/>
      <c r="JC950" s="33"/>
      <c r="JD950" s="33"/>
      <c r="JE950" s="33"/>
      <c r="JF950" s="33"/>
      <c r="JG950" s="33"/>
      <c r="JH950" s="33"/>
      <c r="JI950" s="33"/>
      <c r="JJ950" s="33"/>
      <c r="JK950" s="33"/>
      <c r="JL950" s="33"/>
      <c r="JM950" s="33"/>
      <c r="JN950" s="33"/>
      <c r="JO950" s="33"/>
      <c r="JP950" s="33"/>
      <c r="JQ950" s="33"/>
      <c r="JR950" s="33"/>
      <c r="JS950" s="33"/>
      <c r="JT950" s="33"/>
      <c r="JU950" s="33"/>
      <c r="JV950" s="33"/>
      <c r="JW950" s="33"/>
      <c r="JX950" s="33"/>
      <c r="JY950" s="33"/>
      <c r="JZ950" s="33"/>
      <c r="KA950" s="33"/>
      <c r="KB950" s="33"/>
      <c r="KC950" s="33"/>
      <c r="KD950" s="33"/>
      <c r="KE950" s="33"/>
      <c r="KF950" s="33"/>
      <c r="KG950" s="33"/>
      <c r="KH950" s="33"/>
      <c r="KI950" s="33"/>
      <c r="KJ950" s="33"/>
      <c r="KK950" s="33"/>
      <c r="KL950" s="33"/>
      <c r="KM950" s="33"/>
      <c r="KN950" s="33"/>
      <c r="KO950" s="33"/>
      <c r="KP950" s="33"/>
      <c r="KQ950" s="33"/>
      <c r="KR950" s="33"/>
      <c r="KS950" s="33"/>
      <c r="KT950" s="33"/>
      <c r="KU950" s="33"/>
      <c r="KV950" s="33"/>
      <c r="KW950" s="33"/>
      <c r="KX950" s="33"/>
      <c r="KY950" s="33"/>
      <c r="KZ950" s="33"/>
      <c r="LA950" s="33"/>
      <c r="LB950" s="33"/>
      <c r="LC950" s="33"/>
    </row>
    <row r="951" spans="1:31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  <c r="IY951" s="33"/>
      <c r="IZ951" s="33"/>
      <c r="JA951" s="33"/>
      <c r="JB951" s="33"/>
      <c r="JC951" s="33"/>
      <c r="JD951" s="33"/>
      <c r="JE951" s="33"/>
      <c r="JF951" s="33"/>
      <c r="JG951" s="33"/>
      <c r="JH951" s="33"/>
      <c r="JI951" s="33"/>
      <c r="JJ951" s="33"/>
      <c r="JK951" s="33"/>
      <c r="JL951" s="33"/>
      <c r="JM951" s="33"/>
      <c r="JN951" s="33"/>
      <c r="JO951" s="33"/>
      <c r="JP951" s="33"/>
      <c r="JQ951" s="33"/>
      <c r="JR951" s="33"/>
      <c r="JS951" s="33"/>
      <c r="JT951" s="33"/>
      <c r="JU951" s="33"/>
      <c r="JV951" s="33"/>
      <c r="JW951" s="33"/>
      <c r="JX951" s="33"/>
      <c r="JY951" s="33"/>
      <c r="JZ951" s="33"/>
      <c r="KA951" s="33"/>
      <c r="KB951" s="33"/>
      <c r="KC951" s="33"/>
      <c r="KD951" s="33"/>
      <c r="KE951" s="33"/>
      <c r="KF951" s="33"/>
      <c r="KG951" s="33"/>
      <c r="KH951" s="33"/>
      <c r="KI951" s="33"/>
      <c r="KJ951" s="33"/>
      <c r="KK951" s="33"/>
      <c r="KL951" s="33"/>
      <c r="KM951" s="33"/>
      <c r="KN951" s="33"/>
      <c r="KO951" s="33"/>
      <c r="KP951" s="33"/>
      <c r="KQ951" s="33"/>
      <c r="KR951" s="33"/>
      <c r="KS951" s="33"/>
      <c r="KT951" s="33"/>
      <c r="KU951" s="33"/>
      <c r="KV951" s="33"/>
      <c r="KW951" s="33"/>
      <c r="KX951" s="33"/>
      <c r="KY951" s="33"/>
      <c r="KZ951" s="33"/>
      <c r="LA951" s="33"/>
      <c r="LB951" s="33"/>
      <c r="LC951" s="33"/>
    </row>
    <row r="952" spans="1:31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  <c r="IY952" s="33"/>
      <c r="IZ952" s="33"/>
      <c r="JA952" s="33"/>
      <c r="JB952" s="33"/>
      <c r="JC952" s="33"/>
      <c r="JD952" s="33"/>
      <c r="JE952" s="33"/>
      <c r="JF952" s="33"/>
      <c r="JG952" s="33"/>
      <c r="JH952" s="33"/>
      <c r="JI952" s="33"/>
      <c r="JJ952" s="33"/>
      <c r="JK952" s="33"/>
      <c r="JL952" s="33"/>
      <c r="JM952" s="33"/>
      <c r="JN952" s="33"/>
      <c r="JO952" s="33"/>
      <c r="JP952" s="33"/>
      <c r="JQ952" s="33"/>
      <c r="JR952" s="33"/>
      <c r="JS952" s="33"/>
      <c r="JT952" s="33"/>
      <c r="JU952" s="33"/>
      <c r="JV952" s="33"/>
      <c r="JW952" s="33"/>
      <c r="JX952" s="33"/>
      <c r="JY952" s="33"/>
      <c r="JZ952" s="33"/>
      <c r="KA952" s="33"/>
      <c r="KB952" s="33"/>
      <c r="KC952" s="33"/>
      <c r="KD952" s="33"/>
      <c r="KE952" s="33"/>
      <c r="KF952" s="33"/>
      <c r="KG952" s="33"/>
      <c r="KH952" s="33"/>
      <c r="KI952" s="33"/>
      <c r="KJ952" s="33"/>
      <c r="KK952" s="33"/>
      <c r="KL952" s="33"/>
      <c r="KM952" s="33"/>
      <c r="KN952" s="33"/>
      <c r="KO952" s="33"/>
      <c r="KP952" s="33"/>
      <c r="KQ952" s="33"/>
      <c r="KR952" s="33"/>
      <c r="KS952" s="33"/>
      <c r="KT952" s="33"/>
      <c r="KU952" s="33"/>
      <c r="KV952" s="33"/>
      <c r="KW952" s="33"/>
      <c r="KX952" s="33"/>
      <c r="KY952" s="33"/>
      <c r="KZ952" s="33"/>
      <c r="LA952" s="33"/>
      <c r="LB952" s="33"/>
      <c r="LC952" s="33"/>
    </row>
    <row r="953" spans="1:31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  <c r="IY953" s="33"/>
      <c r="IZ953" s="33"/>
      <c r="JA953" s="33"/>
      <c r="JB953" s="33"/>
      <c r="JC953" s="33"/>
      <c r="JD953" s="33"/>
      <c r="JE953" s="33"/>
      <c r="JF953" s="33"/>
      <c r="JG953" s="33"/>
      <c r="JH953" s="33"/>
      <c r="JI953" s="33"/>
      <c r="JJ953" s="33"/>
      <c r="JK953" s="33"/>
      <c r="JL953" s="33"/>
      <c r="JM953" s="33"/>
      <c r="JN953" s="33"/>
      <c r="JO953" s="33"/>
      <c r="JP953" s="33"/>
      <c r="JQ953" s="33"/>
      <c r="JR953" s="33"/>
      <c r="JS953" s="33"/>
      <c r="JT953" s="33"/>
      <c r="JU953" s="33"/>
      <c r="JV953" s="33"/>
      <c r="JW953" s="33"/>
      <c r="JX953" s="33"/>
      <c r="JY953" s="33"/>
      <c r="JZ953" s="33"/>
      <c r="KA953" s="33"/>
      <c r="KB953" s="33"/>
      <c r="KC953" s="33"/>
      <c r="KD953" s="33"/>
      <c r="KE953" s="33"/>
      <c r="KF953" s="33"/>
      <c r="KG953" s="33"/>
      <c r="KH953" s="33"/>
      <c r="KI953" s="33"/>
      <c r="KJ953" s="33"/>
      <c r="KK953" s="33"/>
      <c r="KL953" s="33"/>
      <c r="KM953" s="33"/>
      <c r="KN953" s="33"/>
      <c r="KO953" s="33"/>
      <c r="KP953" s="33"/>
      <c r="KQ953" s="33"/>
      <c r="KR953" s="33"/>
      <c r="KS953" s="33"/>
      <c r="KT953" s="33"/>
      <c r="KU953" s="33"/>
      <c r="KV953" s="33"/>
      <c r="KW953" s="33"/>
      <c r="KX953" s="33"/>
      <c r="KY953" s="33"/>
      <c r="KZ953" s="33"/>
      <c r="LA953" s="33"/>
      <c r="LB953" s="33"/>
      <c r="LC953" s="33"/>
    </row>
    <row r="954" spans="1:31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  <c r="IY954" s="33"/>
      <c r="IZ954" s="33"/>
      <c r="JA954" s="33"/>
      <c r="JB954" s="33"/>
      <c r="JC954" s="33"/>
      <c r="JD954" s="33"/>
      <c r="JE954" s="33"/>
      <c r="JF954" s="33"/>
      <c r="JG954" s="33"/>
      <c r="JH954" s="33"/>
      <c r="JI954" s="33"/>
      <c r="JJ954" s="33"/>
      <c r="JK954" s="33"/>
      <c r="JL954" s="33"/>
      <c r="JM954" s="33"/>
      <c r="JN954" s="33"/>
      <c r="JO954" s="33"/>
      <c r="JP954" s="33"/>
      <c r="JQ954" s="33"/>
      <c r="JR954" s="33"/>
      <c r="JS954" s="33"/>
      <c r="JT954" s="33"/>
      <c r="JU954" s="33"/>
      <c r="JV954" s="33"/>
      <c r="JW954" s="33"/>
      <c r="JX954" s="33"/>
      <c r="JY954" s="33"/>
      <c r="JZ954" s="33"/>
      <c r="KA954" s="33"/>
      <c r="KB954" s="33"/>
      <c r="KC954" s="33"/>
      <c r="KD954" s="33"/>
      <c r="KE954" s="33"/>
      <c r="KF954" s="33"/>
      <c r="KG954" s="33"/>
      <c r="KH954" s="33"/>
      <c r="KI954" s="33"/>
      <c r="KJ954" s="33"/>
      <c r="KK954" s="33"/>
      <c r="KL954" s="33"/>
      <c r="KM954" s="33"/>
      <c r="KN954" s="33"/>
      <c r="KO954" s="33"/>
      <c r="KP954" s="33"/>
      <c r="KQ954" s="33"/>
      <c r="KR954" s="33"/>
      <c r="KS954" s="33"/>
      <c r="KT954" s="33"/>
      <c r="KU954" s="33"/>
      <c r="KV954" s="33"/>
      <c r="KW954" s="33"/>
      <c r="KX954" s="33"/>
      <c r="KY954" s="33"/>
      <c r="KZ954" s="33"/>
      <c r="LA954" s="33"/>
      <c r="LB954" s="33"/>
      <c r="LC954" s="33"/>
    </row>
    <row r="955" spans="1:31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  <c r="IY955" s="33"/>
      <c r="IZ955" s="33"/>
      <c r="JA955" s="33"/>
      <c r="JB955" s="33"/>
      <c r="JC955" s="33"/>
      <c r="JD955" s="33"/>
      <c r="JE955" s="33"/>
      <c r="JF955" s="33"/>
      <c r="JG955" s="33"/>
      <c r="JH955" s="33"/>
      <c r="JI955" s="33"/>
      <c r="JJ955" s="33"/>
      <c r="JK955" s="33"/>
      <c r="JL955" s="33"/>
      <c r="JM955" s="33"/>
      <c r="JN955" s="33"/>
      <c r="JO955" s="33"/>
      <c r="JP955" s="33"/>
      <c r="JQ955" s="33"/>
      <c r="JR955" s="33"/>
      <c r="JS955" s="33"/>
      <c r="JT955" s="33"/>
      <c r="JU955" s="33"/>
      <c r="JV955" s="33"/>
      <c r="JW955" s="33"/>
      <c r="JX955" s="33"/>
      <c r="JY955" s="33"/>
      <c r="JZ955" s="33"/>
      <c r="KA955" s="33"/>
      <c r="KB955" s="33"/>
      <c r="KC955" s="33"/>
      <c r="KD955" s="33"/>
      <c r="KE955" s="33"/>
      <c r="KF955" s="33"/>
      <c r="KG955" s="33"/>
      <c r="KH955" s="33"/>
      <c r="KI955" s="33"/>
      <c r="KJ955" s="33"/>
      <c r="KK955" s="33"/>
      <c r="KL955" s="33"/>
      <c r="KM955" s="33"/>
      <c r="KN955" s="33"/>
      <c r="KO955" s="33"/>
      <c r="KP955" s="33"/>
      <c r="KQ955" s="33"/>
      <c r="KR955" s="33"/>
      <c r="KS955" s="33"/>
      <c r="KT955" s="33"/>
      <c r="KU955" s="33"/>
      <c r="KV955" s="33"/>
      <c r="KW955" s="33"/>
      <c r="KX955" s="33"/>
      <c r="KY955" s="33"/>
      <c r="KZ955" s="33"/>
      <c r="LA955" s="33"/>
      <c r="LB955" s="33"/>
      <c r="LC955" s="33"/>
    </row>
    <row r="956" spans="1:31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  <c r="IY956" s="33"/>
      <c r="IZ956" s="33"/>
      <c r="JA956" s="33"/>
      <c r="JB956" s="33"/>
      <c r="JC956" s="33"/>
      <c r="JD956" s="33"/>
      <c r="JE956" s="33"/>
      <c r="JF956" s="33"/>
      <c r="JG956" s="33"/>
      <c r="JH956" s="33"/>
      <c r="JI956" s="33"/>
      <c r="JJ956" s="33"/>
      <c r="JK956" s="33"/>
      <c r="JL956" s="33"/>
      <c r="JM956" s="33"/>
      <c r="JN956" s="33"/>
      <c r="JO956" s="33"/>
      <c r="JP956" s="33"/>
      <c r="JQ956" s="33"/>
      <c r="JR956" s="33"/>
      <c r="JS956" s="33"/>
      <c r="JT956" s="33"/>
      <c r="JU956" s="33"/>
      <c r="JV956" s="33"/>
      <c r="JW956" s="33"/>
      <c r="JX956" s="33"/>
      <c r="JY956" s="33"/>
      <c r="JZ956" s="33"/>
      <c r="KA956" s="33"/>
      <c r="KB956" s="33"/>
      <c r="KC956" s="33"/>
      <c r="KD956" s="33"/>
      <c r="KE956" s="33"/>
      <c r="KF956" s="33"/>
      <c r="KG956" s="33"/>
      <c r="KH956" s="33"/>
      <c r="KI956" s="33"/>
      <c r="KJ956" s="33"/>
      <c r="KK956" s="33"/>
      <c r="KL956" s="33"/>
      <c r="KM956" s="33"/>
      <c r="KN956" s="33"/>
      <c r="KO956" s="33"/>
      <c r="KP956" s="33"/>
      <c r="KQ956" s="33"/>
      <c r="KR956" s="33"/>
      <c r="KS956" s="33"/>
      <c r="KT956" s="33"/>
      <c r="KU956" s="33"/>
      <c r="KV956" s="33"/>
      <c r="KW956" s="33"/>
      <c r="KX956" s="33"/>
      <c r="KY956" s="33"/>
      <c r="KZ956" s="33"/>
      <c r="LA956" s="33"/>
      <c r="LB956" s="33"/>
      <c r="LC956" s="33"/>
    </row>
    <row r="957" spans="1:31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  <c r="IY957" s="33"/>
      <c r="IZ957" s="33"/>
      <c r="JA957" s="33"/>
      <c r="JB957" s="33"/>
      <c r="JC957" s="33"/>
      <c r="JD957" s="33"/>
      <c r="JE957" s="33"/>
      <c r="JF957" s="33"/>
      <c r="JG957" s="33"/>
      <c r="JH957" s="33"/>
      <c r="JI957" s="33"/>
      <c r="JJ957" s="33"/>
      <c r="JK957" s="33"/>
      <c r="JL957" s="33"/>
      <c r="JM957" s="33"/>
      <c r="JN957" s="33"/>
      <c r="JO957" s="33"/>
      <c r="JP957" s="33"/>
      <c r="JQ957" s="33"/>
      <c r="JR957" s="33"/>
      <c r="JS957" s="33"/>
      <c r="JT957" s="33"/>
      <c r="JU957" s="33"/>
      <c r="JV957" s="33"/>
      <c r="JW957" s="33"/>
      <c r="JX957" s="33"/>
      <c r="JY957" s="33"/>
      <c r="JZ957" s="33"/>
      <c r="KA957" s="33"/>
      <c r="KB957" s="33"/>
      <c r="KC957" s="33"/>
      <c r="KD957" s="33"/>
      <c r="KE957" s="33"/>
      <c r="KF957" s="33"/>
      <c r="KG957" s="33"/>
      <c r="KH957" s="33"/>
      <c r="KI957" s="33"/>
      <c r="KJ957" s="33"/>
      <c r="KK957" s="33"/>
      <c r="KL957" s="33"/>
      <c r="KM957" s="33"/>
      <c r="KN957" s="33"/>
      <c r="KO957" s="33"/>
      <c r="KP957" s="33"/>
      <c r="KQ957" s="33"/>
      <c r="KR957" s="33"/>
      <c r="KS957" s="33"/>
      <c r="KT957" s="33"/>
      <c r="KU957" s="33"/>
      <c r="KV957" s="33"/>
      <c r="KW957" s="33"/>
      <c r="KX957" s="33"/>
      <c r="KY957" s="33"/>
      <c r="KZ957" s="33"/>
      <c r="LA957" s="33"/>
      <c r="LB957" s="33"/>
      <c r="LC957" s="33"/>
    </row>
    <row r="958" spans="1:31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  <c r="IY958" s="33"/>
      <c r="IZ958" s="33"/>
      <c r="JA958" s="33"/>
      <c r="JB958" s="33"/>
      <c r="JC958" s="33"/>
      <c r="JD958" s="33"/>
      <c r="JE958" s="33"/>
      <c r="JF958" s="33"/>
      <c r="JG958" s="33"/>
      <c r="JH958" s="33"/>
      <c r="JI958" s="33"/>
      <c r="JJ958" s="33"/>
      <c r="JK958" s="33"/>
      <c r="JL958" s="33"/>
      <c r="JM958" s="33"/>
      <c r="JN958" s="33"/>
      <c r="JO958" s="33"/>
      <c r="JP958" s="33"/>
      <c r="JQ958" s="33"/>
      <c r="JR958" s="33"/>
      <c r="JS958" s="33"/>
      <c r="JT958" s="33"/>
      <c r="JU958" s="33"/>
      <c r="JV958" s="33"/>
      <c r="JW958" s="33"/>
      <c r="JX958" s="33"/>
      <c r="JY958" s="33"/>
      <c r="JZ958" s="33"/>
      <c r="KA958" s="33"/>
      <c r="KB958" s="33"/>
      <c r="KC958" s="33"/>
      <c r="KD958" s="33"/>
      <c r="KE958" s="33"/>
      <c r="KF958" s="33"/>
      <c r="KG958" s="33"/>
      <c r="KH958" s="33"/>
      <c r="KI958" s="33"/>
      <c r="KJ958" s="33"/>
      <c r="KK958" s="33"/>
      <c r="KL958" s="33"/>
      <c r="KM958" s="33"/>
      <c r="KN958" s="33"/>
      <c r="KO958" s="33"/>
      <c r="KP958" s="33"/>
      <c r="KQ958" s="33"/>
      <c r="KR958" s="33"/>
      <c r="KS958" s="33"/>
      <c r="KT958" s="33"/>
      <c r="KU958" s="33"/>
      <c r="KV958" s="33"/>
      <c r="KW958" s="33"/>
      <c r="KX958" s="33"/>
      <c r="KY958" s="33"/>
      <c r="KZ958" s="33"/>
      <c r="LA958" s="33"/>
      <c r="LB958" s="33"/>
      <c r="LC958" s="33"/>
    </row>
    <row r="959" spans="1:31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  <c r="IY959" s="33"/>
      <c r="IZ959" s="33"/>
      <c r="JA959" s="33"/>
      <c r="JB959" s="33"/>
      <c r="JC959" s="33"/>
      <c r="JD959" s="33"/>
      <c r="JE959" s="33"/>
      <c r="JF959" s="33"/>
      <c r="JG959" s="33"/>
      <c r="JH959" s="33"/>
      <c r="JI959" s="33"/>
      <c r="JJ959" s="33"/>
      <c r="JK959" s="33"/>
      <c r="JL959" s="33"/>
      <c r="JM959" s="33"/>
      <c r="JN959" s="33"/>
      <c r="JO959" s="33"/>
      <c r="JP959" s="33"/>
      <c r="JQ959" s="33"/>
      <c r="JR959" s="33"/>
      <c r="JS959" s="33"/>
      <c r="JT959" s="33"/>
      <c r="JU959" s="33"/>
      <c r="JV959" s="33"/>
      <c r="JW959" s="33"/>
      <c r="JX959" s="33"/>
      <c r="JY959" s="33"/>
      <c r="JZ959" s="33"/>
      <c r="KA959" s="33"/>
      <c r="KB959" s="33"/>
      <c r="KC959" s="33"/>
      <c r="KD959" s="33"/>
      <c r="KE959" s="33"/>
      <c r="KF959" s="33"/>
      <c r="KG959" s="33"/>
      <c r="KH959" s="33"/>
      <c r="KI959" s="33"/>
      <c r="KJ959" s="33"/>
      <c r="KK959" s="33"/>
      <c r="KL959" s="33"/>
      <c r="KM959" s="33"/>
      <c r="KN959" s="33"/>
      <c r="KO959" s="33"/>
      <c r="KP959" s="33"/>
      <c r="KQ959" s="33"/>
      <c r="KR959" s="33"/>
      <c r="KS959" s="33"/>
      <c r="KT959" s="33"/>
      <c r="KU959" s="33"/>
      <c r="KV959" s="33"/>
      <c r="KW959" s="33"/>
      <c r="KX959" s="33"/>
      <c r="KY959" s="33"/>
      <c r="KZ959" s="33"/>
      <c r="LA959" s="33"/>
      <c r="LB959" s="33"/>
      <c r="LC959" s="33"/>
    </row>
    <row r="960" spans="1:31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  <c r="IY960" s="33"/>
      <c r="IZ960" s="33"/>
      <c r="JA960" s="33"/>
      <c r="JB960" s="33"/>
      <c r="JC960" s="33"/>
      <c r="JD960" s="33"/>
      <c r="JE960" s="33"/>
      <c r="JF960" s="33"/>
      <c r="JG960" s="33"/>
      <c r="JH960" s="33"/>
      <c r="JI960" s="33"/>
      <c r="JJ960" s="33"/>
      <c r="JK960" s="33"/>
      <c r="JL960" s="33"/>
      <c r="JM960" s="33"/>
      <c r="JN960" s="33"/>
      <c r="JO960" s="33"/>
      <c r="JP960" s="33"/>
      <c r="JQ960" s="33"/>
      <c r="JR960" s="33"/>
      <c r="JS960" s="33"/>
      <c r="JT960" s="33"/>
      <c r="JU960" s="33"/>
      <c r="JV960" s="33"/>
      <c r="JW960" s="33"/>
      <c r="JX960" s="33"/>
      <c r="JY960" s="33"/>
      <c r="JZ960" s="33"/>
      <c r="KA960" s="33"/>
      <c r="KB960" s="33"/>
      <c r="KC960" s="33"/>
      <c r="KD960" s="33"/>
      <c r="KE960" s="33"/>
      <c r="KF960" s="33"/>
      <c r="KG960" s="33"/>
      <c r="KH960" s="33"/>
      <c r="KI960" s="33"/>
      <c r="KJ960" s="33"/>
      <c r="KK960" s="33"/>
      <c r="KL960" s="33"/>
      <c r="KM960" s="33"/>
      <c r="KN960" s="33"/>
      <c r="KO960" s="33"/>
      <c r="KP960" s="33"/>
      <c r="KQ960" s="33"/>
      <c r="KR960" s="33"/>
      <c r="KS960" s="33"/>
      <c r="KT960" s="33"/>
      <c r="KU960" s="33"/>
      <c r="KV960" s="33"/>
      <c r="KW960" s="33"/>
      <c r="KX960" s="33"/>
      <c r="KY960" s="33"/>
      <c r="KZ960" s="33"/>
      <c r="LA960" s="33"/>
      <c r="LB960" s="33"/>
      <c r="LC960" s="33"/>
    </row>
    <row r="961" spans="1:31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  <c r="IY961" s="33"/>
      <c r="IZ961" s="33"/>
      <c r="JA961" s="33"/>
      <c r="JB961" s="33"/>
      <c r="JC961" s="33"/>
      <c r="JD961" s="33"/>
      <c r="JE961" s="33"/>
      <c r="JF961" s="33"/>
      <c r="JG961" s="33"/>
      <c r="JH961" s="33"/>
      <c r="JI961" s="33"/>
      <c r="JJ961" s="33"/>
      <c r="JK961" s="33"/>
      <c r="JL961" s="33"/>
      <c r="JM961" s="33"/>
      <c r="JN961" s="33"/>
      <c r="JO961" s="33"/>
      <c r="JP961" s="33"/>
      <c r="JQ961" s="33"/>
      <c r="JR961" s="33"/>
      <c r="JS961" s="33"/>
      <c r="JT961" s="33"/>
      <c r="JU961" s="33"/>
      <c r="JV961" s="33"/>
      <c r="JW961" s="33"/>
      <c r="JX961" s="33"/>
      <c r="JY961" s="33"/>
      <c r="JZ961" s="33"/>
      <c r="KA961" s="33"/>
      <c r="KB961" s="33"/>
      <c r="KC961" s="33"/>
      <c r="KD961" s="33"/>
      <c r="KE961" s="33"/>
      <c r="KF961" s="33"/>
      <c r="KG961" s="33"/>
      <c r="KH961" s="33"/>
      <c r="KI961" s="33"/>
      <c r="KJ961" s="33"/>
      <c r="KK961" s="33"/>
      <c r="KL961" s="33"/>
      <c r="KM961" s="33"/>
      <c r="KN961" s="33"/>
      <c r="KO961" s="33"/>
      <c r="KP961" s="33"/>
      <c r="KQ961" s="33"/>
      <c r="KR961" s="33"/>
      <c r="KS961" s="33"/>
      <c r="KT961" s="33"/>
      <c r="KU961" s="33"/>
      <c r="KV961" s="33"/>
      <c r="KW961" s="33"/>
      <c r="KX961" s="33"/>
      <c r="KY961" s="33"/>
      <c r="KZ961" s="33"/>
      <c r="LA961" s="33"/>
      <c r="LB961" s="33"/>
      <c r="LC961" s="33"/>
    </row>
    <row r="962" spans="1:31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  <c r="IY962" s="33"/>
      <c r="IZ962" s="33"/>
      <c r="JA962" s="33"/>
      <c r="JB962" s="33"/>
      <c r="JC962" s="33"/>
      <c r="JD962" s="33"/>
      <c r="JE962" s="33"/>
      <c r="JF962" s="33"/>
      <c r="JG962" s="33"/>
      <c r="JH962" s="33"/>
      <c r="JI962" s="33"/>
      <c r="JJ962" s="33"/>
      <c r="JK962" s="33"/>
      <c r="JL962" s="33"/>
      <c r="JM962" s="33"/>
      <c r="JN962" s="33"/>
      <c r="JO962" s="33"/>
      <c r="JP962" s="33"/>
      <c r="JQ962" s="33"/>
      <c r="JR962" s="33"/>
      <c r="JS962" s="33"/>
      <c r="JT962" s="33"/>
      <c r="JU962" s="33"/>
      <c r="JV962" s="33"/>
      <c r="JW962" s="33"/>
      <c r="JX962" s="33"/>
      <c r="JY962" s="33"/>
      <c r="JZ962" s="33"/>
      <c r="KA962" s="33"/>
      <c r="KB962" s="33"/>
      <c r="KC962" s="33"/>
      <c r="KD962" s="33"/>
      <c r="KE962" s="33"/>
      <c r="KF962" s="33"/>
      <c r="KG962" s="33"/>
      <c r="KH962" s="33"/>
      <c r="KI962" s="33"/>
      <c r="KJ962" s="33"/>
      <c r="KK962" s="33"/>
      <c r="KL962" s="33"/>
      <c r="KM962" s="33"/>
      <c r="KN962" s="33"/>
      <c r="KO962" s="33"/>
      <c r="KP962" s="33"/>
      <c r="KQ962" s="33"/>
      <c r="KR962" s="33"/>
      <c r="KS962" s="33"/>
      <c r="KT962" s="33"/>
      <c r="KU962" s="33"/>
      <c r="KV962" s="33"/>
      <c r="KW962" s="33"/>
      <c r="KX962" s="33"/>
      <c r="KY962" s="33"/>
      <c r="KZ962" s="33"/>
      <c r="LA962" s="33"/>
      <c r="LB962" s="33"/>
      <c r="LC962" s="33"/>
    </row>
    <row r="963" spans="1:31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  <c r="IY963" s="33"/>
      <c r="IZ963" s="33"/>
      <c r="JA963" s="33"/>
      <c r="JB963" s="33"/>
      <c r="JC963" s="33"/>
      <c r="JD963" s="33"/>
      <c r="JE963" s="33"/>
      <c r="JF963" s="33"/>
      <c r="JG963" s="33"/>
      <c r="JH963" s="33"/>
      <c r="JI963" s="33"/>
      <c r="JJ963" s="33"/>
      <c r="JK963" s="33"/>
      <c r="JL963" s="33"/>
      <c r="JM963" s="33"/>
      <c r="JN963" s="33"/>
      <c r="JO963" s="33"/>
      <c r="JP963" s="33"/>
      <c r="JQ963" s="33"/>
      <c r="JR963" s="33"/>
      <c r="JS963" s="33"/>
      <c r="JT963" s="33"/>
      <c r="JU963" s="33"/>
      <c r="JV963" s="33"/>
      <c r="JW963" s="33"/>
      <c r="JX963" s="33"/>
      <c r="JY963" s="33"/>
      <c r="JZ963" s="33"/>
      <c r="KA963" s="33"/>
      <c r="KB963" s="33"/>
      <c r="KC963" s="33"/>
      <c r="KD963" s="33"/>
      <c r="KE963" s="33"/>
      <c r="KF963" s="33"/>
      <c r="KG963" s="33"/>
      <c r="KH963" s="33"/>
      <c r="KI963" s="33"/>
      <c r="KJ963" s="33"/>
      <c r="KK963" s="33"/>
      <c r="KL963" s="33"/>
      <c r="KM963" s="33"/>
      <c r="KN963" s="33"/>
      <c r="KO963" s="33"/>
      <c r="KP963" s="33"/>
      <c r="KQ963" s="33"/>
      <c r="KR963" s="33"/>
      <c r="KS963" s="33"/>
      <c r="KT963" s="33"/>
      <c r="KU963" s="33"/>
      <c r="KV963" s="33"/>
      <c r="KW963" s="33"/>
      <c r="KX963" s="33"/>
      <c r="KY963" s="33"/>
      <c r="KZ963" s="33"/>
      <c r="LA963" s="33"/>
      <c r="LB963" s="33"/>
      <c r="LC963" s="33"/>
    </row>
    <row r="964" spans="1:31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  <c r="IY964" s="33"/>
      <c r="IZ964" s="33"/>
      <c r="JA964" s="33"/>
      <c r="JB964" s="33"/>
      <c r="JC964" s="33"/>
      <c r="JD964" s="33"/>
      <c r="JE964" s="33"/>
      <c r="JF964" s="33"/>
      <c r="JG964" s="33"/>
      <c r="JH964" s="33"/>
      <c r="JI964" s="33"/>
      <c r="JJ964" s="33"/>
      <c r="JK964" s="33"/>
      <c r="JL964" s="33"/>
      <c r="JM964" s="33"/>
      <c r="JN964" s="33"/>
      <c r="JO964" s="33"/>
      <c r="JP964" s="33"/>
      <c r="JQ964" s="33"/>
      <c r="JR964" s="33"/>
      <c r="JS964" s="33"/>
      <c r="JT964" s="33"/>
      <c r="JU964" s="33"/>
      <c r="JV964" s="33"/>
      <c r="JW964" s="33"/>
      <c r="JX964" s="33"/>
      <c r="JY964" s="33"/>
      <c r="JZ964" s="33"/>
      <c r="KA964" s="33"/>
      <c r="KB964" s="33"/>
      <c r="KC964" s="33"/>
      <c r="KD964" s="33"/>
      <c r="KE964" s="33"/>
      <c r="KF964" s="33"/>
      <c r="KG964" s="33"/>
      <c r="KH964" s="33"/>
      <c r="KI964" s="33"/>
      <c r="KJ964" s="33"/>
      <c r="KK964" s="33"/>
      <c r="KL964" s="33"/>
      <c r="KM964" s="33"/>
      <c r="KN964" s="33"/>
      <c r="KO964" s="33"/>
      <c r="KP964" s="33"/>
      <c r="KQ964" s="33"/>
      <c r="KR964" s="33"/>
      <c r="KS964" s="33"/>
      <c r="KT964" s="33"/>
      <c r="KU964" s="33"/>
      <c r="KV964" s="33"/>
      <c r="KW964" s="33"/>
      <c r="KX964" s="33"/>
      <c r="KY964" s="33"/>
      <c r="KZ964" s="33"/>
      <c r="LA964" s="33"/>
      <c r="LB964" s="33"/>
      <c r="LC964" s="33"/>
    </row>
    <row r="965" spans="1:31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  <c r="IY965" s="33"/>
      <c r="IZ965" s="33"/>
      <c r="JA965" s="33"/>
      <c r="JB965" s="33"/>
      <c r="JC965" s="33"/>
      <c r="JD965" s="33"/>
      <c r="JE965" s="33"/>
      <c r="JF965" s="33"/>
      <c r="JG965" s="33"/>
      <c r="JH965" s="33"/>
      <c r="JI965" s="33"/>
      <c r="JJ965" s="33"/>
      <c r="JK965" s="33"/>
      <c r="JL965" s="33"/>
      <c r="JM965" s="33"/>
      <c r="JN965" s="33"/>
      <c r="JO965" s="33"/>
      <c r="JP965" s="33"/>
      <c r="JQ965" s="33"/>
      <c r="JR965" s="33"/>
      <c r="JS965" s="33"/>
      <c r="JT965" s="33"/>
      <c r="JU965" s="33"/>
      <c r="JV965" s="33"/>
      <c r="JW965" s="33"/>
      <c r="JX965" s="33"/>
      <c r="JY965" s="33"/>
      <c r="JZ965" s="33"/>
      <c r="KA965" s="33"/>
      <c r="KB965" s="33"/>
      <c r="KC965" s="33"/>
      <c r="KD965" s="33"/>
      <c r="KE965" s="33"/>
      <c r="KF965" s="33"/>
      <c r="KG965" s="33"/>
      <c r="KH965" s="33"/>
      <c r="KI965" s="33"/>
      <c r="KJ965" s="33"/>
      <c r="KK965" s="33"/>
      <c r="KL965" s="33"/>
      <c r="KM965" s="33"/>
      <c r="KN965" s="33"/>
      <c r="KO965" s="33"/>
      <c r="KP965" s="33"/>
      <c r="KQ965" s="33"/>
      <c r="KR965" s="33"/>
      <c r="KS965" s="33"/>
      <c r="KT965" s="33"/>
      <c r="KU965" s="33"/>
      <c r="KV965" s="33"/>
      <c r="KW965" s="33"/>
      <c r="KX965" s="33"/>
      <c r="KY965" s="33"/>
      <c r="KZ965" s="33"/>
      <c r="LA965" s="33"/>
      <c r="LB965" s="33"/>
      <c r="LC965" s="33"/>
    </row>
    <row r="966" spans="1:31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  <c r="IY966" s="33"/>
      <c r="IZ966" s="33"/>
      <c r="JA966" s="33"/>
      <c r="JB966" s="33"/>
      <c r="JC966" s="33"/>
      <c r="JD966" s="33"/>
      <c r="JE966" s="33"/>
      <c r="JF966" s="33"/>
      <c r="JG966" s="33"/>
      <c r="JH966" s="33"/>
      <c r="JI966" s="33"/>
      <c r="JJ966" s="33"/>
      <c r="JK966" s="33"/>
      <c r="JL966" s="33"/>
      <c r="JM966" s="33"/>
      <c r="JN966" s="33"/>
      <c r="JO966" s="33"/>
      <c r="JP966" s="33"/>
      <c r="JQ966" s="33"/>
      <c r="JR966" s="33"/>
      <c r="JS966" s="33"/>
      <c r="JT966" s="33"/>
      <c r="JU966" s="33"/>
      <c r="JV966" s="33"/>
      <c r="JW966" s="33"/>
      <c r="JX966" s="33"/>
      <c r="JY966" s="33"/>
      <c r="JZ966" s="33"/>
      <c r="KA966" s="33"/>
      <c r="KB966" s="33"/>
      <c r="KC966" s="33"/>
      <c r="KD966" s="33"/>
      <c r="KE966" s="33"/>
      <c r="KF966" s="33"/>
      <c r="KG966" s="33"/>
      <c r="KH966" s="33"/>
      <c r="KI966" s="33"/>
      <c r="KJ966" s="33"/>
      <c r="KK966" s="33"/>
      <c r="KL966" s="33"/>
      <c r="KM966" s="33"/>
      <c r="KN966" s="33"/>
      <c r="KO966" s="33"/>
      <c r="KP966" s="33"/>
      <c r="KQ966" s="33"/>
      <c r="KR966" s="33"/>
      <c r="KS966" s="33"/>
      <c r="KT966" s="33"/>
      <c r="KU966" s="33"/>
      <c r="KV966" s="33"/>
      <c r="KW966" s="33"/>
      <c r="KX966" s="33"/>
      <c r="KY966" s="33"/>
      <c r="KZ966" s="33"/>
      <c r="LA966" s="33"/>
      <c r="LB966" s="33"/>
      <c r="LC966" s="33"/>
    </row>
    <row r="967" spans="1:31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  <c r="IY967" s="33"/>
      <c r="IZ967" s="33"/>
      <c r="JA967" s="33"/>
      <c r="JB967" s="33"/>
      <c r="JC967" s="33"/>
      <c r="JD967" s="33"/>
      <c r="JE967" s="33"/>
      <c r="JF967" s="33"/>
      <c r="JG967" s="33"/>
      <c r="JH967" s="33"/>
      <c r="JI967" s="33"/>
      <c r="JJ967" s="33"/>
      <c r="JK967" s="33"/>
      <c r="JL967" s="33"/>
      <c r="JM967" s="33"/>
      <c r="JN967" s="33"/>
      <c r="JO967" s="33"/>
      <c r="JP967" s="33"/>
      <c r="JQ967" s="33"/>
      <c r="JR967" s="33"/>
      <c r="JS967" s="33"/>
      <c r="JT967" s="33"/>
      <c r="JU967" s="33"/>
      <c r="JV967" s="33"/>
      <c r="JW967" s="33"/>
      <c r="JX967" s="33"/>
      <c r="JY967" s="33"/>
      <c r="JZ967" s="33"/>
      <c r="KA967" s="33"/>
      <c r="KB967" s="33"/>
      <c r="KC967" s="33"/>
      <c r="KD967" s="33"/>
      <c r="KE967" s="33"/>
      <c r="KF967" s="33"/>
      <c r="KG967" s="33"/>
      <c r="KH967" s="33"/>
      <c r="KI967" s="33"/>
      <c r="KJ967" s="33"/>
      <c r="KK967" s="33"/>
      <c r="KL967" s="33"/>
      <c r="KM967" s="33"/>
      <c r="KN967" s="33"/>
      <c r="KO967" s="33"/>
      <c r="KP967" s="33"/>
      <c r="KQ967" s="33"/>
      <c r="KR967" s="33"/>
      <c r="KS967" s="33"/>
      <c r="KT967" s="33"/>
      <c r="KU967" s="33"/>
      <c r="KV967" s="33"/>
      <c r="KW967" s="33"/>
      <c r="KX967" s="33"/>
      <c r="KY967" s="33"/>
      <c r="KZ967" s="33"/>
      <c r="LA967" s="33"/>
      <c r="LB967" s="33"/>
      <c r="LC967" s="33"/>
    </row>
    <row r="968" spans="1:31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  <c r="IY968" s="33"/>
      <c r="IZ968" s="33"/>
      <c r="JA968" s="33"/>
      <c r="JB968" s="33"/>
      <c r="JC968" s="33"/>
      <c r="JD968" s="33"/>
      <c r="JE968" s="33"/>
      <c r="JF968" s="33"/>
      <c r="JG968" s="33"/>
      <c r="JH968" s="33"/>
      <c r="JI968" s="33"/>
      <c r="JJ968" s="33"/>
      <c r="JK968" s="33"/>
      <c r="JL968" s="33"/>
      <c r="JM968" s="33"/>
      <c r="JN968" s="33"/>
      <c r="JO968" s="33"/>
      <c r="JP968" s="33"/>
      <c r="JQ968" s="33"/>
      <c r="JR968" s="33"/>
      <c r="JS968" s="33"/>
      <c r="JT968" s="33"/>
      <c r="JU968" s="33"/>
      <c r="JV968" s="33"/>
      <c r="JW968" s="33"/>
      <c r="JX968" s="33"/>
      <c r="JY968" s="33"/>
      <c r="JZ968" s="33"/>
      <c r="KA968" s="33"/>
      <c r="KB968" s="33"/>
      <c r="KC968" s="33"/>
      <c r="KD968" s="33"/>
      <c r="KE968" s="33"/>
      <c r="KF968" s="33"/>
      <c r="KG968" s="33"/>
      <c r="KH968" s="33"/>
      <c r="KI968" s="33"/>
      <c r="KJ968" s="33"/>
      <c r="KK968" s="33"/>
      <c r="KL968" s="33"/>
      <c r="KM968" s="33"/>
      <c r="KN968" s="33"/>
      <c r="KO968" s="33"/>
      <c r="KP968" s="33"/>
      <c r="KQ968" s="33"/>
      <c r="KR968" s="33"/>
      <c r="KS968" s="33"/>
      <c r="KT968" s="33"/>
      <c r="KU968" s="33"/>
      <c r="KV968" s="33"/>
      <c r="KW968" s="33"/>
      <c r="KX968" s="33"/>
      <c r="KY968" s="33"/>
      <c r="KZ968" s="33"/>
      <c r="LA968" s="33"/>
      <c r="LB968" s="33"/>
      <c r="LC968" s="33"/>
    </row>
    <row r="969" spans="1:31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  <c r="IY969" s="33"/>
      <c r="IZ969" s="33"/>
      <c r="JA969" s="33"/>
      <c r="JB969" s="33"/>
      <c r="JC969" s="33"/>
      <c r="JD969" s="33"/>
      <c r="JE969" s="33"/>
      <c r="JF969" s="33"/>
      <c r="JG969" s="33"/>
      <c r="JH969" s="33"/>
      <c r="JI969" s="33"/>
      <c r="JJ969" s="33"/>
      <c r="JK969" s="33"/>
      <c r="JL969" s="33"/>
      <c r="JM969" s="33"/>
      <c r="JN969" s="33"/>
      <c r="JO969" s="33"/>
      <c r="JP969" s="33"/>
      <c r="JQ969" s="33"/>
      <c r="JR969" s="33"/>
      <c r="JS969" s="33"/>
      <c r="JT969" s="33"/>
      <c r="JU969" s="33"/>
      <c r="JV969" s="33"/>
      <c r="JW969" s="33"/>
      <c r="JX969" s="33"/>
      <c r="JY969" s="33"/>
      <c r="JZ969" s="33"/>
      <c r="KA969" s="33"/>
      <c r="KB969" s="33"/>
      <c r="KC969" s="33"/>
      <c r="KD969" s="33"/>
      <c r="KE969" s="33"/>
      <c r="KF969" s="33"/>
      <c r="KG969" s="33"/>
      <c r="KH969" s="33"/>
      <c r="KI969" s="33"/>
      <c r="KJ969" s="33"/>
      <c r="KK969" s="33"/>
      <c r="KL969" s="33"/>
      <c r="KM969" s="33"/>
      <c r="KN969" s="33"/>
      <c r="KO969" s="33"/>
      <c r="KP969" s="33"/>
      <c r="KQ969" s="33"/>
      <c r="KR969" s="33"/>
      <c r="KS969" s="33"/>
      <c r="KT969" s="33"/>
      <c r="KU969" s="33"/>
      <c r="KV969" s="33"/>
      <c r="KW969" s="33"/>
      <c r="KX969" s="33"/>
      <c r="KY969" s="33"/>
      <c r="KZ969" s="33"/>
      <c r="LA969" s="33"/>
      <c r="LB969" s="33"/>
      <c r="LC969" s="33"/>
    </row>
    <row r="970" spans="1:31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  <c r="IY970" s="33"/>
      <c r="IZ970" s="33"/>
      <c r="JA970" s="33"/>
      <c r="JB970" s="33"/>
      <c r="JC970" s="33"/>
      <c r="JD970" s="33"/>
      <c r="JE970" s="33"/>
      <c r="JF970" s="33"/>
      <c r="JG970" s="33"/>
      <c r="JH970" s="33"/>
      <c r="JI970" s="33"/>
      <c r="JJ970" s="33"/>
      <c r="JK970" s="33"/>
      <c r="JL970" s="33"/>
      <c r="JM970" s="33"/>
      <c r="JN970" s="33"/>
      <c r="JO970" s="33"/>
      <c r="JP970" s="33"/>
      <c r="JQ970" s="33"/>
      <c r="JR970" s="33"/>
      <c r="JS970" s="33"/>
      <c r="JT970" s="33"/>
      <c r="JU970" s="33"/>
      <c r="JV970" s="33"/>
      <c r="JW970" s="33"/>
      <c r="JX970" s="33"/>
      <c r="JY970" s="33"/>
      <c r="JZ970" s="33"/>
      <c r="KA970" s="33"/>
      <c r="KB970" s="33"/>
      <c r="KC970" s="33"/>
      <c r="KD970" s="33"/>
      <c r="KE970" s="33"/>
      <c r="KF970" s="33"/>
      <c r="KG970" s="33"/>
      <c r="KH970" s="33"/>
      <c r="KI970" s="33"/>
      <c r="KJ970" s="33"/>
      <c r="KK970" s="33"/>
      <c r="KL970" s="33"/>
      <c r="KM970" s="33"/>
      <c r="KN970" s="33"/>
      <c r="KO970" s="33"/>
      <c r="KP970" s="33"/>
      <c r="KQ970" s="33"/>
      <c r="KR970" s="33"/>
      <c r="KS970" s="33"/>
      <c r="KT970" s="33"/>
      <c r="KU970" s="33"/>
      <c r="KV970" s="33"/>
      <c r="KW970" s="33"/>
      <c r="KX970" s="33"/>
      <c r="KY970" s="33"/>
      <c r="KZ970" s="33"/>
      <c r="LA970" s="33"/>
      <c r="LB970" s="33"/>
      <c r="LC970" s="33"/>
    </row>
    <row r="971" spans="1:31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  <c r="IY971" s="33"/>
      <c r="IZ971" s="33"/>
      <c r="JA971" s="33"/>
      <c r="JB971" s="33"/>
      <c r="JC971" s="33"/>
      <c r="JD971" s="33"/>
      <c r="JE971" s="33"/>
      <c r="JF971" s="33"/>
      <c r="JG971" s="33"/>
      <c r="JH971" s="33"/>
      <c r="JI971" s="33"/>
      <c r="JJ971" s="33"/>
      <c r="JK971" s="33"/>
      <c r="JL971" s="33"/>
      <c r="JM971" s="33"/>
      <c r="JN971" s="33"/>
      <c r="JO971" s="33"/>
      <c r="JP971" s="33"/>
      <c r="JQ971" s="33"/>
      <c r="JR971" s="33"/>
      <c r="JS971" s="33"/>
      <c r="JT971" s="33"/>
      <c r="JU971" s="33"/>
      <c r="JV971" s="33"/>
      <c r="JW971" s="33"/>
      <c r="JX971" s="33"/>
      <c r="JY971" s="33"/>
      <c r="JZ971" s="33"/>
      <c r="KA971" s="33"/>
      <c r="KB971" s="33"/>
      <c r="KC971" s="33"/>
      <c r="KD971" s="33"/>
      <c r="KE971" s="33"/>
      <c r="KF971" s="33"/>
      <c r="KG971" s="33"/>
      <c r="KH971" s="33"/>
      <c r="KI971" s="33"/>
      <c r="KJ971" s="33"/>
      <c r="KK971" s="33"/>
      <c r="KL971" s="33"/>
      <c r="KM971" s="33"/>
      <c r="KN971" s="33"/>
      <c r="KO971" s="33"/>
      <c r="KP971" s="33"/>
      <c r="KQ971" s="33"/>
      <c r="KR971" s="33"/>
      <c r="KS971" s="33"/>
      <c r="KT971" s="33"/>
      <c r="KU971" s="33"/>
      <c r="KV971" s="33"/>
      <c r="KW971" s="33"/>
      <c r="KX971" s="33"/>
      <c r="KY971" s="33"/>
      <c r="KZ971" s="33"/>
      <c r="LA971" s="33"/>
      <c r="LB971" s="33"/>
      <c r="LC971" s="33"/>
    </row>
    <row r="972" spans="1:31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  <c r="IY972" s="33"/>
      <c r="IZ972" s="33"/>
      <c r="JA972" s="33"/>
      <c r="JB972" s="33"/>
      <c r="JC972" s="33"/>
      <c r="JD972" s="33"/>
      <c r="JE972" s="33"/>
      <c r="JF972" s="33"/>
      <c r="JG972" s="33"/>
      <c r="JH972" s="33"/>
      <c r="JI972" s="33"/>
      <c r="JJ972" s="33"/>
      <c r="JK972" s="33"/>
      <c r="JL972" s="33"/>
      <c r="JM972" s="33"/>
      <c r="JN972" s="33"/>
      <c r="JO972" s="33"/>
      <c r="JP972" s="33"/>
      <c r="JQ972" s="33"/>
      <c r="JR972" s="33"/>
      <c r="JS972" s="33"/>
      <c r="JT972" s="33"/>
      <c r="JU972" s="33"/>
      <c r="JV972" s="33"/>
      <c r="JW972" s="33"/>
      <c r="JX972" s="33"/>
      <c r="JY972" s="33"/>
      <c r="JZ972" s="33"/>
      <c r="KA972" s="33"/>
      <c r="KB972" s="33"/>
      <c r="KC972" s="33"/>
      <c r="KD972" s="33"/>
      <c r="KE972" s="33"/>
      <c r="KF972" s="33"/>
      <c r="KG972" s="33"/>
      <c r="KH972" s="33"/>
      <c r="KI972" s="33"/>
      <c r="KJ972" s="33"/>
      <c r="KK972" s="33"/>
      <c r="KL972" s="33"/>
      <c r="KM972" s="33"/>
      <c r="KN972" s="33"/>
      <c r="KO972" s="33"/>
      <c r="KP972" s="33"/>
      <c r="KQ972" s="33"/>
      <c r="KR972" s="33"/>
      <c r="KS972" s="33"/>
      <c r="KT972" s="33"/>
      <c r="KU972" s="33"/>
      <c r="KV972" s="33"/>
      <c r="KW972" s="33"/>
      <c r="KX972" s="33"/>
      <c r="KY972" s="33"/>
      <c r="KZ972" s="33"/>
      <c r="LA972" s="33"/>
      <c r="LB972" s="33"/>
      <c r="LC972" s="33"/>
    </row>
    <row r="973" spans="1:31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  <c r="IY973" s="33"/>
      <c r="IZ973" s="33"/>
      <c r="JA973" s="33"/>
      <c r="JB973" s="33"/>
      <c r="JC973" s="33"/>
      <c r="JD973" s="33"/>
      <c r="JE973" s="33"/>
      <c r="JF973" s="33"/>
      <c r="JG973" s="33"/>
      <c r="JH973" s="33"/>
      <c r="JI973" s="33"/>
      <c r="JJ973" s="33"/>
      <c r="JK973" s="33"/>
      <c r="JL973" s="33"/>
      <c r="JM973" s="33"/>
      <c r="JN973" s="33"/>
      <c r="JO973" s="33"/>
      <c r="JP973" s="33"/>
      <c r="JQ973" s="33"/>
      <c r="JR973" s="33"/>
      <c r="JS973" s="33"/>
      <c r="JT973" s="33"/>
      <c r="JU973" s="33"/>
      <c r="JV973" s="33"/>
      <c r="JW973" s="33"/>
      <c r="JX973" s="33"/>
      <c r="JY973" s="33"/>
      <c r="JZ973" s="33"/>
      <c r="KA973" s="33"/>
      <c r="KB973" s="33"/>
      <c r="KC973" s="33"/>
      <c r="KD973" s="33"/>
      <c r="KE973" s="33"/>
      <c r="KF973" s="33"/>
      <c r="KG973" s="33"/>
      <c r="KH973" s="33"/>
      <c r="KI973" s="33"/>
      <c r="KJ973" s="33"/>
      <c r="KK973" s="33"/>
      <c r="KL973" s="33"/>
      <c r="KM973" s="33"/>
      <c r="KN973" s="33"/>
      <c r="KO973" s="33"/>
      <c r="KP973" s="33"/>
      <c r="KQ973" s="33"/>
      <c r="KR973" s="33"/>
      <c r="KS973" s="33"/>
      <c r="KT973" s="33"/>
      <c r="KU973" s="33"/>
      <c r="KV973" s="33"/>
      <c r="KW973" s="33"/>
      <c r="KX973" s="33"/>
      <c r="KY973" s="33"/>
      <c r="KZ973" s="33"/>
      <c r="LA973" s="33"/>
      <c r="LB973" s="33"/>
      <c r="LC973" s="33"/>
    </row>
    <row r="974" spans="1:31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  <c r="IY974" s="33"/>
      <c r="IZ974" s="33"/>
      <c r="JA974" s="33"/>
      <c r="JB974" s="33"/>
      <c r="JC974" s="33"/>
      <c r="JD974" s="33"/>
      <c r="JE974" s="33"/>
      <c r="JF974" s="33"/>
      <c r="JG974" s="33"/>
      <c r="JH974" s="33"/>
      <c r="JI974" s="33"/>
      <c r="JJ974" s="33"/>
      <c r="JK974" s="33"/>
      <c r="JL974" s="33"/>
      <c r="JM974" s="33"/>
      <c r="JN974" s="33"/>
      <c r="JO974" s="33"/>
      <c r="JP974" s="33"/>
      <c r="JQ974" s="33"/>
      <c r="JR974" s="33"/>
      <c r="JS974" s="33"/>
      <c r="JT974" s="33"/>
      <c r="JU974" s="33"/>
      <c r="JV974" s="33"/>
      <c r="JW974" s="33"/>
      <c r="JX974" s="33"/>
      <c r="JY974" s="33"/>
      <c r="JZ974" s="33"/>
      <c r="KA974" s="33"/>
      <c r="KB974" s="33"/>
      <c r="KC974" s="33"/>
      <c r="KD974" s="33"/>
      <c r="KE974" s="33"/>
      <c r="KF974" s="33"/>
      <c r="KG974" s="33"/>
      <c r="KH974" s="33"/>
      <c r="KI974" s="33"/>
      <c r="KJ974" s="33"/>
      <c r="KK974" s="33"/>
      <c r="KL974" s="33"/>
      <c r="KM974" s="33"/>
      <c r="KN974" s="33"/>
      <c r="KO974" s="33"/>
      <c r="KP974" s="33"/>
      <c r="KQ974" s="33"/>
      <c r="KR974" s="33"/>
      <c r="KS974" s="33"/>
      <c r="KT974" s="33"/>
      <c r="KU974" s="33"/>
      <c r="KV974" s="33"/>
      <c r="KW974" s="33"/>
      <c r="KX974" s="33"/>
      <c r="KY974" s="33"/>
      <c r="KZ974" s="33"/>
      <c r="LA974" s="33"/>
      <c r="LB974" s="33"/>
      <c r="LC974" s="33"/>
    </row>
    <row r="975" spans="1:31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  <c r="IY975" s="33"/>
      <c r="IZ975" s="33"/>
      <c r="JA975" s="33"/>
      <c r="JB975" s="33"/>
      <c r="JC975" s="33"/>
      <c r="JD975" s="33"/>
      <c r="JE975" s="33"/>
      <c r="JF975" s="33"/>
      <c r="JG975" s="33"/>
      <c r="JH975" s="33"/>
      <c r="JI975" s="33"/>
      <c r="JJ975" s="33"/>
      <c r="JK975" s="33"/>
      <c r="JL975" s="33"/>
      <c r="JM975" s="33"/>
      <c r="JN975" s="33"/>
      <c r="JO975" s="33"/>
      <c r="JP975" s="33"/>
      <c r="JQ975" s="33"/>
      <c r="JR975" s="33"/>
      <c r="JS975" s="33"/>
      <c r="JT975" s="33"/>
      <c r="JU975" s="33"/>
      <c r="JV975" s="33"/>
      <c r="JW975" s="33"/>
      <c r="JX975" s="33"/>
      <c r="JY975" s="33"/>
      <c r="JZ975" s="33"/>
      <c r="KA975" s="33"/>
      <c r="KB975" s="33"/>
      <c r="KC975" s="33"/>
      <c r="KD975" s="33"/>
      <c r="KE975" s="33"/>
      <c r="KF975" s="33"/>
      <c r="KG975" s="33"/>
      <c r="KH975" s="33"/>
      <c r="KI975" s="33"/>
      <c r="KJ975" s="33"/>
      <c r="KK975" s="33"/>
      <c r="KL975" s="33"/>
      <c r="KM975" s="33"/>
      <c r="KN975" s="33"/>
      <c r="KO975" s="33"/>
      <c r="KP975" s="33"/>
      <c r="KQ975" s="33"/>
      <c r="KR975" s="33"/>
      <c r="KS975" s="33"/>
      <c r="KT975" s="33"/>
      <c r="KU975" s="33"/>
      <c r="KV975" s="33"/>
      <c r="KW975" s="33"/>
      <c r="KX975" s="33"/>
      <c r="KY975" s="33"/>
      <c r="KZ975" s="33"/>
      <c r="LA975" s="33"/>
      <c r="LB975" s="33"/>
      <c r="LC975" s="33"/>
    </row>
    <row r="976" spans="1:31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  <c r="IY976" s="33"/>
      <c r="IZ976" s="33"/>
      <c r="JA976" s="33"/>
      <c r="JB976" s="33"/>
      <c r="JC976" s="33"/>
      <c r="JD976" s="33"/>
      <c r="JE976" s="33"/>
      <c r="JF976" s="33"/>
      <c r="JG976" s="33"/>
      <c r="JH976" s="33"/>
      <c r="JI976" s="33"/>
      <c r="JJ976" s="33"/>
      <c r="JK976" s="33"/>
      <c r="JL976" s="33"/>
      <c r="JM976" s="33"/>
      <c r="JN976" s="33"/>
      <c r="JO976" s="33"/>
      <c r="JP976" s="33"/>
      <c r="JQ976" s="33"/>
      <c r="JR976" s="33"/>
      <c r="JS976" s="33"/>
      <c r="JT976" s="33"/>
      <c r="JU976" s="33"/>
      <c r="JV976" s="33"/>
      <c r="JW976" s="33"/>
      <c r="JX976" s="33"/>
      <c r="JY976" s="33"/>
      <c r="JZ976" s="33"/>
      <c r="KA976" s="33"/>
      <c r="KB976" s="33"/>
      <c r="KC976" s="33"/>
      <c r="KD976" s="33"/>
      <c r="KE976" s="33"/>
      <c r="KF976" s="33"/>
      <c r="KG976" s="33"/>
      <c r="KH976" s="33"/>
      <c r="KI976" s="33"/>
      <c r="KJ976" s="33"/>
      <c r="KK976" s="33"/>
      <c r="KL976" s="33"/>
      <c r="KM976" s="33"/>
      <c r="KN976" s="33"/>
      <c r="KO976" s="33"/>
      <c r="KP976" s="33"/>
      <c r="KQ976" s="33"/>
      <c r="KR976" s="33"/>
      <c r="KS976" s="33"/>
      <c r="KT976" s="33"/>
      <c r="KU976" s="33"/>
      <c r="KV976" s="33"/>
      <c r="KW976" s="33"/>
      <c r="KX976" s="33"/>
      <c r="KY976" s="33"/>
      <c r="KZ976" s="33"/>
      <c r="LA976" s="33"/>
      <c r="LB976" s="33"/>
      <c r="LC976" s="33"/>
    </row>
    <row r="977" spans="1:31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  <c r="IY977" s="33"/>
      <c r="IZ977" s="33"/>
      <c r="JA977" s="33"/>
      <c r="JB977" s="33"/>
      <c r="JC977" s="33"/>
      <c r="JD977" s="33"/>
      <c r="JE977" s="33"/>
      <c r="JF977" s="33"/>
      <c r="JG977" s="33"/>
      <c r="JH977" s="33"/>
      <c r="JI977" s="33"/>
      <c r="JJ977" s="33"/>
      <c r="JK977" s="33"/>
      <c r="JL977" s="33"/>
      <c r="JM977" s="33"/>
      <c r="JN977" s="33"/>
      <c r="JO977" s="33"/>
      <c r="JP977" s="33"/>
      <c r="JQ977" s="33"/>
      <c r="JR977" s="33"/>
      <c r="JS977" s="33"/>
      <c r="JT977" s="33"/>
      <c r="JU977" s="33"/>
      <c r="JV977" s="33"/>
      <c r="JW977" s="33"/>
      <c r="JX977" s="33"/>
      <c r="JY977" s="33"/>
      <c r="JZ977" s="33"/>
      <c r="KA977" s="33"/>
      <c r="KB977" s="33"/>
      <c r="KC977" s="33"/>
      <c r="KD977" s="33"/>
      <c r="KE977" s="33"/>
      <c r="KF977" s="33"/>
      <c r="KG977" s="33"/>
      <c r="KH977" s="33"/>
      <c r="KI977" s="33"/>
      <c r="KJ977" s="33"/>
      <c r="KK977" s="33"/>
      <c r="KL977" s="33"/>
      <c r="KM977" s="33"/>
      <c r="KN977" s="33"/>
      <c r="KO977" s="33"/>
      <c r="KP977" s="33"/>
      <c r="KQ977" s="33"/>
      <c r="KR977" s="33"/>
      <c r="KS977" s="33"/>
      <c r="KT977" s="33"/>
      <c r="KU977" s="33"/>
      <c r="KV977" s="33"/>
      <c r="KW977" s="33"/>
      <c r="KX977" s="33"/>
      <c r="KY977" s="33"/>
      <c r="KZ977" s="33"/>
      <c r="LA977" s="33"/>
      <c r="LB977" s="33"/>
      <c r="LC977" s="33"/>
    </row>
    <row r="978" spans="1:31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  <c r="IY978" s="33"/>
      <c r="IZ978" s="33"/>
      <c r="JA978" s="33"/>
      <c r="JB978" s="33"/>
      <c r="JC978" s="33"/>
      <c r="JD978" s="33"/>
      <c r="JE978" s="33"/>
      <c r="JF978" s="33"/>
      <c r="JG978" s="33"/>
      <c r="JH978" s="33"/>
      <c r="JI978" s="33"/>
      <c r="JJ978" s="33"/>
      <c r="JK978" s="33"/>
      <c r="JL978" s="33"/>
      <c r="JM978" s="33"/>
      <c r="JN978" s="33"/>
      <c r="JO978" s="33"/>
      <c r="JP978" s="33"/>
      <c r="JQ978" s="33"/>
      <c r="JR978" s="33"/>
      <c r="JS978" s="33"/>
      <c r="JT978" s="33"/>
      <c r="JU978" s="33"/>
      <c r="JV978" s="33"/>
      <c r="JW978" s="33"/>
      <c r="JX978" s="33"/>
      <c r="JY978" s="33"/>
      <c r="JZ978" s="33"/>
      <c r="KA978" s="33"/>
      <c r="KB978" s="33"/>
      <c r="KC978" s="33"/>
      <c r="KD978" s="33"/>
      <c r="KE978" s="33"/>
      <c r="KF978" s="33"/>
      <c r="KG978" s="33"/>
      <c r="KH978" s="33"/>
      <c r="KI978" s="33"/>
      <c r="KJ978" s="33"/>
      <c r="KK978" s="33"/>
      <c r="KL978" s="33"/>
      <c r="KM978" s="33"/>
      <c r="KN978" s="33"/>
      <c r="KO978" s="33"/>
      <c r="KP978" s="33"/>
      <c r="KQ978" s="33"/>
      <c r="KR978" s="33"/>
      <c r="KS978" s="33"/>
      <c r="KT978" s="33"/>
      <c r="KU978" s="33"/>
      <c r="KV978" s="33"/>
      <c r="KW978" s="33"/>
      <c r="KX978" s="33"/>
      <c r="KY978" s="33"/>
      <c r="KZ978" s="33"/>
      <c r="LA978" s="33"/>
      <c r="LB978" s="33"/>
      <c r="LC978" s="33"/>
    </row>
    <row r="979" spans="1:31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  <c r="IY979" s="33"/>
      <c r="IZ979" s="33"/>
      <c r="JA979" s="33"/>
      <c r="JB979" s="33"/>
      <c r="JC979" s="33"/>
      <c r="JD979" s="33"/>
      <c r="JE979" s="33"/>
      <c r="JF979" s="33"/>
      <c r="JG979" s="33"/>
      <c r="JH979" s="33"/>
      <c r="JI979" s="33"/>
      <c r="JJ979" s="33"/>
      <c r="JK979" s="33"/>
      <c r="JL979" s="33"/>
      <c r="JM979" s="33"/>
      <c r="JN979" s="33"/>
      <c r="JO979" s="33"/>
      <c r="JP979" s="33"/>
      <c r="JQ979" s="33"/>
      <c r="JR979" s="33"/>
      <c r="JS979" s="33"/>
      <c r="JT979" s="33"/>
      <c r="JU979" s="33"/>
      <c r="JV979" s="33"/>
      <c r="JW979" s="33"/>
      <c r="JX979" s="33"/>
      <c r="JY979" s="33"/>
      <c r="JZ979" s="33"/>
      <c r="KA979" s="33"/>
      <c r="KB979" s="33"/>
      <c r="KC979" s="33"/>
      <c r="KD979" s="33"/>
      <c r="KE979" s="33"/>
      <c r="KF979" s="33"/>
      <c r="KG979" s="33"/>
      <c r="KH979" s="33"/>
      <c r="KI979" s="33"/>
      <c r="KJ979" s="33"/>
      <c r="KK979" s="33"/>
      <c r="KL979" s="33"/>
      <c r="KM979" s="33"/>
      <c r="KN979" s="33"/>
      <c r="KO979" s="33"/>
      <c r="KP979" s="33"/>
      <c r="KQ979" s="33"/>
      <c r="KR979" s="33"/>
      <c r="KS979" s="33"/>
      <c r="KT979" s="33"/>
      <c r="KU979" s="33"/>
      <c r="KV979" s="33"/>
      <c r="KW979" s="33"/>
      <c r="KX979" s="33"/>
      <c r="KY979" s="33"/>
      <c r="KZ979" s="33"/>
      <c r="LA979" s="33"/>
      <c r="LB979" s="33"/>
      <c r="LC979" s="33"/>
    </row>
    <row r="980" spans="1:31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  <c r="IY980" s="33"/>
      <c r="IZ980" s="33"/>
      <c r="JA980" s="33"/>
      <c r="JB980" s="33"/>
      <c r="JC980" s="33"/>
      <c r="JD980" s="33"/>
      <c r="JE980" s="33"/>
      <c r="JF980" s="33"/>
      <c r="JG980" s="33"/>
      <c r="JH980" s="33"/>
      <c r="JI980" s="33"/>
      <c r="JJ980" s="33"/>
      <c r="JK980" s="33"/>
      <c r="JL980" s="33"/>
      <c r="JM980" s="33"/>
      <c r="JN980" s="33"/>
      <c r="JO980" s="33"/>
      <c r="JP980" s="33"/>
      <c r="JQ980" s="33"/>
      <c r="JR980" s="33"/>
      <c r="JS980" s="33"/>
      <c r="JT980" s="33"/>
      <c r="JU980" s="33"/>
      <c r="JV980" s="33"/>
      <c r="JW980" s="33"/>
      <c r="JX980" s="33"/>
      <c r="JY980" s="33"/>
      <c r="JZ980" s="33"/>
      <c r="KA980" s="33"/>
      <c r="KB980" s="33"/>
      <c r="KC980" s="33"/>
      <c r="KD980" s="33"/>
      <c r="KE980" s="33"/>
      <c r="KF980" s="33"/>
      <c r="KG980" s="33"/>
      <c r="KH980" s="33"/>
      <c r="KI980" s="33"/>
      <c r="KJ980" s="33"/>
      <c r="KK980" s="33"/>
      <c r="KL980" s="33"/>
      <c r="KM980" s="33"/>
      <c r="KN980" s="33"/>
      <c r="KO980" s="33"/>
      <c r="KP980" s="33"/>
      <c r="KQ980" s="33"/>
      <c r="KR980" s="33"/>
      <c r="KS980" s="33"/>
      <c r="KT980" s="33"/>
      <c r="KU980" s="33"/>
      <c r="KV980" s="33"/>
      <c r="KW980" s="33"/>
      <c r="KX980" s="33"/>
      <c r="KY980" s="33"/>
      <c r="KZ980" s="33"/>
      <c r="LA980" s="33"/>
      <c r="LB980" s="33"/>
      <c r="LC980" s="33"/>
    </row>
    <row r="981" spans="1:31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  <c r="IY981" s="33"/>
      <c r="IZ981" s="33"/>
      <c r="JA981" s="33"/>
      <c r="JB981" s="33"/>
      <c r="JC981" s="33"/>
      <c r="JD981" s="33"/>
      <c r="JE981" s="33"/>
      <c r="JF981" s="33"/>
      <c r="JG981" s="33"/>
      <c r="JH981" s="33"/>
      <c r="JI981" s="33"/>
      <c r="JJ981" s="33"/>
      <c r="JK981" s="33"/>
      <c r="JL981" s="33"/>
      <c r="JM981" s="33"/>
      <c r="JN981" s="33"/>
      <c r="JO981" s="33"/>
      <c r="JP981" s="33"/>
      <c r="JQ981" s="33"/>
      <c r="JR981" s="33"/>
      <c r="JS981" s="33"/>
      <c r="JT981" s="33"/>
      <c r="JU981" s="33"/>
      <c r="JV981" s="33"/>
      <c r="JW981" s="33"/>
      <c r="JX981" s="33"/>
      <c r="JY981" s="33"/>
      <c r="JZ981" s="33"/>
      <c r="KA981" s="33"/>
      <c r="KB981" s="33"/>
      <c r="KC981" s="33"/>
      <c r="KD981" s="33"/>
      <c r="KE981" s="33"/>
      <c r="KF981" s="33"/>
      <c r="KG981" s="33"/>
      <c r="KH981" s="33"/>
      <c r="KI981" s="33"/>
      <c r="KJ981" s="33"/>
      <c r="KK981" s="33"/>
      <c r="KL981" s="33"/>
      <c r="KM981" s="33"/>
      <c r="KN981" s="33"/>
      <c r="KO981" s="33"/>
      <c r="KP981" s="33"/>
      <c r="KQ981" s="33"/>
      <c r="KR981" s="33"/>
      <c r="KS981" s="33"/>
      <c r="KT981" s="33"/>
      <c r="KU981" s="33"/>
      <c r="KV981" s="33"/>
      <c r="KW981" s="33"/>
      <c r="KX981" s="33"/>
      <c r="KY981" s="33"/>
      <c r="KZ981" s="33"/>
      <c r="LA981" s="33"/>
      <c r="LB981" s="33"/>
      <c r="LC981" s="33"/>
    </row>
    <row r="982" spans="1:31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  <c r="IY982" s="33"/>
      <c r="IZ982" s="33"/>
      <c r="JA982" s="33"/>
      <c r="JB982" s="33"/>
      <c r="JC982" s="33"/>
      <c r="JD982" s="33"/>
      <c r="JE982" s="33"/>
      <c r="JF982" s="33"/>
      <c r="JG982" s="33"/>
      <c r="JH982" s="33"/>
      <c r="JI982" s="33"/>
      <c r="JJ982" s="33"/>
      <c r="JK982" s="33"/>
      <c r="JL982" s="33"/>
      <c r="JM982" s="33"/>
      <c r="JN982" s="33"/>
      <c r="JO982" s="33"/>
      <c r="JP982" s="33"/>
      <c r="JQ982" s="33"/>
      <c r="JR982" s="33"/>
      <c r="JS982" s="33"/>
      <c r="JT982" s="33"/>
      <c r="JU982" s="33"/>
      <c r="JV982" s="33"/>
      <c r="JW982" s="33"/>
      <c r="JX982" s="33"/>
      <c r="JY982" s="33"/>
      <c r="JZ982" s="33"/>
      <c r="KA982" s="33"/>
      <c r="KB982" s="33"/>
      <c r="KC982" s="33"/>
      <c r="KD982" s="33"/>
      <c r="KE982" s="33"/>
      <c r="KF982" s="33"/>
      <c r="KG982" s="33"/>
      <c r="KH982" s="33"/>
      <c r="KI982" s="33"/>
      <c r="KJ982" s="33"/>
      <c r="KK982" s="33"/>
      <c r="KL982" s="33"/>
      <c r="KM982" s="33"/>
      <c r="KN982" s="33"/>
      <c r="KO982" s="33"/>
      <c r="KP982" s="33"/>
      <c r="KQ982" s="33"/>
      <c r="KR982" s="33"/>
      <c r="KS982" s="33"/>
      <c r="KT982" s="33"/>
      <c r="KU982" s="33"/>
      <c r="KV982" s="33"/>
      <c r="KW982" s="33"/>
      <c r="KX982" s="33"/>
      <c r="KY982" s="33"/>
      <c r="KZ982" s="33"/>
      <c r="LA982" s="33"/>
      <c r="LB982" s="33"/>
      <c r="LC982" s="33"/>
    </row>
    <row r="983" spans="1:31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  <c r="IY983" s="33"/>
      <c r="IZ983" s="33"/>
      <c r="JA983" s="33"/>
      <c r="JB983" s="33"/>
      <c r="JC983" s="33"/>
      <c r="JD983" s="33"/>
      <c r="JE983" s="33"/>
      <c r="JF983" s="33"/>
      <c r="JG983" s="33"/>
      <c r="JH983" s="33"/>
      <c r="JI983" s="33"/>
      <c r="JJ983" s="33"/>
      <c r="JK983" s="33"/>
      <c r="JL983" s="33"/>
      <c r="JM983" s="33"/>
      <c r="JN983" s="33"/>
      <c r="JO983" s="33"/>
      <c r="JP983" s="33"/>
      <c r="JQ983" s="33"/>
      <c r="JR983" s="33"/>
      <c r="JS983" s="33"/>
      <c r="JT983" s="33"/>
      <c r="JU983" s="33"/>
      <c r="JV983" s="33"/>
      <c r="JW983" s="33"/>
      <c r="JX983" s="33"/>
      <c r="JY983" s="33"/>
      <c r="JZ983" s="33"/>
      <c r="KA983" s="33"/>
      <c r="KB983" s="33"/>
      <c r="KC983" s="33"/>
      <c r="KD983" s="33"/>
      <c r="KE983" s="33"/>
      <c r="KF983" s="33"/>
      <c r="KG983" s="33"/>
      <c r="KH983" s="33"/>
      <c r="KI983" s="33"/>
      <c r="KJ983" s="33"/>
      <c r="KK983" s="33"/>
      <c r="KL983" s="33"/>
      <c r="KM983" s="33"/>
      <c r="KN983" s="33"/>
      <c r="KO983" s="33"/>
      <c r="KP983" s="33"/>
      <c r="KQ983" s="33"/>
      <c r="KR983" s="33"/>
      <c r="KS983" s="33"/>
      <c r="KT983" s="33"/>
      <c r="KU983" s="33"/>
      <c r="KV983" s="33"/>
      <c r="KW983" s="33"/>
      <c r="KX983" s="33"/>
      <c r="KY983" s="33"/>
      <c r="KZ983" s="33"/>
      <c r="LA983" s="33"/>
      <c r="LB983" s="33"/>
      <c r="LC983" s="33"/>
    </row>
    <row r="984" spans="1:31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  <c r="IY984" s="33"/>
      <c r="IZ984" s="33"/>
      <c r="JA984" s="33"/>
      <c r="JB984" s="33"/>
      <c r="JC984" s="33"/>
      <c r="JD984" s="33"/>
      <c r="JE984" s="33"/>
      <c r="JF984" s="33"/>
      <c r="JG984" s="33"/>
      <c r="JH984" s="33"/>
      <c r="JI984" s="33"/>
      <c r="JJ984" s="33"/>
      <c r="JK984" s="33"/>
      <c r="JL984" s="33"/>
      <c r="JM984" s="33"/>
      <c r="JN984" s="33"/>
      <c r="JO984" s="33"/>
      <c r="JP984" s="33"/>
      <c r="JQ984" s="33"/>
      <c r="JR984" s="33"/>
      <c r="JS984" s="33"/>
      <c r="JT984" s="33"/>
      <c r="JU984" s="33"/>
      <c r="JV984" s="33"/>
      <c r="JW984" s="33"/>
      <c r="JX984" s="33"/>
      <c r="JY984" s="33"/>
      <c r="JZ984" s="33"/>
      <c r="KA984" s="33"/>
      <c r="KB984" s="33"/>
      <c r="KC984" s="33"/>
      <c r="KD984" s="33"/>
      <c r="KE984" s="33"/>
      <c r="KF984" s="33"/>
      <c r="KG984" s="33"/>
      <c r="KH984" s="33"/>
      <c r="KI984" s="33"/>
      <c r="KJ984" s="33"/>
      <c r="KK984" s="33"/>
      <c r="KL984" s="33"/>
      <c r="KM984" s="33"/>
      <c r="KN984" s="33"/>
      <c r="KO984" s="33"/>
      <c r="KP984" s="33"/>
      <c r="KQ984" s="33"/>
      <c r="KR984" s="33"/>
      <c r="KS984" s="33"/>
      <c r="KT984" s="33"/>
      <c r="KU984" s="33"/>
      <c r="KV984" s="33"/>
      <c r="KW984" s="33"/>
      <c r="KX984" s="33"/>
      <c r="KY984" s="33"/>
      <c r="KZ984" s="33"/>
      <c r="LA984" s="33"/>
      <c r="LB984" s="33"/>
      <c r="LC984" s="33"/>
    </row>
    <row r="985" spans="1:31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  <c r="IY985" s="33"/>
      <c r="IZ985" s="33"/>
      <c r="JA985" s="33"/>
      <c r="JB985" s="33"/>
      <c r="JC985" s="33"/>
      <c r="JD985" s="33"/>
      <c r="JE985" s="33"/>
      <c r="JF985" s="33"/>
      <c r="JG985" s="33"/>
      <c r="JH985" s="33"/>
      <c r="JI985" s="33"/>
      <c r="JJ985" s="33"/>
      <c r="JK985" s="33"/>
      <c r="JL985" s="33"/>
      <c r="JM985" s="33"/>
      <c r="JN985" s="33"/>
      <c r="JO985" s="33"/>
      <c r="JP985" s="33"/>
      <c r="JQ985" s="33"/>
      <c r="JR985" s="33"/>
      <c r="JS985" s="33"/>
      <c r="JT985" s="33"/>
      <c r="JU985" s="33"/>
      <c r="JV985" s="33"/>
      <c r="JW985" s="33"/>
      <c r="JX985" s="33"/>
      <c r="JY985" s="33"/>
      <c r="JZ985" s="33"/>
      <c r="KA985" s="33"/>
      <c r="KB985" s="33"/>
      <c r="KC985" s="33"/>
      <c r="KD985" s="33"/>
      <c r="KE985" s="33"/>
      <c r="KF985" s="33"/>
      <c r="KG985" s="33"/>
      <c r="KH985" s="33"/>
      <c r="KI985" s="33"/>
      <c r="KJ985" s="33"/>
      <c r="KK985" s="33"/>
      <c r="KL985" s="33"/>
      <c r="KM985" s="33"/>
      <c r="KN985" s="33"/>
      <c r="KO985" s="33"/>
      <c r="KP985" s="33"/>
      <c r="KQ985" s="33"/>
      <c r="KR985" s="33"/>
      <c r="KS985" s="33"/>
      <c r="KT985" s="33"/>
      <c r="KU985" s="33"/>
      <c r="KV985" s="33"/>
      <c r="KW985" s="33"/>
      <c r="KX985" s="33"/>
      <c r="KY985" s="33"/>
      <c r="KZ985" s="33"/>
      <c r="LA985" s="33"/>
      <c r="LB985" s="33"/>
      <c r="LC985" s="33"/>
    </row>
    <row r="986" spans="1:31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  <c r="IY986" s="33"/>
      <c r="IZ986" s="33"/>
      <c r="JA986" s="33"/>
      <c r="JB986" s="33"/>
      <c r="JC986" s="33"/>
      <c r="JD986" s="33"/>
      <c r="JE986" s="33"/>
      <c r="JF986" s="33"/>
      <c r="JG986" s="33"/>
      <c r="JH986" s="33"/>
      <c r="JI986" s="33"/>
      <c r="JJ986" s="33"/>
      <c r="JK986" s="33"/>
      <c r="JL986" s="33"/>
      <c r="JM986" s="33"/>
      <c r="JN986" s="33"/>
      <c r="JO986" s="33"/>
      <c r="JP986" s="33"/>
      <c r="JQ986" s="33"/>
      <c r="JR986" s="33"/>
      <c r="JS986" s="33"/>
      <c r="JT986" s="33"/>
      <c r="JU986" s="33"/>
      <c r="JV986" s="33"/>
      <c r="JW986" s="33"/>
      <c r="JX986" s="33"/>
      <c r="JY986" s="33"/>
      <c r="JZ986" s="33"/>
      <c r="KA986" s="33"/>
      <c r="KB986" s="33"/>
      <c r="KC986" s="33"/>
      <c r="KD986" s="33"/>
      <c r="KE986" s="33"/>
      <c r="KF986" s="33"/>
      <c r="KG986" s="33"/>
      <c r="KH986" s="33"/>
      <c r="KI986" s="33"/>
      <c r="KJ986" s="33"/>
      <c r="KK986" s="33"/>
      <c r="KL986" s="33"/>
      <c r="KM986" s="33"/>
      <c r="KN986" s="33"/>
      <c r="KO986" s="33"/>
      <c r="KP986" s="33"/>
      <c r="KQ986" s="33"/>
      <c r="KR986" s="33"/>
      <c r="KS986" s="33"/>
      <c r="KT986" s="33"/>
      <c r="KU986" s="33"/>
      <c r="KV986" s="33"/>
      <c r="KW986" s="33"/>
      <c r="KX986" s="33"/>
      <c r="KY986" s="33"/>
      <c r="KZ986" s="33"/>
      <c r="LA986" s="33"/>
      <c r="LB986" s="33"/>
      <c r="LC986" s="33"/>
    </row>
    <row r="987" spans="1:31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  <c r="IY987" s="33"/>
      <c r="IZ987" s="33"/>
      <c r="JA987" s="33"/>
      <c r="JB987" s="33"/>
      <c r="JC987" s="33"/>
      <c r="JD987" s="33"/>
      <c r="JE987" s="33"/>
      <c r="JF987" s="33"/>
      <c r="JG987" s="33"/>
      <c r="JH987" s="33"/>
      <c r="JI987" s="33"/>
      <c r="JJ987" s="33"/>
      <c r="JK987" s="33"/>
      <c r="JL987" s="33"/>
      <c r="JM987" s="33"/>
      <c r="JN987" s="33"/>
      <c r="JO987" s="33"/>
      <c r="JP987" s="33"/>
      <c r="JQ987" s="33"/>
      <c r="JR987" s="33"/>
      <c r="JS987" s="33"/>
      <c r="JT987" s="33"/>
      <c r="JU987" s="33"/>
      <c r="JV987" s="33"/>
      <c r="JW987" s="33"/>
      <c r="JX987" s="33"/>
      <c r="JY987" s="33"/>
      <c r="JZ987" s="33"/>
      <c r="KA987" s="33"/>
      <c r="KB987" s="33"/>
      <c r="KC987" s="33"/>
      <c r="KD987" s="33"/>
      <c r="KE987" s="33"/>
      <c r="KF987" s="33"/>
      <c r="KG987" s="33"/>
      <c r="KH987" s="33"/>
      <c r="KI987" s="33"/>
      <c r="KJ987" s="33"/>
      <c r="KK987" s="33"/>
      <c r="KL987" s="33"/>
      <c r="KM987" s="33"/>
      <c r="KN987" s="33"/>
      <c r="KO987" s="33"/>
      <c r="KP987" s="33"/>
      <c r="KQ987" s="33"/>
      <c r="KR987" s="33"/>
      <c r="KS987" s="33"/>
      <c r="KT987" s="33"/>
      <c r="KU987" s="33"/>
      <c r="KV987" s="33"/>
      <c r="KW987" s="33"/>
      <c r="KX987" s="33"/>
      <c r="KY987" s="33"/>
      <c r="KZ987" s="33"/>
      <c r="LA987" s="33"/>
      <c r="LB987" s="33"/>
      <c r="LC987" s="33"/>
    </row>
    <row r="988" spans="1:31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  <c r="IY988" s="33"/>
      <c r="IZ988" s="33"/>
      <c r="JA988" s="33"/>
      <c r="JB988" s="33"/>
      <c r="JC988" s="33"/>
      <c r="JD988" s="33"/>
      <c r="JE988" s="33"/>
      <c r="JF988" s="33"/>
      <c r="JG988" s="33"/>
      <c r="JH988" s="33"/>
      <c r="JI988" s="33"/>
      <c r="JJ988" s="33"/>
      <c r="JK988" s="33"/>
      <c r="JL988" s="33"/>
      <c r="JM988" s="33"/>
      <c r="JN988" s="33"/>
      <c r="JO988" s="33"/>
      <c r="JP988" s="33"/>
      <c r="JQ988" s="33"/>
      <c r="JR988" s="33"/>
      <c r="JS988" s="33"/>
      <c r="JT988" s="33"/>
      <c r="JU988" s="33"/>
      <c r="JV988" s="33"/>
      <c r="JW988" s="33"/>
      <c r="JX988" s="33"/>
      <c r="JY988" s="33"/>
      <c r="JZ988" s="33"/>
      <c r="KA988" s="33"/>
      <c r="KB988" s="33"/>
      <c r="KC988" s="33"/>
      <c r="KD988" s="33"/>
      <c r="KE988" s="33"/>
      <c r="KF988" s="33"/>
      <c r="KG988" s="33"/>
      <c r="KH988" s="33"/>
      <c r="KI988" s="33"/>
      <c r="KJ988" s="33"/>
      <c r="KK988" s="33"/>
      <c r="KL988" s="33"/>
      <c r="KM988" s="33"/>
      <c r="KN988" s="33"/>
      <c r="KO988" s="33"/>
      <c r="KP988" s="33"/>
      <c r="KQ988" s="33"/>
      <c r="KR988" s="33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33"/>
    </row>
    <row r="989" spans="1:31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  <c r="IY989" s="33"/>
      <c r="IZ989" s="33"/>
      <c r="JA989" s="33"/>
      <c r="JB989" s="33"/>
      <c r="JC989" s="33"/>
      <c r="JD989" s="33"/>
      <c r="JE989" s="33"/>
      <c r="JF989" s="33"/>
      <c r="JG989" s="33"/>
      <c r="JH989" s="33"/>
      <c r="JI989" s="33"/>
      <c r="JJ989" s="33"/>
      <c r="JK989" s="33"/>
      <c r="JL989" s="33"/>
      <c r="JM989" s="33"/>
      <c r="JN989" s="33"/>
      <c r="JO989" s="33"/>
      <c r="JP989" s="33"/>
      <c r="JQ989" s="33"/>
      <c r="JR989" s="33"/>
      <c r="JS989" s="33"/>
      <c r="JT989" s="33"/>
      <c r="JU989" s="33"/>
      <c r="JV989" s="33"/>
      <c r="JW989" s="33"/>
      <c r="JX989" s="33"/>
      <c r="JY989" s="33"/>
      <c r="JZ989" s="33"/>
      <c r="KA989" s="33"/>
      <c r="KB989" s="33"/>
      <c r="KC989" s="33"/>
      <c r="KD989" s="33"/>
      <c r="KE989" s="33"/>
      <c r="KF989" s="33"/>
      <c r="KG989" s="33"/>
      <c r="KH989" s="33"/>
      <c r="KI989" s="33"/>
      <c r="KJ989" s="33"/>
      <c r="KK989" s="33"/>
      <c r="KL989" s="33"/>
      <c r="KM989" s="33"/>
      <c r="KN989" s="33"/>
      <c r="KO989" s="33"/>
      <c r="KP989" s="33"/>
      <c r="KQ989" s="33"/>
      <c r="KR989" s="33"/>
      <c r="KS989" s="33"/>
      <c r="KT989" s="33"/>
      <c r="KU989" s="33"/>
      <c r="KV989" s="33"/>
      <c r="KW989" s="33"/>
      <c r="KX989" s="33"/>
      <c r="KY989" s="33"/>
      <c r="KZ989" s="33"/>
      <c r="LA989" s="33"/>
      <c r="LB989" s="33"/>
      <c r="LC989" s="33"/>
    </row>
    <row r="990" spans="1:31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</row>
    <row r="991" spans="1:31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  <c r="IY991" s="33"/>
      <c r="IZ991" s="33"/>
      <c r="JA991" s="33"/>
      <c r="JB991" s="33"/>
      <c r="JC991" s="33"/>
      <c r="JD991" s="33"/>
      <c r="JE991" s="33"/>
      <c r="JF991" s="33"/>
      <c r="JG991" s="33"/>
      <c r="JH991" s="33"/>
      <c r="JI991" s="33"/>
      <c r="JJ991" s="33"/>
      <c r="JK991" s="33"/>
      <c r="JL991" s="33"/>
      <c r="JM991" s="33"/>
      <c r="JN991" s="33"/>
      <c r="JO991" s="33"/>
      <c r="JP991" s="33"/>
      <c r="JQ991" s="33"/>
      <c r="JR991" s="33"/>
      <c r="JS991" s="33"/>
      <c r="JT991" s="33"/>
      <c r="JU991" s="33"/>
      <c r="JV991" s="33"/>
      <c r="JW991" s="33"/>
      <c r="JX991" s="33"/>
      <c r="JY991" s="33"/>
      <c r="JZ991" s="33"/>
      <c r="KA991" s="33"/>
      <c r="KB991" s="33"/>
      <c r="KC991" s="33"/>
      <c r="KD991" s="33"/>
      <c r="KE991" s="33"/>
      <c r="KF991" s="33"/>
      <c r="KG991" s="33"/>
      <c r="KH991" s="33"/>
      <c r="KI991" s="33"/>
      <c r="KJ991" s="33"/>
      <c r="KK991" s="33"/>
      <c r="KL991" s="33"/>
      <c r="KM991" s="33"/>
      <c r="KN991" s="33"/>
      <c r="KO991" s="33"/>
      <c r="KP991" s="33"/>
      <c r="KQ991" s="33"/>
      <c r="KR991" s="33"/>
      <c r="KS991" s="33"/>
      <c r="KT991" s="33"/>
      <c r="KU991" s="33"/>
      <c r="KV991" s="33"/>
      <c r="KW991" s="33"/>
      <c r="KX991" s="33"/>
      <c r="KY991" s="33"/>
      <c r="KZ991" s="33"/>
      <c r="LA991" s="33"/>
      <c r="LB991" s="33"/>
      <c r="LC991" s="33"/>
    </row>
    <row r="992" spans="1:31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  <c r="IY992" s="33"/>
      <c r="IZ992" s="33"/>
      <c r="JA992" s="33"/>
      <c r="JB992" s="33"/>
      <c r="JC992" s="33"/>
      <c r="JD992" s="33"/>
      <c r="JE992" s="33"/>
      <c r="JF992" s="33"/>
      <c r="JG992" s="33"/>
      <c r="JH992" s="33"/>
      <c r="JI992" s="33"/>
      <c r="JJ992" s="33"/>
      <c r="JK992" s="33"/>
      <c r="JL992" s="33"/>
      <c r="JM992" s="33"/>
      <c r="JN992" s="33"/>
      <c r="JO992" s="33"/>
      <c r="JP992" s="33"/>
      <c r="JQ992" s="33"/>
      <c r="JR992" s="33"/>
      <c r="JS992" s="33"/>
      <c r="JT992" s="33"/>
      <c r="JU992" s="33"/>
      <c r="JV992" s="33"/>
      <c r="JW992" s="33"/>
      <c r="JX992" s="33"/>
      <c r="JY992" s="33"/>
      <c r="JZ992" s="33"/>
      <c r="KA992" s="33"/>
      <c r="KB992" s="33"/>
      <c r="KC992" s="33"/>
      <c r="KD992" s="33"/>
      <c r="KE992" s="33"/>
      <c r="KF992" s="33"/>
      <c r="KG992" s="33"/>
      <c r="KH992" s="33"/>
      <c r="KI992" s="33"/>
      <c r="KJ992" s="33"/>
      <c r="KK992" s="33"/>
      <c r="KL992" s="33"/>
      <c r="KM992" s="33"/>
      <c r="KN992" s="33"/>
      <c r="KO992" s="33"/>
      <c r="KP992" s="33"/>
      <c r="KQ992" s="33"/>
      <c r="KR992" s="33"/>
      <c r="KS992" s="33"/>
      <c r="KT992" s="33"/>
      <c r="KU992" s="33"/>
      <c r="KV992" s="33"/>
      <c r="KW992" s="33"/>
      <c r="KX992" s="33"/>
      <c r="KY992" s="33"/>
      <c r="KZ992" s="33"/>
      <c r="LA992" s="33"/>
      <c r="LB992" s="33"/>
      <c r="LC992" s="33"/>
    </row>
    <row r="993" spans="1:31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  <c r="IY993" s="33"/>
      <c r="IZ993" s="33"/>
      <c r="JA993" s="33"/>
      <c r="JB993" s="33"/>
      <c r="JC993" s="33"/>
      <c r="JD993" s="33"/>
      <c r="JE993" s="33"/>
      <c r="JF993" s="33"/>
      <c r="JG993" s="33"/>
      <c r="JH993" s="33"/>
      <c r="JI993" s="33"/>
      <c r="JJ993" s="33"/>
      <c r="JK993" s="33"/>
      <c r="JL993" s="33"/>
      <c r="JM993" s="33"/>
      <c r="JN993" s="33"/>
      <c r="JO993" s="33"/>
      <c r="JP993" s="33"/>
      <c r="JQ993" s="33"/>
      <c r="JR993" s="33"/>
      <c r="JS993" s="33"/>
      <c r="JT993" s="33"/>
      <c r="JU993" s="33"/>
      <c r="JV993" s="33"/>
      <c r="JW993" s="33"/>
      <c r="JX993" s="33"/>
      <c r="JY993" s="33"/>
      <c r="JZ993" s="33"/>
      <c r="KA993" s="33"/>
      <c r="KB993" s="33"/>
      <c r="KC993" s="33"/>
      <c r="KD993" s="33"/>
      <c r="KE993" s="33"/>
      <c r="KF993" s="33"/>
      <c r="KG993" s="33"/>
      <c r="KH993" s="33"/>
      <c r="KI993" s="33"/>
      <c r="KJ993" s="33"/>
      <c r="KK993" s="33"/>
      <c r="KL993" s="33"/>
      <c r="KM993" s="33"/>
      <c r="KN993" s="33"/>
      <c r="KO993" s="33"/>
      <c r="KP993" s="33"/>
      <c r="KQ993" s="33"/>
      <c r="KR993" s="33"/>
      <c r="KS993" s="33"/>
      <c r="KT993" s="33"/>
      <c r="KU993" s="33"/>
      <c r="KV993" s="33"/>
      <c r="KW993" s="33"/>
      <c r="KX993" s="33"/>
      <c r="KY993" s="33"/>
      <c r="KZ993" s="33"/>
      <c r="LA993" s="33"/>
      <c r="LB993" s="33"/>
      <c r="LC993" s="33"/>
    </row>
    <row r="994" spans="1:31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  <c r="IY994" s="33"/>
      <c r="IZ994" s="33"/>
      <c r="JA994" s="33"/>
      <c r="JB994" s="33"/>
      <c r="JC994" s="33"/>
      <c r="JD994" s="33"/>
      <c r="JE994" s="33"/>
      <c r="JF994" s="33"/>
      <c r="JG994" s="33"/>
      <c r="JH994" s="33"/>
      <c r="JI994" s="33"/>
      <c r="JJ994" s="33"/>
      <c r="JK994" s="33"/>
      <c r="JL994" s="33"/>
      <c r="JM994" s="33"/>
      <c r="JN994" s="33"/>
      <c r="JO994" s="33"/>
      <c r="JP994" s="33"/>
      <c r="JQ994" s="33"/>
      <c r="JR994" s="33"/>
      <c r="JS994" s="33"/>
      <c r="JT994" s="33"/>
      <c r="JU994" s="33"/>
      <c r="JV994" s="33"/>
      <c r="JW994" s="33"/>
      <c r="JX994" s="33"/>
      <c r="JY994" s="33"/>
      <c r="JZ994" s="33"/>
      <c r="KA994" s="33"/>
      <c r="KB994" s="33"/>
      <c r="KC994" s="33"/>
      <c r="KD994" s="33"/>
      <c r="KE994" s="33"/>
      <c r="KF994" s="33"/>
      <c r="KG994" s="33"/>
      <c r="KH994" s="33"/>
      <c r="KI994" s="33"/>
      <c r="KJ994" s="33"/>
      <c r="KK994" s="33"/>
      <c r="KL994" s="33"/>
      <c r="KM994" s="33"/>
      <c r="KN994" s="33"/>
      <c r="KO994" s="33"/>
      <c r="KP994" s="33"/>
      <c r="KQ994" s="33"/>
      <c r="KR994" s="33"/>
      <c r="KS994" s="33"/>
      <c r="KT994" s="33"/>
      <c r="KU994" s="33"/>
      <c r="KV994" s="33"/>
      <c r="KW994" s="33"/>
      <c r="KX994" s="33"/>
      <c r="KY994" s="33"/>
      <c r="KZ994" s="33"/>
      <c r="LA994" s="33"/>
      <c r="LB994" s="33"/>
      <c r="LC994" s="33"/>
    </row>
    <row r="995" spans="1:31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  <c r="IY995" s="33"/>
      <c r="IZ995" s="33"/>
      <c r="JA995" s="33"/>
      <c r="JB995" s="33"/>
      <c r="JC995" s="33"/>
      <c r="JD995" s="33"/>
      <c r="JE995" s="33"/>
      <c r="JF995" s="33"/>
      <c r="JG995" s="33"/>
      <c r="JH995" s="33"/>
      <c r="JI995" s="33"/>
      <c r="JJ995" s="33"/>
      <c r="JK995" s="33"/>
      <c r="JL995" s="33"/>
      <c r="JM995" s="33"/>
      <c r="JN995" s="33"/>
      <c r="JO995" s="33"/>
      <c r="JP995" s="33"/>
      <c r="JQ995" s="33"/>
      <c r="JR995" s="33"/>
      <c r="JS995" s="33"/>
      <c r="JT995" s="33"/>
      <c r="JU995" s="33"/>
      <c r="JV995" s="33"/>
      <c r="JW995" s="33"/>
      <c r="JX995" s="33"/>
      <c r="JY995" s="33"/>
      <c r="JZ995" s="33"/>
      <c r="KA995" s="33"/>
      <c r="KB995" s="33"/>
      <c r="KC995" s="33"/>
      <c r="KD995" s="33"/>
      <c r="KE995" s="33"/>
      <c r="KF995" s="33"/>
      <c r="KG995" s="33"/>
      <c r="KH995" s="33"/>
      <c r="KI995" s="33"/>
      <c r="KJ995" s="33"/>
      <c r="KK995" s="33"/>
      <c r="KL995" s="33"/>
      <c r="KM995" s="33"/>
      <c r="KN995" s="33"/>
      <c r="KO995" s="33"/>
      <c r="KP995" s="33"/>
      <c r="KQ995" s="33"/>
      <c r="KR995" s="33"/>
      <c r="KS995" s="33"/>
      <c r="KT995" s="33"/>
      <c r="KU995" s="33"/>
      <c r="KV995" s="33"/>
      <c r="KW995" s="33"/>
      <c r="KX995" s="33"/>
      <c r="KY995" s="33"/>
      <c r="KZ995" s="33"/>
      <c r="LA995" s="33"/>
      <c r="LB995" s="33"/>
      <c r="LC995" s="33"/>
    </row>
    <row r="996" spans="1:31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  <c r="IY996" s="33"/>
      <c r="IZ996" s="33"/>
      <c r="JA996" s="33"/>
      <c r="JB996" s="33"/>
      <c r="JC996" s="33"/>
      <c r="JD996" s="33"/>
      <c r="JE996" s="33"/>
      <c r="JF996" s="33"/>
      <c r="JG996" s="33"/>
      <c r="JH996" s="33"/>
      <c r="JI996" s="33"/>
      <c r="JJ996" s="33"/>
      <c r="JK996" s="33"/>
      <c r="JL996" s="33"/>
      <c r="JM996" s="33"/>
      <c r="JN996" s="33"/>
      <c r="JO996" s="33"/>
      <c r="JP996" s="33"/>
      <c r="JQ996" s="33"/>
      <c r="JR996" s="33"/>
      <c r="JS996" s="33"/>
      <c r="JT996" s="33"/>
      <c r="JU996" s="33"/>
      <c r="JV996" s="33"/>
      <c r="JW996" s="33"/>
      <c r="JX996" s="33"/>
      <c r="JY996" s="33"/>
      <c r="JZ996" s="33"/>
      <c r="KA996" s="33"/>
      <c r="KB996" s="33"/>
      <c r="KC996" s="33"/>
      <c r="KD996" s="33"/>
      <c r="KE996" s="33"/>
      <c r="KF996" s="33"/>
      <c r="KG996" s="33"/>
      <c r="KH996" s="33"/>
      <c r="KI996" s="33"/>
      <c r="KJ996" s="33"/>
      <c r="KK996" s="33"/>
      <c r="KL996" s="33"/>
      <c r="KM996" s="33"/>
      <c r="KN996" s="33"/>
      <c r="KO996" s="33"/>
      <c r="KP996" s="33"/>
      <c r="KQ996" s="33"/>
      <c r="KR996" s="33"/>
      <c r="KS996" s="33"/>
      <c r="KT996" s="33"/>
      <c r="KU996" s="33"/>
      <c r="KV996" s="33"/>
      <c r="KW996" s="33"/>
      <c r="KX996" s="33"/>
      <c r="KY996" s="33"/>
      <c r="KZ996" s="33"/>
      <c r="LA996" s="33"/>
      <c r="LB996" s="33"/>
      <c r="LC996" s="33"/>
    </row>
    <row r="997" spans="1:31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  <c r="IY997" s="33"/>
      <c r="IZ997" s="33"/>
      <c r="JA997" s="33"/>
      <c r="JB997" s="33"/>
      <c r="JC997" s="33"/>
      <c r="JD997" s="33"/>
      <c r="JE997" s="33"/>
      <c r="JF997" s="33"/>
      <c r="JG997" s="33"/>
      <c r="JH997" s="33"/>
      <c r="JI997" s="33"/>
      <c r="JJ997" s="33"/>
      <c r="JK997" s="33"/>
      <c r="JL997" s="33"/>
      <c r="JM997" s="33"/>
      <c r="JN997" s="33"/>
      <c r="JO997" s="33"/>
      <c r="JP997" s="33"/>
      <c r="JQ997" s="33"/>
      <c r="JR997" s="33"/>
      <c r="JS997" s="33"/>
      <c r="JT997" s="33"/>
      <c r="JU997" s="33"/>
      <c r="JV997" s="33"/>
      <c r="JW997" s="33"/>
      <c r="JX997" s="33"/>
      <c r="JY997" s="33"/>
      <c r="JZ997" s="33"/>
      <c r="KA997" s="33"/>
      <c r="KB997" s="33"/>
      <c r="KC997" s="33"/>
      <c r="KD997" s="33"/>
      <c r="KE997" s="33"/>
      <c r="KF997" s="33"/>
      <c r="KG997" s="33"/>
      <c r="KH997" s="33"/>
      <c r="KI997" s="33"/>
      <c r="KJ997" s="33"/>
      <c r="KK997" s="33"/>
      <c r="KL997" s="33"/>
      <c r="KM997" s="33"/>
      <c r="KN997" s="33"/>
      <c r="KO997" s="33"/>
      <c r="KP997" s="33"/>
      <c r="KQ997" s="33"/>
      <c r="KR997" s="33"/>
      <c r="KS997" s="33"/>
      <c r="KT997" s="33"/>
      <c r="KU997" s="33"/>
      <c r="KV997" s="33"/>
      <c r="KW997" s="33"/>
      <c r="KX997" s="33"/>
      <c r="KY997" s="33"/>
      <c r="KZ997" s="33"/>
      <c r="LA997" s="33"/>
      <c r="LB997" s="33"/>
      <c r="LC997" s="33"/>
    </row>
    <row r="998" spans="1:31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  <c r="IY998" s="33"/>
      <c r="IZ998" s="33"/>
      <c r="JA998" s="33"/>
      <c r="JB998" s="33"/>
      <c r="JC998" s="33"/>
      <c r="JD998" s="33"/>
      <c r="JE998" s="33"/>
      <c r="JF998" s="33"/>
      <c r="JG998" s="33"/>
      <c r="JH998" s="33"/>
      <c r="JI998" s="33"/>
      <c r="JJ998" s="33"/>
      <c r="JK998" s="33"/>
      <c r="JL998" s="33"/>
      <c r="JM998" s="33"/>
      <c r="JN998" s="33"/>
      <c r="JO998" s="33"/>
      <c r="JP998" s="33"/>
      <c r="JQ998" s="33"/>
      <c r="JR998" s="33"/>
      <c r="JS998" s="33"/>
      <c r="JT998" s="33"/>
      <c r="JU998" s="33"/>
      <c r="JV998" s="33"/>
      <c r="JW998" s="33"/>
      <c r="JX998" s="33"/>
      <c r="JY998" s="33"/>
      <c r="JZ998" s="33"/>
      <c r="KA998" s="33"/>
      <c r="KB998" s="33"/>
      <c r="KC998" s="33"/>
      <c r="KD998" s="33"/>
      <c r="KE998" s="33"/>
      <c r="KF998" s="33"/>
      <c r="KG998" s="33"/>
      <c r="KH998" s="33"/>
      <c r="KI998" s="33"/>
      <c r="KJ998" s="33"/>
      <c r="KK998" s="33"/>
      <c r="KL998" s="33"/>
      <c r="KM998" s="33"/>
      <c r="KN998" s="33"/>
      <c r="KO998" s="33"/>
      <c r="KP998" s="33"/>
      <c r="KQ998" s="33"/>
      <c r="KR998" s="33"/>
      <c r="KS998" s="33"/>
      <c r="KT998" s="33"/>
      <c r="KU998" s="33"/>
      <c r="KV998" s="33"/>
      <c r="KW998" s="33"/>
      <c r="KX998" s="33"/>
      <c r="KY998" s="33"/>
      <c r="KZ998" s="33"/>
      <c r="LA998" s="33"/>
      <c r="LB998" s="33"/>
      <c r="LC998" s="33"/>
    </row>
    <row r="999" spans="1:31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  <c r="IY999" s="33"/>
      <c r="IZ999" s="33"/>
      <c r="JA999" s="33"/>
      <c r="JB999" s="33"/>
      <c r="JC999" s="33"/>
      <c r="JD999" s="33"/>
      <c r="JE999" s="33"/>
      <c r="JF999" s="33"/>
      <c r="JG999" s="33"/>
      <c r="JH999" s="33"/>
      <c r="JI999" s="33"/>
      <c r="JJ999" s="33"/>
      <c r="JK999" s="33"/>
      <c r="JL999" s="33"/>
      <c r="JM999" s="33"/>
      <c r="JN999" s="33"/>
      <c r="JO999" s="33"/>
      <c r="JP999" s="33"/>
      <c r="JQ999" s="33"/>
      <c r="JR999" s="33"/>
      <c r="JS999" s="33"/>
      <c r="JT999" s="33"/>
      <c r="JU999" s="33"/>
      <c r="JV999" s="33"/>
      <c r="JW999" s="33"/>
      <c r="JX999" s="33"/>
      <c r="JY999" s="33"/>
      <c r="JZ999" s="33"/>
      <c r="KA999" s="33"/>
      <c r="KB999" s="33"/>
      <c r="KC999" s="33"/>
      <c r="KD999" s="33"/>
      <c r="KE999" s="33"/>
      <c r="KF999" s="33"/>
      <c r="KG999" s="33"/>
      <c r="KH999" s="33"/>
      <c r="KI999" s="33"/>
      <c r="KJ999" s="33"/>
      <c r="KK999" s="33"/>
      <c r="KL999" s="33"/>
      <c r="KM999" s="33"/>
      <c r="KN999" s="33"/>
      <c r="KO999" s="33"/>
      <c r="KP999" s="33"/>
      <c r="KQ999" s="33"/>
      <c r="KR999" s="33"/>
      <c r="KS999" s="33"/>
      <c r="KT999" s="33"/>
      <c r="KU999" s="33"/>
      <c r="KV999" s="33"/>
      <c r="KW999" s="33"/>
      <c r="KX999" s="33"/>
      <c r="KY999" s="33"/>
      <c r="KZ999" s="33"/>
      <c r="LA999" s="33"/>
      <c r="LB999" s="33"/>
      <c r="LC999" s="33"/>
    </row>
    <row r="1000" spans="1:31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  <c r="IY1000" s="33"/>
      <c r="IZ1000" s="33"/>
      <c r="JA1000" s="33"/>
      <c r="JB1000" s="33"/>
      <c r="JC1000" s="33"/>
      <c r="JD1000" s="33"/>
      <c r="JE1000" s="33"/>
      <c r="JF1000" s="33"/>
      <c r="JG1000" s="33"/>
      <c r="JH1000" s="33"/>
      <c r="JI1000" s="33"/>
      <c r="JJ1000" s="33"/>
      <c r="JK1000" s="33"/>
      <c r="JL1000" s="33"/>
      <c r="JM1000" s="33"/>
      <c r="JN1000" s="33"/>
      <c r="JO1000" s="33"/>
      <c r="JP1000" s="33"/>
      <c r="JQ1000" s="33"/>
      <c r="JR1000" s="33"/>
      <c r="JS1000" s="33"/>
      <c r="JT1000" s="33"/>
      <c r="JU1000" s="33"/>
      <c r="JV1000" s="33"/>
      <c r="JW1000" s="33"/>
      <c r="JX1000" s="33"/>
      <c r="JY1000" s="33"/>
      <c r="JZ1000" s="33"/>
      <c r="KA1000" s="33"/>
      <c r="KB1000" s="33"/>
      <c r="KC1000" s="33"/>
      <c r="KD1000" s="33"/>
      <c r="KE1000" s="33"/>
      <c r="KF1000" s="33"/>
      <c r="KG1000" s="33"/>
      <c r="KH1000" s="33"/>
      <c r="KI1000" s="33"/>
      <c r="KJ1000" s="33"/>
      <c r="KK1000" s="33"/>
      <c r="KL1000" s="33"/>
      <c r="KM1000" s="33"/>
      <c r="KN1000" s="33"/>
      <c r="KO1000" s="33"/>
      <c r="KP1000" s="33"/>
      <c r="KQ1000" s="33"/>
      <c r="KR1000" s="33"/>
      <c r="KS1000" s="33"/>
      <c r="KT1000" s="33"/>
      <c r="KU1000" s="33"/>
      <c r="KV1000" s="33"/>
      <c r="KW1000" s="33"/>
      <c r="KX1000" s="33"/>
      <c r="KY1000" s="33"/>
      <c r="KZ1000" s="33"/>
      <c r="LA1000" s="33"/>
      <c r="LB1000" s="33"/>
      <c r="LC1000" s="33"/>
    </row>
    <row r="1001" spans="1:31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  <c r="IY1001" s="33"/>
      <c r="IZ1001" s="33"/>
      <c r="JA1001" s="33"/>
      <c r="JB1001" s="33"/>
      <c r="JC1001" s="33"/>
      <c r="JD1001" s="33"/>
      <c r="JE1001" s="33"/>
      <c r="JF1001" s="33"/>
      <c r="JG1001" s="33"/>
      <c r="JH1001" s="33"/>
      <c r="JI1001" s="33"/>
      <c r="JJ1001" s="33"/>
      <c r="JK1001" s="33"/>
      <c r="JL1001" s="33"/>
      <c r="JM1001" s="33"/>
      <c r="JN1001" s="33"/>
      <c r="JO1001" s="33"/>
      <c r="JP1001" s="33"/>
      <c r="JQ1001" s="33"/>
      <c r="JR1001" s="33"/>
      <c r="JS1001" s="33"/>
      <c r="JT1001" s="33"/>
      <c r="JU1001" s="33"/>
      <c r="JV1001" s="33"/>
      <c r="JW1001" s="33"/>
      <c r="JX1001" s="33"/>
      <c r="JY1001" s="33"/>
      <c r="JZ1001" s="33"/>
      <c r="KA1001" s="33"/>
      <c r="KB1001" s="33"/>
      <c r="KC1001" s="33"/>
      <c r="KD1001" s="33"/>
      <c r="KE1001" s="33"/>
      <c r="KF1001" s="33"/>
      <c r="KG1001" s="33"/>
      <c r="KH1001" s="33"/>
      <c r="KI1001" s="33"/>
      <c r="KJ1001" s="33"/>
      <c r="KK1001" s="33"/>
      <c r="KL1001" s="33"/>
      <c r="KM1001" s="33"/>
      <c r="KN1001" s="33"/>
      <c r="KO1001" s="33"/>
      <c r="KP1001" s="33"/>
      <c r="KQ1001" s="33"/>
      <c r="KR1001" s="33"/>
      <c r="KS1001" s="33"/>
      <c r="KT1001" s="33"/>
      <c r="KU1001" s="33"/>
      <c r="KV1001" s="33"/>
      <c r="KW1001" s="33"/>
      <c r="KX1001" s="33"/>
      <c r="KY1001" s="33"/>
      <c r="KZ1001" s="33"/>
      <c r="LA1001" s="33"/>
      <c r="LB1001" s="33"/>
      <c r="LC1001" s="33"/>
    </row>
    <row r="1002" spans="1:31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  <c r="IY1002" s="33"/>
      <c r="IZ1002" s="33"/>
      <c r="JA1002" s="33"/>
      <c r="JB1002" s="33"/>
      <c r="JC1002" s="33"/>
      <c r="JD1002" s="33"/>
      <c r="JE1002" s="33"/>
      <c r="JF1002" s="33"/>
      <c r="JG1002" s="33"/>
      <c r="JH1002" s="33"/>
      <c r="JI1002" s="33"/>
      <c r="JJ1002" s="33"/>
      <c r="JK1002" s="33"/>
      <c r="JL1002" s="33"/>
      <c r="JM1002" s="33"/>
      <c r="JN1002" s="33"/>
      <c r="JO1002" s="33"/>
      <c r="JP1002" s="33"/>
      <c r="JQ1002" s="33"/>
      <c r="JR1002" s="33"/>
      <c r="JS1002" s="33"/>
      <c r="JT1002" s="33"/>
      <c r="JU1002" s="33"/>
      <c r="JV1002" s="33"/>
      <c r="JW1002" s="33"/>
      <c r="JX1002" s="33"/>
      <c r="JY1002" s="33"/>
      <c r="JZ1002" s="33"/>
      <c r="KA1002" s="33"/>
      <c r="KB1002" s="33"/>
      <c r="KC1002" s="33"/>
      <c r="KD1002" s="33"/>
      <c r="KE1002" s="33"/>
      <c r="KF1002" s="33"/>
      <c r="KG1002" s="33"/>
      <c r="KH1002" s="33"/>
      <c r="KI1002" s="33"/>
      <c r="KJ1002" s="33"/>
    </row>
    <row r="1003" spans="1:31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  <c r="IY1003" s="33"/>
      <c r="IZ1003" s="33"/>
      <c r="JA1003" s="33"/>
      <c r="JB1003" s="33"/>
      <c r="JC1003" s="33"/>
      <c r="JD1003" s="33"/>
      <c r="JE1003" s="33"/>
      <c r="JF1003" s="33"/>
      <c r="JG1003" s="33"/>
      <c r="JH1003" s="33"/>
      <c r="JI1003" s="33"/>
      <c r="JJ1003" s="33"/>
      <c r="JK1003" s="33"/>
      <c r="JL1003" s="33"/>
      <c r="JM1003" s="33"/>
      <c r="JN1003" s="33"/>
      <c r="JO1003" s="33"/>
      <c r="JP1003" s="33"/>
      <c r="JQ1003" s="33"/>
      <c r="JR1003" s="33"/>
      <c r="JS1003" s="33"/>
      <c r="JT1003" s="33"/>
      <c r="JU1003" s="33"/>
      <c r="JV1003" s="33"/>
      <c r="JW1003" s="33"/>
      <c r="JX1003" s="33"/>
      <c r="JY1003" s="33"/>
      <c r="JZ1003" s="33"/>
      <c r="KA1003" s="33"/>
      <c r="KB1003" s="33"/>
      <c r="KC1003" s="33"/>
      <c r="KD1003" s="33"/>
      <c r="KE1003" s="33"/>
      <c r="KF1003" s="33"/>
      <c r="KG1003" s="33"/>
      <c r="KH1003" s="33"/>
      <c r="KI1003" s="33"/>
      <c r="KJ1003" s="33"/>
    </row>
    <row r="1004" spans="1:31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  <c r="IY1004" s="33"/>
      <c r="IZ1004" s="33"/>
      <c r="JA1004" s="33"/>
      <c r="JB1004" s="33"/>
      <c r="JC1004" s="33"/>
      <c r="JD1004" s="33"/>
      <c r="JE1004" s="33"/>
      <c r="JF1004" s="33"/>
      <c r="JG1004" s="33"/>
      <c r="JH1004" s="33"/>
      <c r="JI1004" s="33"/>
      <c r="JJ1004" s="33"/>
      <c r="JK1004" s="33"/>
      <c r="JL1004" s="33"/>
      <c r="JM1004" s="33"/>
      <c r="JN1004" s="33"/>
      <c r="JO1004" s="33"/>
      <c r="JP1004" s="33"/>
      <c r="JQ1004" s="33"/>
      <c r="JR1004" s="33"/>
      <c r="JS1004" s="33"/>
      <c r="JT1004" s="33"/>
      <c r="JU1004" s="33"/>
      <c r="JV1004" s="33"/>
      <c r="JW1004" s="33"/>
      <c r="JX1004" s="33"/>
      <c r="JY1004" s="33"/>
      <c r="JZ1004" s="33"/>
      <c r="KA1004" s="33"/>
      <c r="KB1004" s="33"/>
      <c r="KC1004" s="33"/>
      <c r="KD1004" s="33"/>
      <c r="KE1004" s="33"/>
      <c r="KF1004" s="33"/>
      <c r="KG1004" s="33"/>
      <c r="KH1004" s="33"/>
      <c r="KI1004" s="33"/>
      <c r="KJ1004" s="33"/>
    </row>
    <row r="1005" spans="1:31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  <c r="IY1005" s="33"/>
      <c r="IZ1005" s="33"/>
      <c r="JA1005" s="33"/>
      <c r="JB1005" s="33"/>
      <c r="JC1005" s="33"/>
      <c r="JD1005" s="33"/>
      <c r="JE1005" s="33"/>
      <c r="JF1005" s="33"/>
      <c r="JG1005" s="33"/>
      <c r="JH1005" s="33"/>
      <c r="JI1005" s="33"/>
      <c r="JJ1005" s="33"/>
      <c r="JK1005" s="33"/>
      <c r="JL1005" s="33"/>
      <c r="JM1005" s="33"/>
      <c r="JN1005" s="33"/>
      <c r="JO1005" s="33"/>
      <c r="JP1005" s="33"/>
      <c r="JQ1005" s="33"/>
      <c r="JR1005" s="33"/>
      <c r="JS1005" s="33"/>
      <c r="JT1005" s="33"/>
      <c r="JU1005" s="33"/>
      <c r="JV1005" s="33"/>
      <c r="JW1005" s="33"/>
      <c r="JX1005" s="33"/>
      <c r="JY1005" s="33"/>
      <c r="JZ1005" s="33"/>
      <c r="KA1005" s="33"/>
      <c r="KB1005" s="33"/>
      <c r="KC1005" s="33"/>
      <c r="KD1005" s="33"/>
      <c r="KE1005" s="33"/>
      <c r="KF1005" s="33"/>
      <c r="KG1005" s="33"/>
      <c r="KH1005" s="33"/>
      <c r="KI1005" s="33"/>
      <c r="KJ1005" s="33"/>
    </row>
    <row r="1006" spans="1:31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  <c r="IY1006" s="33"/>
      <c r="IZ1006" s="33"/>
      <c r="JA1006" s="33"/>
      <c r="JB1006" s="33"/>
      <c r="JC1006" s="33"/>
      <c r="JD1006" s="33"/>
      <c r="JE1006" s="33"/>
      <c r="JF1006" s="33"/>
      <c r="JG1006" s="33"/>
      <c r="JH1006" s="33"/>
      <c r="JI1006" s="33"/>
      <c r="JJ1006" s="33"/>
      <c r="JK1006" s="33"/>
      <c r="JL1006" s="33"/>
      <c r="JM1006" s="33"/>
      <c r="JN1006" s="33"/>
      <c r="JO1006" s="33"/>
      <c r="JP1006" s="33"/>
      <c r="JQ1006" s="33"/>
      <c r="JR1006" s="33"/>
      <c r="JS1006" s="33"/>
      <c r="JT1006" s="33"/>
      <c r="JU1006" s="33"/>
      <c r="JV1006" s="33"/>
      <c r="JW1006" s="33"/>
      <c r="JX1006" s="33"/>
      <c r="JY1006" s="33"/>
      <c r="JZ1006" s="33"/>
      <c r="KA1006" s="33"/>
      <c r="KB1006" s="33"/>
      <c r="KC1006" s="33"/>
      <c r="KD1006" s="33"/>
      <c r="KE1006" s="33"/>
      <c r="KF1006" s="33"/>
      <c r="KG1006" s="33"/>
      <c r="KH1006" s="33"/>
      <c r="KI1006" s="33"/>
      <c r="KJ1006" s="33"/>
    </row>
    <row r="1007" spans="1:31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/>
      <c r="IL1007" s="33"/>
      <c r="IM1007" s="33"/>
      <c r="IN1007" s="33"/>
      <c r="IO1007" s="33"/>
      <c r="IP1007" s="33"/>
      <c r="IQ1007" s="33"/>
      <c r="IR1007" s="33"/>
      <c r="IS1007" s="33"/>
      <c r="IT1007" s="33"/>
      <c r="IU1007" s="33"/>
      <c r="IV1007" s="33"/>
      <c r="IW1007" s="33"/>
      <c r="IX1007" s="33"/>
      <c r="IY1007" s="33"/>
      <c r="IZ1007" s="33"/>
      <c r="JA1007" s="33"/>
      <c r="JB1007" s="33"/>
      <c r="JC1007" s="33"/>
      <c r="JD1007" s="33"/>
      <c r="JE1007" s="33"/>
      <c r="JF1007" s="33"/>
      <c r="JG1007" s="33"/>
      <c r="JH1007" s="33"/>
      <c r="JI1007" s="33"/>
      <c r="JJ1007" s="33"/>
      <c r="JK1007" s="33"/>
      <c r="JL1007" s="33"/>
      <c r="JM1007" s="33"/>
      <c r="JN1007" s="33"/>
      <c r="JO1007" s="33"/>
      <c r="JP1007" s="33"/>
      <c r="JQ1007" s="33"/>
      <c r="JR1007" s="33"/>
      <c r="JS1007" s="33"/>
      <c r="JT1007" s="33"/>
      <c r="JU1007" s="33"/>
      <c r="JV1007" s="33"/>
      <c r="JW1007" s="33"/>
      <c r="JX1007" s="33"/>
      <c r="JY1007" s="33"/>
      <c r="JZ1007" s="33"/>
      <c r="KA1007" s="33"/>
      <c r="KB1007" s="33"/>
      <c r="KC1007" s="33"/>
      <c r="KD1007" s="33"/>
      <c r="KE1007" s="33"/>
      <c r="KF1007" s="33"/>
      <c r="KG1007" s="33"/>
      <c r="KH1007" s="33"/>
      <c r="KI1007" s="33"/>
      <c r="KJ1007" s="33"/>
    </row>
    <row r="1008" spans="1:31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/>
      <c r="IL1008" s="33"/>
      <c r="IM1008" s="33"/>
      <c r="IN1008" s="33"/>
      <c r="IO1008" s="33"/>
      <c r="IP1008" s="33"/>
      <c r="IQ1008" s="33"/>
      <c r="IR1008" s="33"/>
      <c r="IS1008" s="33"/>
      <c r="IT1008" s="33"/>
      <c r="IU1008" s="33"/>
      <c r="IV1008" s="33"/>
      <c r="IW1008" s="33"/>
      <c r="IX1008" s="33"/>
      <c r="IY1008" s="33"/>
      <c r="IZ1008" s="33"/>
      <c r="JA1008" s="33"/>
      <c r="JB1008" s="33"/>
      <c r="JC1008" s="33"/>
      <c r="JD1008" s="33"/>
      <c r="JE1008" s="33"/>
      <c r="JF1008" s="33"/>
      <c r="JG1008" s="33"/>
      <c r="JH1008" s="33"/>
      <c r="JI1008" s="33"/>
      <c r="JJ1008" s="33"/>
      <c r="JK1008" s="33"/>
      <c r="JL1008" s="33"/>
      <c r="JM1008" s="33"/>
      <c r="JN1008" s="33"/>
      <c r="JO1008" s="33"/>
      <c r="JP1008" s="33"/>
      <c r="JQ1008" s="33"/>
      <c r="JR1008" s="33"/>
      <c r="JS1008" s="33"/>
      <c r="JT1008" s="33"/>
      <c r="JU1008" s="33"/>
      <c r="JV1008" s="33"/>
      <c r="JW1008" s="33"/>
      <c r="JX1008" s="33"/>
      <c r="JY1008" s="33"/>
      <c r="JZ1008" s="33"/>
      <c r="KA1008" s="33"/>
      <c r="KB1008" s="33"/>
      <c r="KC1008" s="33"/>
      <c r="KD1008" s="33"/>
      <c r="KE1008" s="33"/>
      <c r="KF1008" s="33"/>
      <c r="KG1008" s="33"/>
      <c r="KH1008" s="33"/>
      <c r="KI1008" s="33"/>
      <c r="KJ1008" s="33"/>
    </row>
    <row r="1009" spans="1:296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  <c r="GJ1009" s="33"/>
      <c r="GK1009" s="33"/>
      <c r="GL1009" s="33"/>
      <c r="GM1009" s="33"/>
      <c r="GN1009" s="33"/>
      <c r="GO1009" s="33"/>
      <c r="GP1009" s="33"/>
      <c r="GQ1009" s="33"/>
      <c r="GR1009" s="33"/>
      <c r="GS1009" s="33"/>
      <c r="GT1009" s="33"/>
      <c r="GU1009" s="33"/>
      <c r="GV1009" s="33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/>
      <c r="IL1009" s="33"/>
      <c r="IM1009" s="33"/>
      <c r="IN1009" s="33"/>
      <c r="IO1009" s="33"/>
      <c r="IP1009" s="33"/>
      <c r="IQ1009" s="33"/>
      <c r="IR1009" s="33"/>
      <c r="IS1009" s="33"/>
      <c r="IT1009" s="33"/>
      <c r="IU1009" s="33"/>
      <c r="IV1009" s="33"/>
      <c r="IW1009" s="33"/>
      <c r="IX1009" s="33"/>
      <c r="IY1009" s="33"/>
      <c r="IZ1009" s="33"/>
      <c r="JA1009" s="33"/>
      <c r="JB1009" s="33"/>
      <c r="JC1009" s="33"/>
      <c r="JD1009" s="33"/>
      <c r="JE1009" s="33"/>
      <c r="JF1009" s="33"/>
      <c r="JG1009" s="33"/>
      <c r="JH1009" s="33"/>
      <c r="JI1009" s="33"/>
      <c r="JJ1009" s="33"/>
      <c r="JK1009" s="33"/>
      <c r="JL1009" s="33"/>
      <c r="JM1009" s="33"/>
      <c r="JN1009" s="33"/>
      <c r="JO1009" s="33"/>
      <c r="JP1009" s="33"/>
      <c r="JQ1009" s="33"/>
      <c r="JR1009" s="33"/>
      <c r="JS1009" s="33"/>
      <c r="JT1009" s="33"/>
      <c r="JU1009" s="33"/>
      <c r="JV1009" s="33"/>
      <c r="JW1009" s="33"/>
      <c r="JX1009" s="33"/>
      <c r="JY1009" s="33"/>
      <c r="JZ1009" s="33"/>
      <c r="KA1009" s="33"/>
      <c r="KB1009" s="33"/>
      <c r="KC1009" s="33"/>
      <c r="KD1009" s="33"/>
      <c r="KE1009" s="33"/>
      <c r="KF1009" s="33"/>
      <c r="KG1009" s="33"/>
      <c r="KH1009" s="33"/>
      <c r="KI1009" s="33"/>
      <c r="KJ1009" s="33"/>
    </row>
    <row r="1010" spans="1:296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  <c r="IW1010" s="33"/>
      <c r="IX1010" s="33"/>
      <c r="IY1010" s="33"/>
      <c r="IZ1010" s="33"/>
      <c r="JA1010" s="33"/>
      <c r="JB1010" s="33"/>
      <c r="JC1010" s="33"/>
      <c r="JD1010" s="33"/>
      <c r="JE1010" s="33"/>
      <c r="JF1010" s="33"/>
      <c r="JG1010" s="33"/>
      <c r="JH1010" s="33"/>
      <c r="JI1010" s="33"/>
      <c r="JJ1010" s="33"/>
      <c r="JK1010" s="33"/>
      <c r="JL1010" s="33"/>
      <c r="JM1010" s="33"/>
      <c r="JN1010" s="33"/>
      <c r="JO1010" s="33"/>
      <c r="JP1010" s="33"/>
      <c r="JQ1010" s="33"/>
      <c r="JR1010" s="33"/>
      <c r="JS1010" s="33"/>
      <c r="JT1010" s="33"/>
      <c r="JU1010" s="33"/>
      <c r="JV1010" s="33"/>
      <c r="JW1010" s="33"/>
      <c r="JX1010" s="33"/>
      <c r="JY1010" s="33"/>
      <c r="JZ1010" s="33"/>
      <c r="KA1010" s="33"/>
      <c r="KB1010" s="33"/>
      <c r="KC1010" s="33"/>
      <c r="KD1010" s="33"/>
      <c r="KE1010" s="33"/>
      <c r="KF1010" s="33"/>
      <c r="KG1010" s="33"/>
      <c r="KH1010" s="33"/>
      <c r="KI1010" s="33"/>
      <c r="KJ1010" s="33"/>
    </row>
    <row r="1011" spans="1:296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  <c r="FZ1011" s="33"/>
      <c r="GA1011" s="33"/>
      <c r="GB1011" s="33"/>
      <c r="GC1011" s="33"/>
      <c r="GD1011" s="33"/>
      <c r="GE1011" s="33"/>
      <c r="GF1011" s="33"/>
      <c r="GG1011" s="33"/>
      <c r="GH1011" s="33"/>
      <c r="GI1011" s="33"/>
      <c r="GJ1011" s="33"/>
      <c r="GK1011" s="33"/>
      <c r="GL1011" s="33"/>
      <c r="GM1011" s="33"/>
      <c r="GN1011" s="33"/>
      <c r="GO1011" s="33"/>
      <c r="GP1011" s="33"/>
      <c r="GQ1011" s="33"/>
      <c r="GR1011" s="33"/>
      <c r="GS1011" s="33"/>
      <c r="GT1011" s="33"/>
      <c r="GU1011" s="33"/>
      <c r="GV1011" s="33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/>
      <c r="IL1011" s="33"/>
      <c r="IM1011" s="33"/>
      <c r="IN1011" s="33"/>
      <c r="IO1011" s="33"/>
      <c r="IP1011" s="33"/>
      <c r="IQ1011" s="33"/>
      <c r="IR1011" s="33"/>
      <c r="IS1011" s="33"/>
      <c r="IT1011" s="33"/>
      <c r="IU1011" s="33"/>
      <c r="IV1011" s="33"/>
      <c r="IW1011" s="33"/>
      <c r="IX1011" s="33"/>
      <c r="IY1011" s="33"/>
      <c r="IZ1011" s="33"/>
      <c r="JA1011" s="33"/>
      <c r="JB1011" s="33"/>
      <c r="JC1011" s="33"/>
      <c r="JD1011" s="33"/>
      <c r="JE1011" s="33"/>
      <c r="JF1011" s="33"/>
      <c r="JG1011" s="33"/>
      <c r="JH1011" s="33"/>
      <c r="JI1011" s="33"/>
      <c r="JJ1011" s="33"/>
      <c r="JK1011" s="33"/>
      <c r="JL1011" s="33"/>
      <c r="JM1011" s="33"/>
      <c r="JN1011" s="33"/>
      <c r="JO1011" s="33"/>
      <c r="JP1011" s="33"/>
      <c r="JQ1011" s="33"/>
      <c r="JR1011" s="33"/>
      <c r="JS1011" s="33"/>
      <c r="JT1011" s="33"/>
      <c r="JU1011" s="33"/>
      <c r="JV1011" s="33"/>
      <c r="JW1011" s="33"/>
      <c r="JX1011" s="33"/>
      <c r="JY1011" s="33"/>
      <c r="JZ1011" s="33"/>
      <c r="KA1011" s="33"/>
      <c r="KB1011" s="33"/>
      <c r="KC1011" s="33"/>
      <c r="KD1011" s="33"/>
      <c r="KE1011" s="33"/>
      <c r="KF1011" s="33"/>
      <c r="KG1011" s="33"/>
      <c r="KH1011" s="33"/>
      <c r="KI1011" s="33"/>
      <c r="KJ1011" s="33"/>
    </row>
  </sheetData>
  <pageMargins left="0.7" right="0.7" top="0.75" bottom="0.75" header="0.3" footer="0.3"/>
  <pageSetup paperSize="9" orientation="portrait" horizontalDpi="4294967293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5"/>
  <sheetViews>
    <sheetView zoomScale="175" zoomScaleNormal="175" workbookViewId="0">
      <pane ySplit="2" topLeftCell="A3" activePane="bottomLeft" state="frozen"/>
      <selection pane="bottomLeft" activeCell="E18" sqref="E18"/>
    </sheetView>
  </sheetViews>
  <sheetFormatPr defaultColWidth="9.109375" defaultRowHeight="13.2"/>
  <cols>
    <col min="1" max="1" width="5.88671875" style="72" customWidth="1"/>
    <col min="2" max="2" width="13.44140625" style="72" customWidth="1"/>
    <col min="3" max="3" width="12.44140625" style="72" customWidth="1"/>
    <col min="4" max="4" width="12.33203125" style="72" customWidth="1"/>
    <col min="5" max="5" width="21.109375" style="73" customWidth="1"/>
    <col min="6" max="6" width="13.33203125" style="73" customWidth="1"/>
    <col min="7" max="11" width="9.109375" style="72"/>
    <col min="12" max="12" width="9.44140625" style="72" customWidth="1"/>
    <col min="13" max="16384" width="9.109375" style="72"/>
  </cols>
  <sheetData>
    <row r="1" spans="1:15">
      <c r="A1" s="71" t="s">
        <v>451</v>
      </c>
    </row>
    <row r="2" spans="1:15" ht="12.75" customHeight="1">
      <c r="A2" s="74" t="s">
        <v>302</v>
      </c>
      <c r="B2" s="75" t="s">
        <v>243</v>
      </c>
      <c r="C2" s="75" t="s">
        <v>244</v>
      </c>
      <c r="D2" s="75" t="s">
        <v>245</v>
      </c>
      <c r="E2" s="75" t="s">
        <v>450</v>
      </c>
      <c r="F2" s="76"/>
      <c r="H2" s="72" t="str">
        <f>"CDC_SISAKET "</f>
        <v xml:space="preserve">CDC_SISAKET </v>
      </c>
    </row>
    <row r="3" spans="1:15" ht="12.75" customHeight="1">
      <c r="A3" s="77">
        <v>1</v>
      </c>
      <c r="B3" s="78" t="s">
        <v>12</v>
      </c>
      <c r="C3" s="78" t="s">
        <v>304</v>
      </c>
      <c r="D3" s="78" t="s">
        <v>350</v>
      </c>
      <c r="E3" s="79">
        <v>3</v>
      </c>
      <c r="F3" s="80"/>
      <c r="H3" s="72" t="str">
        <f>"แจ้งพื้นที่ต้องเฝ้าระวังโรคไข้เลือดออกเข้มข้นประจำสัปดาห์ที่ "</f>
        <v xml:space="preserve">แจ้งพื้นที่ต้องเฝ้าระวังโรคไข้เลือดออกเข้มข้นประจำสัปดาห์ที่ </v>
      </c>
    </row>
    <row r="4" spans="1:15" ht="12.75" customHeight="1">
      <c r="A4" s="77">
        <v>2</v>
      </c>
      <c r="B4" s="78" t="s">
        <v>12</v>
      </c>
      <c r="C4" s="78" t="s">
        <v>346</v>
      </c>
      <c r="D4" s="78" t="s">
        <v>445</v>
      </c>
      <c r="E4" s="79">
        <v>2</v>
      </c>
      <c r="F4" s="80"/>
      <c r="H4" s="72" t="str">
        <f>"พบ "&amp; A40 &amp;" หมู่บ้าน ประกอบด้วย"</f>
        <v>พบ  หมู่บ้าน ประกอบด้วย</v>
      </c>
    </row>
    <row r="5" spans="1:15" ht="12.75" customHeight="1">
      <c r="A5" s="77">
        <v>3</v>
      </c>
      <c r="B5" s="78" t="s">
        <v>12</v>
      </c>
      <c r="C5" s="78" t="s">
        <v>9</v>
      </c>
      <c r="D5" s="78" t="s">
        <v>440</v>
      </c>
      <c r="E5" s="79">
        <v>2</v>
      </c>
      <c r="F5" s="80"/>
      <c r="H5" s="72" t="str">
        <f>"อำเภอ "&amp;B3&amp;" ตำบล"&amp;C3 &amp;" บ้าน"&amp;D3</f>
        <v>อำเภอ กันทรลักษ์ ตำบลทุ่งใหญ่ บ้านประทาย</v>
      </c>
      <c r="M5" s="72">
        <v>1</v>
      </c>
      <c r="N5" s="72" t="s">
        <v>382</v>
      </c>
      <c r="O5" s="72" t="str">
        <f>M5&amp;N5&amp;H5</f>
        <v>1.อำเภอ กันทรลักษ์ ตำบลทุ่งใหญ่ บ้านประทาย</v>
      </c>
    </row>
    <row r="6" spans="1:15" ht="12.75" customHeight="1">
      <c r="A6" s="77">
        <v>4</v>
      </c>
      <c r="B6" s="78" t="s">
        <v>12</v>
      </c>
      <c r="C6" s="78" t="s">
        <v>339</v>
      </c>
      <c r="D6" s="78" t="s">
        <v>441</v>
      </c>
      <c r="E6" s="79">
        <v>2</v>
      </c>
      <c r="F6" s="80"/>
      <c r="H6" s="72" t="str">
        <f t="shared" ref="H6:H69" si="0">"อำเภอ "&amp;B4&amp;" ตำบล"&amp;C4 &amp;" บ้าน"&amp;D4</f>
        <v>อำเภอ กันทรลักษ์ ตำบลภูเงิน บ้านศรีสมบูรณ์</v>
      </c>
      <c r="M6" s="72">
        <v>2</v>
      </c>
      <c r="N6" s="72" t="s">
        <v>382</v>
      </c>
      <c r="O6" s="72" t="str">
        <f t="shared" ref="O6:O69" si="1">M6&amp;N6&amp;H6</f>
        <v>2.อำเภอ กันทรลักษ์ ตำบลภูเงิน บ้านศรีสมบูรณ์</v>
      </c>
    </row>
    <row r="7" spans="1:15" ht="12.75" customHeight="1">
      <c r="A7" s="77">
        <v>5</v>
      </c>
      <c r="B7" s="78" t="s">
        <v>12</v>
      </c>
      <c r="C7" s="78" t="s">
        <v>345</v>
      </c>
      <c r="D7" s="78" t="s">
        <v>433</v>
      </c>
      <c r="E7" s="79">
        <v>2</v>
      </c>
      <c r="H7" s="72" t="str">
        <f t="shared" si="0"/>
        <v>อำเภอ กันทรลักษ์ ตำบลเมือง บ้านจานเสียว</v>
      </c>
      <c r="M7" s="72">
        <v>3</v>
      </c>
      <c r="N7" s="72" t="s">
        <v>382</v>
      </c>
      <c r="O7" s="72" t="str">
        <f t="shared" si="1"/>
        <v>3.อำเภอ กันทรลักษ์ ตำบลเมือง บ้านจานเสียว</v>
      </c>
    </row>
    <row r="8" spans="1:15" ht="12.75" customHeight="1">
      <c r="A8" s="77">
        <v>6</v>
      </c>
      <c r="B8" s="78" t="s">
        <v>12</v>
      </c>
      <c r="C8" s="78" t="s">
        <v>332</v>
      </c>
      <c r="D8" s="78" t="s">
        <v>357</v>
      </c>
      <c r="E8" s="79">
        <v>2</v>
      </c>
      <c r="H8" s="72" t="str">
        <f t="shared" si="0"/>
        <v>อำเภอ กันทรลักษ์ ตำบลละลาย บ้านโนนมีชัย</v>
      </c>
      <c r="M8" s="72">
        <v>4</v>
      </c>
      <c r="N8" s="72" t="s">
        <v>382</v>
      </c>
      <c r="O8" s="72" t="str">
        <f t="shared" si="1"/>
        <v>4.อำเภอ กันทรลักษ์ ตำบลละลาย บ้านโนนมีชัย</v>
      </c>
    </row>
    <row r="9" spans="1:15" ht="12.75" customHeight="1">
      <c r="A9" s="77">
        <v>7</v>
      </c>
      <c r="B9" s="78" t="s">
        <v>11</v>
      </c>
      <c r="C9" s="78" t="s">
        <v>363</v>
      </c>
      <c r="D9" s="78" t="s">
        <v>363</v>
      </c>
      <c r="E9" s="79">
        <v>2</v>
      </c>
      <c r="H9" s="72" t="str">
        <f t="shared" si="0"/>
        <v>อำเภอ กันทรลักษ์ ตำบลเวียงเหนือ บ้านรังชมภู</v>
      </c>
      <c r="M9" s="72">
        <v>5</v>
      </c>
      <c r="N9" s="72" t="s">
        <v>382</v>
      </c>
      <c r="O9" s="72" t="str">
        <f t="shared" si="1"/>
        <v>5.อำเภอ กันทรลักษ์ ตำบลเวียงเหนือ บ้านรังชมภู</v>
      </c>
    </row>
    <row r="10" spans="1:15">
      <c r="A10" s="77">
        <v>8</v>
      </c>
      <c r="B10" s="78" t="s">
        <v>13</v>
      </c>
      <c r="C10" s="78" t="s">
        <v>11</v>
      </c>
      <c r="D10" s="78" t="s">
        <v>374</v>
      </c>
      <c r="E10" s="79">
        <v>2</v>
      </c>
      <c r="H10" s="72" t="str">
        <f t="shared" si="0"/>
        <v>อำเภอ กันทรลักษ์ ตำบลสวนกล้วย บ้านหนองหิน</v>
      </c>
      <c r="M10" s="72">
        <v>6</v>
      </c>
      <c r="N10" s="72" t="s">
        <v>382</v>
      </c>
      <c r="O10" s="72" t="str">
        <f t="shared" si="1"/>
        <v>6.อำเภอ กันทรลักษ์ ตำบลสวนกล้วย บ้านหนองหิน</v>
      </c>
    </row>
    <row r="11" spans="1:15">
      <c r="A11" s="77">
        <v>9</v>
      </c>
      <c r="B11" s="78" t="s">
        <v>13</v>
      </c>
      <c r="C11" s="78" t="s">
        <v>11</v>
      </c>
      <c r="D11" s="78" t="s">
        <v>434</v>
      </c>
      <c r="E11" s="79">
        <v>2</v>
      </c>
      <c r="H11" s="72" t="str">
        <f t="shared" si="0"/>
        <v>อำเภอ กันทรารมย์ ตำบลหนองแก้ว บ้านหนองแก้ว</v>
      </c>
      <c r="M11" s="72">
        <v>7</v>
      </c>
      <c r="N11" s="72" t="s">
        <v>382</v>
      </c>
      <c r="O11" s="72" t="str">
        <f t="shared" si="1"/>
        <v>7.อำเภอ กันทรารมย์ ตำบลหนองแก้ว บ้านหนองแก้ว</v>
      </c>
    </row>
    <row r="12" spans="1:15">
      <c r="A12" s="77">
        <v>10</v>
      </c>
      <c r="B12" s="78" t="s">
        <v>13</v>
      </c>
      <c r="C12" s="78" t="s">
        <v>358</v>
      </c>
      <c r="D12" s="78" t="s">
        <v>412</v>
      </c>
      <c r="E12" s="79">
        <v>3</v>
      </c>
      <c r="H12" s="72" t="str">
        <f t="shared" si="0"/>
        <v>อำเภอ ขุขันธ์ ตำบลกันทรารมย์ บ้านตายอ</v>
      </c>
      <c r="M12" s="72">
        <v>8</v>
      </c>
      <c r="N12" s="72" t="s">
        <v>382</v>
      </c>
      <c r="O12" s="72" t="str">
        <f t="shared" si="1"/>
        <v>8.อำเภอ ขุขันธ์ ตำบลกันทรารมย์ บ้านตายอ</v>
      </c>
    </row>
    <row r="13" spans="1:15">
      <c r="A13" s="77">
        <v>11</v>
      </c>
      <c r="B13" s="78" t="s">
        <v>13</v>
      </c>
      <c r="C13" s="78" t="s">
        <v>358</v>
      </c>
      <c r="D13" s="78" t="s">
        <v>358</v>
      </c>
      <c r="E13" s="79">
        <v>3</v>
      </c>
      <c r="H13" s="72" t="str">
        <f t="shared" si="0"/>
        <v>อำเภอ ขุขันธ์ ตำบลกันทรารมย์ บ้านศรีอุดม</v>
      </c>
      <c r="M13" s="72">
        <v>9</v>
      </c>
      <c r="N13" s="72" t="s">
        <v>382</v>
      </c>
      <c r="O13" s="72" t="str">
        <f t="shared" si="1"/>
        <v>9.อำเภอ ขุขันธ์ ตำบลกันทรารมย์ บ้านศรีอุดม</v>
      </c>
    </row>
    <row r="14" spans="1:15">
      <c r="A14" s="77">
        <v>12</v>
      </c>
      <c r="B14" s="78" t="s">
        <v>13</v>
      </c>
      <c r="C14" s="78" t="s">
        <v>349</v>
      </c>
      <c r="D14" s="78" t="s">
        <v>364</v>
      </c>
      <c r="E14" s="79">
        <v>2</v>
      </c>
      <c r="H14" s="72" t="str">
        <f t="shared" si="0"/>
        <v>อำเภอ ขุขันธ์ ตำบลจะกง บ้านกองหลวง</v>
      </c>
      <c r="M14" s="72">
        <v>10</v>
      </c>
      <c r="N14" s="72" t="s">
        <v>382</v>
      </c>
      <c r="O14" s="72" t="str">
        <f t="shared" si="1"/>
        <v>10.อำเภอ ขุขันธ์ ตำบลจะกง บ้านกองหลวง</v>
      </c>
    </row>
    <row r="15" spans="1:15">
      <c r="A15" s="77">
        <v>13</v>
      </c>
      <c r="B15" s="78" t="s">
        <v>13</v>
      </c>
      <c r="C15" s="78" t="s">
        <v>349</v>
      </c>
      <c r="D15" s="78" t="s">
        <v>428</v>
      </c>
      <c r="E15" s="79">
        <v>2</v>
      </c>
      <c r="H15" s="72" t="str">
        <f t="shared" si="0"/>
        <v>อำเภอ ขุขันธ์ ตำบลจะกง บ้านจะกง</v>
      </c>
      <c r="M15" s="72">
        <v>11</v>
      </c>
      <c r="N15" s="72" t="s">
        <v>382</v>
      </c>
      <c r="O15" s="72" t="str">
        <f t="shared" si="1"/>
        <v>11.อำเภอ ขุขันธ์ ตำบลจะกง บ้านจะกง</v>
      </c>
    </row>
    <row r="16" spans="1:15">
      <c r="A16" s="77">
        <v>14</v>
      </c>
      <c r="B16" s="78" t="s">
        <v>13</v>
      </c>
      <c r="C16" s="78" t="s">
        <v>349</v>
      </c>
      <c r="D16" s="78" t="s">
        <v>430</v>
      </c>
      <c r="E16" s="79">
        <v>2</v>
      </c>
      <c r="H16" s="72" t="str">
        <f t="shared" si="0"/>
        <v>อำเภอ ขุขันธ์ ตำบลใจดี บ้านโคกมะเขือ</v>
      </c>
      <c r="M16" s="72">
        <v>12</v>
      </c>
      <c r="N16" s="72" t="s">
        <v>382</v>
      </c>
      <c r="O16" s="72" t="str">
        <f t="shared" si="1"/>
        <v>12.อำเภอ ขุขันธ์ ตำบลใจดี บ้านโคกมะเขือ</v>
      </c>
    </row>
    <row r="17" spans="1:15">
      <c r="A17" s="77">
        <v>15</v>
      </c>
      <c r="B17" s="78" t="s">
        <v>13</v>
      </c>
      <c r="C17" s="78" t="s">
        <v>349</v>
      </c>
      <c r="D17" s="78" t="s">
        <v>429</v>
      </c>
      <c r="E17" s="79">
        <v>3</v>
      </c>
      <c r="H17" s="72" t="str">
        <f t="shared" si="0"/>
        <v>อำเภอ ขุขันธ์ ตำบลใจดี บ้านตาสุ</v>
      </c>
      <c r="M17" s="72">
        <v>13</v>
      </c>
      <c r="N17" s="72" t="s">
        <v>382</v>
      </c>
      <c r="O17" s="72" t="str">
        <f t="shared" si="1"/>
        <v>13.อำเภอ ขุขันธ์ ตำบลใจดี บ้านตาสุ</v>
      </c>
    </row>
    <row r="18" spans="1:15">
      <c r="A18" s="77">
        <v>16</v>
      </c>
      <c r="B18" s="78" t="s">
        <v>13</v>
      </c>
      <c r="C18" s="78" t="s">
        <v>344</v>
      </c>
      <c r="D18" s="78" t="s">
        <v>414</v>
      </c>
      <c r="E18" s="79">
        <v>2</v>
      </c>
      <c r="H18" s="72" t="str">
        <f t="shared" si="0"/>
        <v>อำเภอ ขุขันธ์ ตำบลใจดี บ้านลำภู</v>
      </c>
      <c r="M18" s="72">
        <v>14</v>
      </c>
      <c r="N18" s="72" t="s">
        <v>382</v>
      </c>
      <c r="O18" s="72" t="str">
        <f t="shared" si="1"/>
        <v>14.อำเภอ ขุขันธ์ ตำบลใจดี บ้านลำภู</v>
      </c>
    </row>
    <row r="19" spans="1:15">
      <c r="A19" s="77">
        <v>17</v>
      </c>
      <c r="B19" s="78" t="s">
        <v>13</v>
      </c>
      <c r="C19" s="78" t="s">
        <v>323</v>
      </c>
      <c r="D19" s="78" t="s">
        <v>375</v>
      </c>
      <c r="E19" s="79">
        <v>2</v>
      </c>
      <c r="H19" s="72" t="str">
        <f t="shared" si="0"/>
        <v>อำเภอ ขุขันธ์ ตำบลใจดี บ้านสมใจ</v>
      </c>
      <c r="M19" s="72">
        <v>15</v>
      </c>
      <c r="N19" s="72" t="s">
        <v>382</v>
      </c>
      <c r="O19" s="72" t="str">
        <f t="shared" si="1"/>
        <v>15.อำเภอ ขุขันธ์ ตำบลใจดี บ้านสมใจ</v>
      </c>
    </row>
    <row r="20" spans="1:15" ht="26.4">
      <c r="A20" s="77">
        <v>18</v>
      </c>
      <c r="B20" s="78" t="s">
        <v>16</v>
      </c>
      <c r="C20" s="78" t="s">
        <v>437</v>
      </c>
      <c r="D20" s="78" t="s">
        <v>446</v>
      </c>
      <c r="E20" s="79">
        <v>2</v>
      </c>
      <c r="H20" s="72" t="str">
        <f t="shared" si="0"/>
        <v>อำเภอ ขุขันธ์ ตำบลศรีตระกูล บ้านสนวนตะวันตก</v>
      </c>
      <c r="M20" s="72">
        <v>16</v>
      </c>
      <c r="N20" s="72" t="s">
        <v>382</v>
      </c>
      <c r="O20" s="72" t="str">
        <f t="shared" si="1"/>
        <v>16.อำเภอ ขุขันธ์ ตำบลศรีตระกูล บ้านสนวนตะวันตก</v>
      </c>
    </row>
    <row r="21" spans="1:15">
      <c r="A21" s="77">
        <v>19</v>
      </c>
      <c r="B21" s="78" t="s">
        <v>15</v>
      </c>
      <c r="C21" s="78" t="s">
        <v>424</v>
      </c>
      <c r="D21" s="78" t="s">
        <v>425</v>
      </c>
      <c r="E21" s="79">
        <v>2</v>
      </c>
      <c r="H21" s="72" t="str">
        <f t="shared" si="0"/>
        <v>อำเภอ ขุขันธ์ ตำบลห้วยสำราญ บ้านตาฮี</v>
      </c>
      <c r="M21" s="72">
        <v>17</v>
      </c>
      <c r="N21" s="72" t="s">
        <v>382</v>
      </c>
      <c r="O21" s="72" t="str">
        <f t="shared" si="1"/>
        <v>17.อำเภอ ขุขันธ์ ตำบลห้วยสำราญ บ้านตาฮี</v>
      </c>
    </row>
    <row r="22" spans="1:15">
      <c r="A22" s="77">
        <v>20</v>
      </c>
      <c r="B22" s="78" t="s">
        <v>27</v>
      </c>
      <c r="C22" s="78" t="s">
        <v>436</v>
      </c>
      <c r="D22" s="78" t="s">
        <v>376</v>
      </c>
      <c r="E22" s="79">
        <v>2</v>
      </c>
      <c r="H22" s="72" t="str">
        <f t="shared" si="0"/>
        <v>อำเภอ ขุนหาญ ตำบลโพธิ์กระสังข บ้านโพธิ์กระสังข์เหน</v>
      </c>
      <c r="M22" s="72">
        <v>18</v>
      </c>
      <c r="N22" s="72" t="s">
        <v>382</v>
      </c>
      <c r="O22" s="72" t="str">
        <f t="shared" si="1"/>
        <v>18.อำเภอ ขุนหาญ ตำบลโพธิ์กระสังข บ้านโพธิ์กระสังข์เหน</v>
      </c>
    </row>
    <row r="23" spans="1:15">
      <c r="A23" s="77">
        <v>21</v>
      </c>
      <c r="B23" s="78" t="s">
        <v>24</v>
      </c>
      <c r="C23" s="78" t="s">
        <v>365</v>
      </c>
      <c r="D23" s="78" t="s">
        <v>365</v>
      </c>
      <c r="E23" s="79">
        <v>2</v>
      </c>
      <c r="H23" s="72" t="str">
        <f t="shared" si="0"/>
        <v>อำเภอ ปรางค์กู่ ตำบลโพธิ์ศรี บ้านกอกหวาน</v>
      </c>
      <c r="M23" s="72">
        <v>19</v>
      </c>
      <c r="N23" s="72" t="s">
        <v>382</v>
      </c>
      <c r="O23" s="72" t="str">
        <f t="shared" si="1"/>
        <v>19.อำเภอ ปรางค์กู่ ตำบลโพธิ์ศรี บ้านกอกหวาน</v>
      </c>
    </row>
    <row r="24" spans="1:15">
      <c r="A24" s="77">
        <v>22</v>
      </c>
      <c r="B24" s="78" t="s">
        <v>9</v>
      </c>
      <c r="C24" s="78" t="s">
        <v>347</v>
      </c>
      <c r="D24" s="78" t="s">
        <v>426</v>
      </c>
      <c r="E24" s="79">
        <v>2</v>
      </c>
      <c r="H24" s="72" t="str">
        <f t="shared" si="0"/>
        <v>อำเภอ พยุห์ ตำบลพรหมสวัสดิ์ บ้านโนนสว่าง</v>
      </c>
      <c r="M24" s="72">
        <v>20</v>
      </c>
      <c r="N24" s="72" t="s">
        <v>382</v>
      </c>
      <c r="O24" s="72" t="str">
        <f t="shared" si="1"/>
        <v>20.อำเภอ พยุห์ ตำบลพรหมสวัสดิ์ บ้านโนนสว่าง</v>
      </c>
    </row>
    <row r="25" spans="1:15">
      <c r="A25" s="77">
        <v>23</v>
      </c>
      <c r="B25" s="78" t="s">
        <v>9</v>
      </c>
      <c r="C25" s="78" t="s">
        <v>347</v>
      </c>
      <c r="D25" s="78" t="s">
        <v>417</v>
      </c>
      <c r="E25" s="79">
        <v>2</v>
      </c>
      <c r="H25" s="72" t="str">
        <f t="shared" si="0"/>
        <v>อำเภอ ภูสิงห์ ตำบลโคกตาล บ้านโคกตาล</v>
      </c>
      <c r="M25" s="72">
        <v>21</v>
      </c>
      <c r="N25" s="72" t="s">
        <v>382</v>
      </c>
      <c r="O25" s="72" t="str">
        <f t="shared" si="1"/>
        <v>21.อำเภอ ภูสิงห์ ตำบลโคกตาล บ้านโคกตาล</v>
      </c>
    </row>
    <row r="26" spans="1:15">
      <c r="A26" s="77">
        <v>24</v>
      </c>
      <c r="B26" s="78" t="s">
        <v>17</v>
      </c>
      <c r="C26" s="78" t="s">
        <v>369</v>
      </c>
      <c r="D26" s="78" t="s">
        <v>370</v>
      </c>
      <c r="E26" s="79">
        <v>2</v>
      </c>
      <c r="H26" s="72" t="str">
        <f t="shared" si="0"/>
        <v>อำเภอ เมือง ตำบลหนองครก บ้านหนองกิโล</v>
      </c>
      <c r="M26" s="72">
        <v>22</v>
      </c>
      <c r="N26" s="72" t="s">
        <v>382</v>
      </c>
      <c r="O26" s="72" t="str">
        <f t="shared" si="1"/>
        <v>22.อำเภอ เมือง ตำบลหนองครก บ้านหนองกิโล</v>
      </c>
    </row>
    <row r="27" spans="1:15">
      <c r="A27" s="77">
        <v>25</v>
      </c>
      <c r="B27" s="78" t="s">
        <v>17</v>
      </c>
      <c r="C27" s="78" t="s">
        <v>371</v>
      </c>
      <c r="D27" s="78" t="s">
        <v>371</v>
      </c>
      <c r="E27" s="79">
        <v>2</v>
      </c>
      <c r="H27" s="72" t="str">
        <f t="shared" si="0"/>
        <v>อำเภอ เมือง ตำบลหนองครก บ้านหนองแดง,โพธิ์</v>
      </c>
      <c r="M27" s="72">
        <v>23</v>
      </c>
      <c r="N27" s="72" t="s">
        <v>382</v>
      </c>
      <c r="O27" s="72" t="str">
        <f t="shared" si="1"/>
        <v>23.อำเภอ เมือง ตำบลหนองครก บ้านหนองแดง,โพธิ์</v>
      </c>
    </row>
    <row r="28" spans="1:15">
      <c r="A28" s="77">
        <v>26</v>
      </c>
      <c r="B28" s="78" t="s">
        <v>23</v>
      </c>
      <c r="C28" s="78" t="s">
        <v>361</v>
      </c>
      <c r="D28" s="78" t="s">
        <v>432</v>
      </c>
      <c r="E28" s="79">
        <v>4</v>
      </c>
      <c r="H28" s="72" t="str">
        <f t="shared" si="0"/>
        <v>อำเภอ ราษีไศล ตำบลสร้างปี่ บ้านโนนพยอม</v>
      </c>
      <c r="M28" s="72">
        <v>24</v>
      </c>
      <c r="N28" s="72" t="s">
        <v>382</v>
      </c>
      <c r="O28" s="72" t="str">
        <f t="shared" si="1"/>
        <v>24.อำเภอ ราษีไศล ตำบลสร้างปี่ บ้านโนนพยอม</v>
      </c>
    </row>
    <row r="29" spans="1:15">
      <c r="A29" s="77">
        <v>27</v>
      </c>
      <c r="B29" s="78" t="s">
        <v>19</v>
      </c>
      <c r="C29" s="78" t="s">
        <v>418</v>
      </c>
      <c r="D29" s="78" t="s">
        <v>351</v>
      </c>
      <c r="E29" s="79">
        <v>2</v>
      </c>
      <c r="H29" s="72" t="str">
        <f t="shared" si="0"/>
        <v>อำเภอ ราษีไศล ตำบลหนองอึ่ง บ้านหนองอึ่ง</v>
      </c>
      <c r="M29" s="72">
        <v>25</v>
      </c>
      <c r="N29" s="72" t="s">
        <v>382</v>
      </c>
      <c r="O29" s="72" t="str">
        <f t="shared" si="1"/>
        <v>25.อำเภอ ราษีไศล ตำบลหนองอึ่ง บ้านหนองอึ่ง</v>
      </c>
    </row>
    <row r="30" spans="1:15">
      <c r="A30" s="77">
        <v>28</v>
      </c>
      <c r="B30" s="78" t="s">
        <v>79</v>
      </c>
      <c r="C30" s="78" t="s">
        <v>325</v>
      </c>
      <c r="D30" s="78" t="s">
        <v>444</v>
      </c>
      <c r="E30" s="79">
        <v>2</v>
      </c>
      <c r="H30" s="72" t="str">
        <f t="shared" si="0"/>
        <v>อำเภอ วังหิน ตำบลบ่อแก้ว บ้านหนองรวง</v>
      </c>
      <c r="M30" s="72">
        <v>26</v>
      </c>
      <c r="N30" s="72" t="s">
        <v>382</v>
      </c>
      <c r="O30" s="72" t="str">
        <f t="shared" si="1"/>
        <v>26.อำเภอ วังหิน ตำบลบ่อแก้ว บ้านหนองรวง</v>
      </c>
    </row>
    <row r="31" spans="1:15">
      <c r="A31" s="77">
        <v>29</v>
      </c>
      <c r="B31" s="78" t="s">
        <v>79</v>
      </c>
      <c r="C31" s="78" t="s">
        <v>377</v>
      </c>
      <c r="D31" s="78" t="s">
        <v>380</v>
      </c>
      <c r="E31" s="79">
        <v>4</v>
      </c>
      <c r="H31" s="72" t="str">
        <f t="shared" si="0"/>
        <v>อำเภอ ห้วยทับทัน ตำบลผักไหม บ้านดู่</v>
      </c>
      <c r="M31" s="72">
        <v>27</v>
      </c>
      <c r="N31" s="72" t="s">
        <v>382</v>
      </c>
      <c r="O31" s="72" t="str">
        <f t="shared" si="1"/>
        <v>27.อำเภอ ห้วยทับทัน ตำบลผักไหม บ้านดู่</v>
      </c>
    </row>
    <row r="32" spans="1:15" ht="26.4">
      <c r="A32" s="77">
        <v>30</v>
      </c>
      <c r="B32" s="78" t="s">
        <v>79</v>
      </c>
      <c r="C32" s="78" t="s">
        <v>367</v>
      </c>
      <c r="D32" s="78" t="s">
        <v>447</v>
      </c>
      <c r="E32" s="79">
        <v>2</v>
      </c>
      <c r="H32" s="72" t="str">
        <f t="shared" si="0"/>
        <v>อำเภอ อุทุมพรพิสัย ตำบลก้านเหลือง บ้านสีแก้ว</v>
      </c>
      <c r="M32" s="72">
        <v>28</v>
      </c>
      <c r="N32" s="72" t="s">
        <v>382</v>
      </c>
      <c r="O32" s="72" t="str">
        <f t="shared" si="1"/>
        <v>28.อำเภอ อุทุมพรพิสัย ตำบลก้านเหลือง บ้านสีแก้ว</v>
      </c>
    </row>
    <row r="33" spans="1:15">
      <c r="A33" s="81"/>
      <c r="B33" s="82"/>
      <c r="C33" s="82"/>
      <c r="D33" s="82"/>
      <c r="E33" s="83"/>
      <c r="H33" s="72" t="str">
        <f t="shared" si="0"/>
        <v>อำเภอ อุทุมพรพิสัย ตำบลรังแร้ง บ้านค้อ</v>
      </c>
      <c r="M33" s="72">
        <v>29</v>
      </c>
      <c r="N33" s="72" t="s">
        <v>382</v>
      </c>
      <c r="O33" s="72" t="str">
        <f t="shared" si="1"/>
        <v>29.อำเภอ อุทุมพรพิสัย ตำบลรังแร้ง บ้านค้อ</v>
      </c>
    </row>
    <row r="34" spans="1:15">
      <c r="A34" s="81"/>
      <c r="B34" s="82"/>
      <c r="C34" s="82"/>
      <c r="D34" s="82"/>
      <c r="E34" s="83"/>
      <c r="H34" s="72" t="str">
        <f t="shared" si="0"/>
        <v>อำเภอ อุทุมพรพิสัย ตำบลสระกำแพงใหญ่ บ้านหนองหัวหมู</v>
      </c>
      <c r="M34" s="72">
        <v>30</v>
      </c>
      <c r="N34" s="72" t="s">
        <v>382</v>
      </c>
      <c r="O34" s="72" t="str">
        <f t="shared" si="1"/>
        <v>30.อำเภอ อุทุมพรพิสัย ตำบลสระกำแพงใหญ่ บ้านหนองหัวหมู</v>
      </c>
    </row>
    <row r="35" spans="1:15">
      <c r="A35" s="81"/>
      <c r="B35" s="82"/>
      <c r="C35" s="82"/>
      <c r="D35" s="82"/>
      <c r="E35" s="83"/>
      <c r="H35" s="72" t="str">
        <f t="shared" si="0"/>
        <v>อำเภอ  ตำบล บ้าน</v>
      </c>
      <c r="M35" s="72">
        <v>31</v>
      </c>
      <c r="N35" s="72" t="s">
        <v>382</v>
      </c>
      <c r="O35" s="72" t="str">
        <f t="shared" si="1"/>
        <v>31.อำเภอ  ตำบล บ้าน</v>
      </c>
    </row>
    <row r="36" spans="1:15">
      <c r="A36" s="81"/>
      <c r="B36" s="82"/>
      <c r="C36" s="82"/>
      <c r="D36" s="82"/>
      <c r="E36" s="83"/>
      <c r="H36" s="72" t="str">
        <f t="shared" si="0"/>
        <v>อำเภอ  ตำบล บ้าน</v>
      </c>
      <c r="M36" s="72">
        <v>32</v>
      </c>
      <c r="N36" s="72" t="s">
        <v>382</v>
      </c>
      <c r="O36" s="72" t="str">
        <f t="shared" si="1"/>
        <v>32.อำเภอ  ตำบล บ้าน</v>
      </c>
    </row>
    <row r="37" spans="1:15">
      <c r="A37" s="81"/>
      <c r="B37" s="82"/>
      <c r="C37" s="82"/>
      <c r="D37" s="82"/>
      <c r="E37" s="83"/>
      <c r="H37" s="72" t="str">
        <f t="shared" si="0"/>
        <v>อำเภอ  ตำบล บ้าน</v>
      </c>
      <c r="M37" s="72">
        <v>33</v>
      </c>
      <c r="N37" s="72" t="s">
        <v>382</v>
      </c>
      <c r="O37" s="72" t="str">
        <f t="shared" si="1"/>
        <v>33.อำเภอ  ตำบล บ้าน</v>
      </c>
    </row>
    <row r="38" spans="1:15">
      <c r="A38" s="81"/>
      <c r="B38" s="82"/>
      <c r="C38" s="82"/>
      <c r="D38" s="82"/>
      <c r="E38" s="83"/>
      <c r="H38" s="72" t="str">
        <f t="shared" si="0"/>
        <v>อำเภอ  ตำบล บ้าน</v>
      </c>
      <c r="M38" s="72">
        <v>34</v>
      </c>
      <c r="N38" s="72" t="s">
        <v>382</v>
      </c>
      <c r="O38" s="72" t="str">
        <f t="shared" si="1"/>
        <v>34.อำเภอ  ตำบล บ้าน</v>
      </c>
    </row>
    <row r="39" spans="1:15">
      <c r="A39" s="81"/>
      <c r="B39" s="82"/>
      <c r="C39" s="82"/>
      <c r="D39" s="82"/>
      <c r="E39" s="83"/>
      <c r="H39" s="72" t="str">
        <f t="shared" si="0"/>
        <v>อำเภอ  ตำบล บ้าน</v>
      </c>
      <c r="M39" s="72">
        <v>35</v>
      </c>
      <c r="N39" s="72" t="s">
        <v>382</v>
      </c>
      <c r="O39" s="72" t="str">
        <f t="shared" si="1"/>
        <v>35.อำเภอ  ตำบล บ้าน</v>
      </c>
    </row>
    <row r="40" spans="1:15">
      <c r="A40" s="81"/>
      <c r="B40" s="82"/>
      <c r="C40" s="82"/>
      <c r="D40" s="82"/>
      <c r="E40" s="83"/>
      <c r="H40" s="72" t="str">
        <f t="shared" si="0"/>
        <v>อำเภอ  ตำบล บ้าน</v>
      </c>
      <c r="M40" s="72">
        <v>36</v>
      </c>
      <c r="N40" s="72" t="s">
        <v>382</v>
      </c>
      <c r="O40" s="72" t="str">
        <f t="shared" si="1"/>
        <v>36.อำเภอ  ตำบล บ้าน</v>
      </c>
    </row>
    <row r="41" spans="1:15">
      <c r="A41" s="81"/>
      <c r="B41" s="82"/>
      <c r="C41" s="82"/>
      <c r="D41" s="82"/>
      <c r="E41" s="83"/>
      <c r="H41" s="72" t="str">
        <f t="shared" si="0"/>
        <v>อำเภอ  ตำบล บ้าน</v>
      </c>
      <c r="M41" s="72">
        <v>37</v>
      </c>
      <c r="N41" s="72" t="s">
        <v>382</v>
      </c>
      <c r="O41" s="72" t="str">
        <f t="shared" si="1"/>
        <v>37.อำเภอ  ตำบล บ้าน</v>
      </c>
    </row>
    <row r="42" spans="1:15">
      <c r="A42" s="81"/>
      <c r="B42" s="82"/>
      <c r="C42" s="82"/>
      <c r="D42" s="82"/>
      <c r="E42" s="83"/>
      <c r="H42" s="72" t="str">
        <f t="shared" si="0"/>
        <v>อำเภอ  ตำบล บ้าน</v>
      </c>
      <c r="M42" s="72">
        <v>38</v>
      </c>
      <c r="N42" s="72" t="s">
        <v>382</v>
      </c>
      <c r="O42" s="72" t="str">
        <f t="shared" si="1"/>
        <v>38.อำเภอ  ตำบล บ้าน</v>
      </c>
    </row>
    <row r="43" spans="1:15">
      <c r="A43" s="81"/>
      <c r="B43" s="82"/>
      <c r="C43" s="82"/>
      <c r="D43" s="82"/>
      <c r="E43" s="83"/>
      <c r="H43" s="72" t="str">
        <f t="shared" si="0"/>
        <v>อำเภอ  ตำบล บ้าน</v>
      </c>
      <c r="M43" s="72">
        <v>39</v>
      </c>
      <c r="N43" s="72" t="s">
        <v>382</v>
      </c>
      <c r="O43" s="72" t="str">
        <f t="shared" si="1"/>
        <v>39.อำเภอ  ตำบล บ้าน</v>
      </c>
    </row>
    <row r="44" spans="1:15">
      <c r="A44" s="81"/>
      <c r="B44" s="82"/>
      <c r="C44" s="82"/>
      <c r="D44" s="82"/>
      <c r="E44" s="83"/>
      <c r="H44" s="72" t="str">
        <f t="shared" si="0"/>
        <v>อำเภอ  ตำบล บ้าน</v>
      </c>
      <c r="M44" s="72">
        <v>40</v>
      </c>
      <c r="N44" s="72" t="s">
        <v>382</v>
      </c>
      <c r="O44" s="72" t="str">
        <f t="shared" si="1"/>
        <v>40.อำเภอ  ตำบล บ้าน</v>
      </c>
    </row>
    <row r="45" spans="1:15">
      <c r="A45" s="81"/>
      <c r="B45" s="82"/>
      <c r="C45" s="82"/>
      <c r="D45" s="82"/>
      <c r="E45" s="83"/>
      <c r="H45" s="72" t="str">
        <f t="shared" si="0"/>
        <v>อำเภอ  ตำบล บ้าน</v>
      </c>
      <c r="M45" s="72">
        <v>41</v>
      </c>
      <c r="N45" s="72" t="s">
        <v>382</v>
      </c>
      <c r="O45" s="72" t="str">
        <f t="shared" si="1"/>
        <v>41.อำเภอ  ตำบล บ้าน</v>
      </c>
    </row>
    <row r="46" spans="1:15">
      <c r="A46" s="81"/>
      <c r="B46" s="82"/>
      <c r="C46" s="82"/>
      <c r="D46" s="82"/>
      <c r="E46" s="83"/>
      <c r="H46" s="72" t="str">
        <f t="shared" si="0"/>
        <v>อำเภอ  ตำบล บ้าน</v>
      </c>
      <c r="M46" s="72">
        <v>42</v>
      </c>
      <c r="N46" s="72" t="s">
        <v>382</v>
      </c>
      <c r="O46" s="72" t="str">
        <f t="shared" si="1"/>
        <v>42.อำเภอ  ตำบล บ้าน</v>
      </c>
    </row>
    <row r="47" spans="1:15">
      <c r="A47" s="81"/>
      <c r="B47" s="82"/>
      <c r="C47" s="82"/>
      <c r="D47" s="82"/>
      <c r="E47" s="83"/>
      <c r="H47" s="72" t="str">
        <f t="shared" si="0"/>
        <v>อำเภอ  ตำบล บ้าน</v>
      </c>
      <c r="M47" s="72">
        <v>43</v>
      </c>
      <c r="N47" s="72" t="s">
        <v>382</v>
      </c>
      <c r="O47" s="72" t="str">
        <f t="shared" si="1"/>
        <v>43.อำเภอ  ตำบล บ้าน</v>
      </c>
    </row>
    <row r="48" spans="1:15">
      <c r="A48" s="81"/>
      <c r="B48" s="82"/>
      <c r="C48" s="82"/>
      <c r="D48" s="82"/>
      <c r="E48" s="83"/>
      <c r="H48" s="72" t="str">
        <f t="shared" si="0"/>
        <v>อำเภอ  ตำบล บ้าน</v>
      </c>
      <c r="M48" s="72">
        <v>44</v>
      </c>
      <c r="N48" s="72" t="s">
        <v>382</v>
      </c>
      <c r="O48" s="72" t="str">
        <f t="shared" si="1"/>
        <v>44.อำเภอ  ตำบล บ้าน</v>
      </c>
    </row>
    <row r="49" spans="1:15">
      <c r="A49" s="81"/>
      <c r="B49" s="82"/>
      <c r="C49" s="82"/>
      <c r="D49" s="82"/>
      <c r="E49" s="83"/>
      <c r="H49" s="72" t="str">
        <f t="shared" si="0"/>
        <v>อำเภอ  ตำบล บ้าน</v>
      </c>
      <c r="M49" s="72">
        <v>45</v>
      </c>
      <c r="N49" s="72" t="s">
        <v>382</v>
      </c>
      <c r="O49" s="72" t="str">
        <f t="shared" si="1"/>
        <v>45.อำเภอ  ตำบล บ้าน</v>
      </c>
    </row>
    <row r="50" spans="1:15">
      <c r="A50" s="81"/>
      <c r="B50" s="82"/>
      <c r="C50" s="82"/>
      <c r="D50" s="82"/>
      <c r="E50" s="83"/>
      <c r="H50" s="72" t="str">
        <f t="shared" si="0"/>
        <v>อำเภอ  ตำบล บ้าน</v>
      </c>
      <c r="M50" s="72">
        <v>46</v>
      </c>
      <c r="N50" s="72" t="s">
        <v>382</v>
      </c>
      <c r="O50" s="72" t="str">
        <f t="shared" si="1"/>
        <v>46.อำเภอ  ตำบล บ้าน</v>
      </c>
    </row>
    <row r="51" spans="1:15">
      <c r="A51" s="81"/>
      <c r="B51" s="82"/>
      <c r="C51" s="82"/>
      <c r="D51" s="82"/>
      <c r="E51" s="83"/>
      <c r="H51" s="72" t="str">
        <f t="shared" si="0"/>
        <v>อำเภอ  ตำบล บ้าน</v>
      </c>
      <c r="M51" s="72">
        <v>47</v>
      </c>
      <c r="N51" s="72" t="s">
        <v>382</v>
      </c>
      <c r="O51" s="72" t="str">
        <f t="shared" si="1"/>
        <v>47.อำเภอ  ตำบล บ้าน</v>
      </c>
    </row>
    <row r="52" spans="1:15">
      <c r="A52" s="81"/>
      <c r="B52" s="82"/>
      <c r="C52" s="82"/>
      <c r="D52" s="82"/>
      <c r="E52" s="83"/>
      <c r="H52" s="72" t="str">
        <f t="shared" si="0"/>
        <v>อำเภอ  ตำบล บ้าน</v>
      </c>
      <c r="M52" s="72">
        <v>48</v>
      </c>
      <c r="N52" s="72" t="s">
        <v>382</v>
      </c>
      <c r="O52" s="72" t="str">
        <f t="shared" si="1"/>
        <v>48.อำเภอ  ตำบล บ้าน</v>
      </c>
    </row>
    <row r="53" spans="1:15">
      <c r="A53" s="81"/>
      <c r="B53" s="82"/>
      <c r="C53" s="82"/>
      <c r="D53" s="82"/>
      <c r="E53" s="83"/>
      <c r="H53" s="72" t="str">
        <f t="shared" si="0"/>
        <v>อำเภอ  ตำบล บ้าน</v>
      </c>
      <c r="M53" s="72">
        <v>49</v>
      </c>
      <c r="N53" s="72" t="s">
        <v>382</v>
      </c>
      <c r="O53" s="72" t="str">
        <f t="shared" si="1"/>
        <v>49.อำเภอ  ตำบล บ้าน</v>
      </c>
    </row>
    <row r="54" spans="1:15">
      <c r="A54" s="81"/>
      <c r="B54" s="82"/>
      <c r="C54" s="82"/>
      <c r="D54" s="82"/>
      <c r="E54" s="83"/>
      <c r="H54" s="72" t="str">
        <f t="shared" si="0"/>
        <v>อำเภอ  ตำบล บ้าน</v>
      </c>
      <c r="M54" s="72">
        <v>50</v>
      </c>
      <c r="N54" s="72" t="s">
        <v>382</v>
      </c>
      <c r="O54" s="72" t="str">
        <f t="shared" si="1"/>
        <v>50.อำเภอ  ตำบล บ้าน</v>
      </c>
    </row>
    <row r="55" spans="1:15">
      <c r="A55" s="81"/>
      <c r="B55" s="82"/>
      <c r="C55" s="82"/>
      <c r="D55" s="82"/>
      <c r="E55" s="83"/>
      <c r="H55" s="72" t="str">
        <f t="shared" si="0"/>
        <v>อำเภอ  ตำบล บ้าน</v>
      </c>
      <c r="M55" s="72">
        <v>51</v>
      </c>
      <c r="N55" s="72" t="s">
        <v>382</v>
      </c>
      <c r="O55" s="72" t="str">
        <f t="shared" si="1"/>
        <v>51.อำเภอ  ตำบล บ้าน</v>
      </c>
    </row>
    <row r="56" spans="1:15">
      <c r="A56" s="81"/>
      <c r="B56" s="82"/>
      <c r="C56" s="82"/>
      <c r="D56" s="82"/>
      <c r="E56" s="83"/>
      <c r="H56" s="72" t="str">
        <f t="shared" si="0"/>
        <v>อำเภอ  ตำบล บ้าน</v>
      </c>
      <c r="M56" s="72">
        <v>52</v>
      </c>
      <c r="N56" s="72" t="s">
        <v>382</v>
      </c>
      <c r="O56" s="72" t="str">
        <f t="shared" si="1"/>
        <v>52.อำเภอ  ตำบล บ้าน</v>
      </c>
    </row>
    <row r="57" spans="1:15">
      <c r="A57" s="81"/>
      <c r="B57" s="82"/>
      <c r="C57" s="82"/>
      <c r="D57" s="82"/>
      <c r="E57" s="83"/>
      <c r="H57" s="72" t="str">
        <f t="shared" si="0"/>
        <v>อำเภอ  ตำบล บ้าน</v>
      </c>
      <c r="M57" s="72">
        <v>53</v>
      </c>
      <c r="N57" s="72" t="s">
        <v>382</v>
      </c>
      <c r="O57" s="72" t="str">
        <f t="shared" si="1"/>
        <v>53.อำเภอ  ตำบล บ้าน</v>
      </c>
    </row>
    <row r="58" spans="1:15">
      <c r="A58" s="81"/>
      <c r="B58" s="82"/>
      <c r="C58" s="82"/>
      <c r="D58" s="82"/>
      <c r="E58" s="83"/>
      <c r="H58" s="72" t="str">
        <f t="shared" si="0"/>
        <v>อำเภอ  ตำบล บ้าน</v>
      </c>
      <c r="M58" s="72">
        <v>54</v>
      </c>
      <c r="N58" s="72" t="s">
        <v>382</v>
      </c>
      <c r="O58" s="72" t="str">
        <f t="shared" si="1"/>
        <v>54.อำเภอ  ตำบล บ้าน</v>
      </c>
    </row>
    <row r="59" spans="1:15">
      <c r="A59" s="81"/>
      <c r="B59" s="80"/>
      <c r="C59" s="80"/>
      <c r="D59" s="80"/>
      <c r="E59" s="84"/>
      <c r="H59" s="72" t="str">
        <f t="shared" si="0"/>
        <v>อำเภอ  ตำบล บ้าน</v>
      </c>
      <c r="M59" s="72">
        <v>55</v>
      </c>
      <c r="N59" s="72" t="s">
        <v>382</v>
      </c>
      <c r="O59" s="72" t="str">
        <f t="shared" si="1"/>
        <v>55.อำเภอ  ตำบล บ้าน</v>
      </c>
    </row>
    <row r="60" spans="1:15">
      <c r="A60" s="81"/>
      <c r="B60" s="80"/>
      <c r="C60" s="80"/>
      <c r="D60" s="80"/>
      <c r="E60" s="84"/>
      <c r="H60" s="72" t="str">
        <f t="shared" si="0"/>
        <v>อำเภอ  ตำบล บ้าน</v>
      </c>
      <c r="M60" s="72">
        <v>56</v>
      </c>
      <c r="N60" s="72" t="s">
        <v>382</v>
      </c>
      <c r="O60" s="72" t="str">
        <f t="shared" si="1"/>
        <v>56.อำเภอ  ตำบล บ้าน</v>
      </c>
    </row>
    <row r="61" spans="1:15">
      <c r="A61" s="81"/>
      <c r="B61" s="80"/>
      <c r="C61" s="80"/>
      <c r="D61" s="80"/>
      <c r="E61" s="84"/>
      <c r="H61" s="72" t="str">
        <f t="shared" si="0"/>
        <v>อำเภอ  ตำบล บ้าน</v>
      </c>
      <c r="M61" s="72">
        <v>57</v>
      </c>
      <c r="N61" s="72" t="s">
        <v>382</v>
      </c>
      <c r="O61" s="72" t="str">
        <f t="shared" si="1"/>
        <v>57.อำเภอ  ตำบล บ้าน</v>
      </c>
    </row>
    <row r="62" spans="1:15">
      <c r="A62" s="81"/>
      <c r="B62" s="80"/>
      <c r="C62" s="80"/>
      <c r="D62" s="80"/>
      <c r="E62" s="84"/>
      <c r="H62" s="72" t="str">
        <f t="shared" si="0"/>
        <v>อำเภอ  ตำบล บ้าน</v>
      </c>
      <c r="M62" s="72">
        <v>58</v>
      </c>
      <c r="N62" s="72" t="s">
        <v>382</v>
      </c>
      <c r="O62" s="72" t="str">
        <f t="shared" si="1"/>
        <v>58.อำเภอ  ตำบล บ้าน</v>
      </c>
    </row>
    <row r="63" spans="1:15">
      <c r="A63" s="81"/>
      <c r="B63" s="80"/>
      <c r="C63" s="80"/>
      <c r="D63" s="80"/>
      <c r="E63" s="84"/>
      <c r="H63" s="72" t="str">
        <f t="shared" si="0"/>
        <v>อำเภอ  ตำบล บ้าน</v>
      </c>
      <c r="M63" s="72">
        <v>59</v>
      </c>
      <c r="N63" s="72" t="s">
        <v>382</v>
      </c>
      <c r="O63" s="72" t="str">
        <f t="shared" si="1"/>
        <v>59.อำเภอ  ตำบล บ้าน</v>
      </c>
    </row>
    <row r="64" spans="1:15">
      <c r="A64" s="81"/>
      <c r="B64" s="80"/>
      <c r="C64" s="80"/>
      <c r="D64" s="80"/>
      <c r="E64" s="84"/>
      <c r="H64" s="72" t="str">
        <f t="shared" si="0"/>
        <v>อำเภอ  ตำบล บ้าน</v>
      </c>
      <c r="M64" s="72">
        <v>60</v>
      </c>
      <c r="N64" s="72" t="s">
        <v>382</v>
      </c>
      <c r="O64" s="72" t="str">
        <f t="shared" si="1"/>
        <v>60.อำเภอ  ตำบล บ้าน</v>
      </c>
    </row>
    <row r="65" spans="8:15">
      <c r="H65" s="72" t="str">
        <f t="shared" si="0"/>
        <v>อำเภอ  ตำบล บ้าน</v>
      </c>
      <c r="M65" s="72">
        <v>61</v>
      </c>
      <c r="N65" s="72" t="s">
        <v>382</v>
      </c>
      <c r="O65" s="72" t="str">
        <f t="shared" si="1"/>
        <v>61.อำเภอ  ตำบล บ้าน</v>
      </c>
    </row>
    <row r="66" spans="8:15">
      <c r="H66" s="72" t="str">
        <f t="shared" si="0"/>
        <v>อำเภอ  ตำบล บ้าน</v>
      </c>
      <c r="M66" s="72">
        <v>62</v>
      </c>
      <c r="N66" s="72" t="s">
        <v>382</v>
      </c>
      <c r="O66" s="72" t="str">
        <f t="shared" si="1"/>
        <v>62.อำเภอ  ตำบล บ้าน</v>
      </c>
    </row>
    <row r="67" spans="8:15">
      <c r="H67" s="72" t="str">
        <f t="shared" si="0"/>
        <v>อำเภอ  ตำบล บ้าน</v>
      </c>
      <c r="M67" s="72">
        <v>63</v>
      </c>
      <c r="O67" s="72" t="str">
        <f t="shared" si="1"/>
        <v>63อำเภอ  ตำบล บ้าน</v>
      </c>
    </row>
    <row r="68" spans="8:15">
      <c r="H68" s="72" t="str">
        <f t="shared" si="0"/>
        <v>อำเภอ  ตำบล บ้าน</v>
      </c>
      <c r="M68" s="72">
        <v>64</v>
      </c>
      <c r="O68" s="72" t="str">
        <f t="shared" si="1"/>
        <v>64อำเภอ  ตำบล บ้าน</v>
      </c>
    </row>
    <row r="69" spans="8:15">
      <c r="H69" s="72" t="str">
        <f t="shared" si="0"/>
        <v>อำเภอ  ตำบล บ้าน</v>
      </c>
      <c r="M69" s="72">
        <v>65</v>
      </c>
      <c r="O69" s="72" t="str">
        <f t="shared" si="1"/>
        <v>65อำเภอ  ตำบล บ้าน</v>
      </c>
    </row>
    <row r="70" spans="8:15">
      <c r="H70" s="72" t="str">
        <f t="shared" ref="H70:H127" si="2">"อำเภอ "&amp;B68&amp;" ตำบล"&amp;C68 &amp;" บ้าน"&amp;D68</f>
        <v>อำเภอ  ตำบล บ้าน</v>
      </c>
      <c r="M70" s="72">
        <v>66</v>
      </c>
      <c r="O70" s="72" t="str">
        <f t="shared" ref="O70:O133" si="3">M70&amp;N70&amp;H70</f>
        <v>66อำเภอ  ตำบล บ้าน</v>
      </c>
    </row>
    <row r="71" spans="8:15">
      <c r="H71" s="72" t="str">
        <f t="shared" si="2"/>
        <v>อำเภอ  ตำบล บ้าน</v>
      </c>
      <c r="M71" s="72">
        <v>67</v>
      </c>
      <c r="O71" s="72" t="str">
        <f t="shared" si="3"/>
        <v>67อำเภอ  ตำบล บ้าน</v>
      </c>
    </row>
    <row r="72" spans="8:15">
      <c r="H72" s="72" t="str">
        <f t="shared" si="2"/>
        <v>อำเภอ  ตำบล บ้าน</v>
      </c>
      <c r="M72" s="72">
        <v>68</v>
      </c>
      <c r="O72" s="72" t="str">
        <f t="shared" si="3"/>
        <v>68อำเภอ  ตำบล บ้าน</v>
      </c>
    </row>
    <row r="73" spans="8:15">
      <c r="H73" s="72" t="str">
        <f t="shared" si="2"/>
        <v>อำเภอ  ตำบล บ้าน</v>
      </c>
      <c r="M73" s="72">
        <v>69</v>
      </c>
      <c r="O73" s="72" t="str">
        <f t="shared" si="3"/>
        <v>69อำเภอ  ตำบล บ้าน</v>
      </c>
    </row>
    <row r="74" spans="8:15">
      <c r="H74" s="72" t="str">
        <f t="shared" si="2"/>
        <v>อำเภอ  ตำบล บ้าน</v>
      </c>
      <c r="O74" s="72" t="str">
        <f t="shared" si="3"/>
        <v>อำเภอ  ตำบล บ้าน</v>
      </c>
    </row>
    <row r="75" spans="8:15">
      <c r="H75" s="72" t="str">
        <f t="shared" si="2"/>
        <v>อำเภอ  ตำบล บ้าน</v>
      </c>
      <c r="O75" s="72" t="str">
        <f t="shared" si="3"/>
        <v>อำเภอ  ตำบล บ้าน</v>
      </c>
    </row>
    <row r="76" spans="8:15">
      <c r="H76" s="72" t="str">
        <f t="shared" si="2"/>
        <v>อำเภอ  ตำบล บ้าน</v>
      </c>
      <c r="O76" s="72" t="str">
        <f t="shared" si="3"/>
        <v>อำเภอ  ตำบล บ้าน</v>
      </c>
    </row>
    <row r="77" spans="8:15">
      <c r="H77" s="72" t="str">
        <f t="shared" si="2"/>
        <v>อำเภอ  ตำบล บ้าน</v>
      </c>
      <c r="O77" s="72" t="str">
        <f t="shared" si="3"/>
        <v>อำเภอ  ตำบล บ้าน</v>
      </c>
    </row>
    <row r="78" spans="8:15">
      <c r="H78" s="72" t="str">
        <f t="shared" si="2"/>
        <v>อำเภอ  ตำบล บ้าน</v>
      </c>
      <c r="O78" s="72" t="str">
        <f t="shared" si="3"/>
        <v>อำเภอ  ตำบล บ้าน</v>
      </c>
    </row>
    <row r="79" spans="8:15">
      <c r="H79" s="72" t="str">
        <f t="shared" si="2"/>
        <v>อำเภอ  ตำบล บ้าน</v>
      </c>
      <c r="O79" s="72" t="str">
        <f t="shared" si="3"/>
        <v>อำเภอ  ตำบล บ้าน</v>
      </c>
    </row>
    <row r="80" spans="8:15">
      <c r="H80" s="72" t="str">
        <f t="shared" si="2"/>
        <v>อำเภอ  ตำบล บ้าน</v>
      </c>
      <c r="O80" s="72" t="str">
        <f t="shared" si="3"/>
        <v>อำเภอ  ตำบล บ้าน</v>
      </c>
    </row>
    <row r="81" spans="8:15">
      <c r="H81" s="72" t="str">
        <f t="shared" si="2"/>
        <v>อำเภอ  ตำบล บ้าน</v>
      </c>
      <c r="O81" s="72" t="str">
        <f t="shared" si="3"/>
        <v>อำเภอ  ตำบล บ้าน</v>
      </c>
    </row>
    <row r="82" spans="8:15">
      <c r="H82" s="72" t="str">
        <f t="shared" si="2"/>
        <v>อำเภอ  ตำบล บ้าน</v>
      </c>
      <c r="O82" s="72" t="str">
        <f t="shared" si="3"/>
        <v>อำเภอ  ตำบล บ้าน</v>
      </c>
    </row>
    <row r="83" spans="8:15">
      <c r="H83" s="72" t="str">
        <f t="shared" si="2"/>
        <v>อำเภอ  ตำบล บ้าน</v>
      </c>
      <c r="O83" s="72" t="str">
        <f t="shared" si="3"/>
        <v>อำเภอ  ตำบล บ้าน</v>
      </c>
    </row>
    <row r="84" spans="8:15">
      <c r="H84" s="72" t="str">
        <f t="shared" si="2"/>
        <v>อำเภอ  ตำบล บ้าน</v>
      </c>
      <c r="O84" s="72" t="str">
        <f t="shared" si="3"/>
        <v>อำเภอ  ตำบล บ้าน</v>
      </c>
    </row>
    <row r="85" spans="8:15">
      <c r="H85" s="72" t="str">
        <f t="shared" si="2"/>
        <v>อำเภอ  ตำบล บ้าน</v>
      </c>
      <c r="O85" s="72" t="str">
        <f t="shared" si="3"/>
        <v>อำเภอ  ตำบล บ้าน</v>
      </c>
    </row>
    <row r="86" spans="8:15">
      <c r="H86" s="72" t="str">
        <f t="shared" si="2"/>
        <v>อำเภอ  ตำบล บ้าน</v>
      </c>
      <c r="O86" s="72" t="str">
        <f t="shared" si="3"/>
        <v>อำเภอ  ตำบล บ้าน</v>
      </c>
    </row>
    <row r="87" spans="8:15">
      <c r="H87" s="72" t="str">
        <f t="shared" si="2"/>
        <v>อำเภอ  ตำบล บ้าน</v>
      </c>
      <c r="O87" s="72" t="str">
        <f t="shared" si="3"/>
        <v>อำเภอ  ตำบล บ้าน</v>
      </c>
    </row>
    <row r="88" spans="8:15">
      <c r="H88" s="72" t="str">
        <f t="shared" si="2"/>
        <v>อำเภอ  ตำบล บ้าน</v>
      </c>
      <c r="O88" s="72" t="str">
        <f t="shared" si="3"/>
        <v>อำเภอ  ตำบล บ้าน</v>
      </c>
    </row>
    <row r="89" spans="8:15">
      <c r="H89" s="72" t="str">
        <f t="shared" si="2"/>
        <v>อำเภอ  ตำบล บ้าน</v>
      </c>
      <c r="O89" s="72" t="str">
        <f t="shared" si="3"/>
        <v>อำเภอ  ตำบล บ้าน</v>
      </c>
    </row>
    <row r="90" spans="8:15">
      <c r="H90" s="72" t="str">
        <f t="shared" si="2"/>
        <v>อำเภอ  ตำบล บ้าน</v>
      </c>
      <c r="O90" s="72" t="str">
        <f t="shared" si="3"/>
        <v>อำเภอ  ตำบล บ้าน</v>
      </c>
    </row>
    <row r="91" spans="8:15">
      <c r="H91" s="72" t="str">
        <f t="shared" si="2"/>
        <v>อำเภอ  ตำบล บ้าน</v>
      </c>
      <c r="O91" s="72" t="str">
        <f t="shared" si="3"/>
        <v>อำเภอ  ตำบล บ้าน</v>
      </c>
    </row>
    <row r="92" spans="8:15">
      <c r="H92" s="72" t="str">
        <f t="shared" si="2"/>
        <v>อำเภอ  ตำบล บ้าน</v>
      </c>
      <c r="O92" s="72" t="str">
        <f t="shared" si="3"/>
        <v>อำเภอ  ตำบล บ้าน</v>
      </c>
    </row>
    <row r="93" spans="8:15">
      <c r="H93" s="72" t="str">
        <f t="shared" si="2"/>
        <v>อำเภอ  ตำบล บ้าน</v>
      </c>
      <c r="O93" s="72" t="str">
        <f t="shared" si="3"/>
        <v>อำเภอ  ตำบล บ้าน</v>
      </c>
    </row>
    <row r="94" spans="8:15">
      <c r="H94" s="72" t="str">
        <f t="shared" si="2"/>
        <v>อำเภอ  ตำบล บ้าน</v>
      </c>
      <c r="O94" s="72" t="str">
        <f t="shared" si="3"/>
        <v>อำเภอ  ตำบล บ้าน</v>
      </c>
    </row>
    <row r="95" spans="8:15">
      <c r="H95" s="72" t="str">
        <f t="shared" si="2"/>
        <v>อำเภอ  ตำบล บ้าน</v>
      </c>
      <c r="O95" s="72" t="str">
        <f t="shared" si="3"/>
        <v>อำเภอ  ตำบล บ้าน</v>
      </c>
    </row>
    <row r="96" spans="8:15">
      <c r="H96" s="72" t="str">
        <f t="shared" si="2"/>
        <v>อำเภอ  ตำบล บ้าน</v>
      </c>
      <c r="O96" s="72" t="str">
        <f t="shared" si="3"/>
        <v>อำเภอ  ตำบล บ้าน</v>
      </c>
    </row>
    <row r="97" spans="8:15">
      <c r="H97" s="72" t="str">
        <f t="shared" si="2"/>
        <v>อำเภอ  ตำบล บ้าน</v>
      </c>
      <c r="O97" s="72" t="str">
        <f t="shared" si="3"/>
        <v>อำเภอ  ตำบล บ้าน</v>
      </c>
    </row>
    <row r="98" spans="8:15">
      <c r="H98" s="72" t="str">
        <f t="shared" si="2"/>
        <v>อำเภอ  ตำบล บ้าน</v>
      </c>
      <c r="O98" s="72" t="str">
        <f t="shared" si="3"/>
        <v>อำเภอ  ตำบล บ้าน</v>
      </c>
    </row>
    <row r="99" spans="8:15">
      <c r="H99" s="72" t="str">
        <f t="shared" si="2"/>
        <v>อำเภอ  ตำบล บ้าน</v>
      </c>
      <c r="O99" s="72" t="str">
        <f t="shared" si="3"/>
        <v>อำเภอ  ตำบล บ้าน</v>
      </c>
    </row>
    <row r="100" spans="8:15">
      <c r="H100" s="72" t="str">
        <f t="shared" si="2"/>
        <v>อำเภอ  ตำบล บ้าน</v>
      </c>
      <c r="O100" s="72" t="str">
        <f t="shared" si="3"/>
        <v>อำเภอ  ตำบล บ้าน</v>
      </c>
    </row>
    <row r="101" spans="8:15">
      <c r="H101" s="72" t="str">
        <f t="shared" si="2"/>
        <v>อำเภอ  ตำบล บ้าน</v>
      </c>
      <c r="O101" s="72" t="str">
        <f t="shared" si="3"/>
        <v>อำเภอ  ตำบล บ้าน</v>
      </c>
    </row>
    <row r="102" spans="8:15">
      <c r="H102" s="72" t="str">
        <f t="shared" si="2"/>
        <v>อำเภอ  ตำบล บ้าน</v>
      </c>
      <c r="O102" s="72" t="str">
        <f t="shared" si="3"/>
        <v>อำเภอ  ตำบล บ้าน</v>
      </c>
    </row>
    <row r="103" spans="8:15">
      <c r="H103" s="72" t="str">
        <f t="shared" si="2"/>
        <v>อำเภอ  ตำบล บ้าน</v>
      </c>
      <c r="O103" s="72" t="str">
        <f t="shared" si="3"/>
        <v>อำเภอ  ตำบล บ้าน</v>
      </c>
    </row>
    <row r="104" spans="8:15">
      <c r="H104" s="72" t="str">
        <f t="shared" si="2"/>
        <v>อำเภอ  ตำบล บ้าน</v>
      </c>
      <c r="O104" s="72" t="str">
        <f t="shared" si="3"/>
        <v>อำเภอ  ตำบล บ้าน</v>
      </c>
    </row>
    <row r="105" spans="8:15">
      <c r="H105" s="72" t="str">
        <f t="shared" si="2"/>
        <v>อำเภอ  ตำบล บ้าน</v>
      </c>
      <c r="O105" s="72" t="str">
        <f t="shared" si="3"/>
        <v>อำเภอ  ตำบล บ้าน</v>
      </c>
    </row>
    <row r="106" spans="8:15">
      <c r="H106" s="72" t="str">
        <f t="shared" si="2"/>
        <v>อำเภอ  ตำบล บ้าน</v>
      </c>
      <c r="O106" s="72" t="str">
        <f t="shared" si="3"/>
        <v>อำเภอ  ตำบล บ้าน</v>
      </c>
    </row>
    <row r="107" spans="8:15">
      <c r="H107" s="72" t="str">
        <f t="shared" si="2"/>
        <v>อำเภอ  ตำบล บ้าน</v>
      </c>
      <c r="O107" s="72" t="str">
        <f t="shared" si="3"/>
        <v>อำเภอ  ตำบล บ้าน</v>
      </c>
    </row>
    <row r="108" spans="8:15">
      <c r="H108" s="72" t="str">
        <f t="shared" si="2"/>
        <v>อำเภอ  ตำบล บ้าน</v>
      </c>
      <c r="O108" s="72" t="str">
        <f t="shared" si="3"/>
        <v>อำเภอ  ตำบล บ้าน</v>
      </c>
    </row>
    <row r="109" spans="8:15">
      <c r="H109" s="72" t="str">
        <f t="shared" si="2"/>
        <v>อำเภอ  ตำบล บ้าน</v>
      </c>
      <c r="O109" s="72" t="str">
        <f t="shared" si="3"/>
        <v>อำเภอ  ตำบล บ้าน</v>
      </c>
    </row>
    <row r="110" spans="8:15">
      <c r="H110" s="72" t="str">
        <f t="shared" si="2"/>
        <v>อำเภอ  ตำบล บ้าน</v>
      </c>
      <c r="O110" s="72" t="str">
        <f t="shared" si="3"/>
        <v>อำเภอ  ตำบล บ้าน</v>
      </c>
    </row>
    <row r="111" spans="8:15">
      <c r="H111" s="72" t="str">
        <f t="shared" si="2"/>
        <v>อำเภอ  ตำบล บ้าน</v>
      </c>
      <c r="O111" s="72" t="str">
        <f t="shared" si="3"/>
        <v>อำเภอ  ตำบล บ้าน</v>
      </c>
    </row>
    <row r="112" spans="8:15">
      <c r="H112" s="72" t="str">
        <f t="shared" si="2"/>
        <v>อำเภอ  ตำบล บ้าน</v>
      </c>
      <c r="O112" s="72" t="str">
        <f t="shared" si="3"/>
        <v>อำเภอ  ตำบล บ้าน</v>
      </c>
    </row>
    <row r="113" spans="8:15">
      <c r="H113" s="72" t="str">
        <f t="shared" si="2"/>
        <v>อำเภอ  ตำบล บ้าน</v>
      </c>
      <c r="O113" s="72" t="str">
        <f t="shared" si="3"/>
        <v>อำเภอ  ตำบล บ้าน</v>
      </c>
    </row>
    <row r="114" spans="8:15">
      <c r="H114" s="72" t="str">
        <f t="shared" si="2"/>
        <v>อำเภอ  ตำบล บ้าน</v>
      </c>
      <c r="O114" s="72" t="str">
        <f t="shared" si="3"/>
        <v>อำเภอ  ตำบล บ้าน</v>
      </c>
    </row>
    <row r="115" spans="8:15">
      <c r="H115" s="72" t="str">
        <f t="shared" si="2"/>
        <v>อำเภอ  ตำบล บ้าน</v>
      </c>
      <c r="O115" s="72" t="str">
        <f t="shared" si="3"/>
        <v>อำเภอ  ตำบล บ้าน</v>
      </c>
    </row>
    <row r="116" spans="8:15">
      <c r="H116" s="72" t="str">
        <f t="shared" si="2"/>
        <v>อำเภอ  ตำบล บ้าน</v>
      </c>
      <c r="O116" s="72" t="str">
        <f t="shared" si="3"/>
        <v>อำเภอ  ตำบล บ้าน</v>
      </c>
    </row>
    <row r="117" spans="8:15">
      <c r="H117" s="72" t="str">
        <f t="shared" si="2"/>
        <v>อำเภอ  ตำบล บ้าน</v>
      </c>
      <c r="O117" s="72" t="str">
        <f t="shared" si="3"/>
        <v>อำเภอ  ตำบล บ้าน</v>
      </c>
    </row>
    <row r="118" spans="8:15">
      <c r="H118" s="72" t="str">
        <f t="shared" si="2"/>
        <v>อำเภอ  ตำบล บ้าน</v>
      </c>
      <c r="O118" s="72" t="str">
        <f t="shared" si="3"/>
        <v>อำเภอ  ตำบล บ้าน</v>
      </c>
    </row>
    <row r="119" spans="8:15">
      <c r="H119" s="72" t="str">
        <f t="shared" si="2"/>
        <v>อำเภอ  ตำบล บ้าน</v>
      </c>
      <c r="O119" s="72" t="str">
        <f t="shared" si="3"/>
        <v>อำเภอ  ตำบล บ้าน</v>
      </c>
    </row>
    <row r="120" spans="8:15">
      <c r="H120" s="72" t="str">
        <f t="shared" si="2"/>
        <v>อำเภอ  ตำบล บ้าน</v>
      </c>
      <c r="O120" s="72" t="str">
        <f t="shared" si="3"/>
        <v>อำเภอ  ตำบล บ้าน</v>
      </c>
    </row>
    <row r="121" spans="8:15">
      <c r="H121" s="72" t="str">
        <f t="shared" si="2"/>
        <v>อำเภอ  ตำบล บ้าน</v>
      </c>
      <c r="O121" s="72" t="str">
        <f t="shared" si="3"/>
        <v>อำเภอ  ตำบล บ้าน</v>
      </c>
    </row>
    <row r="122" spans="8:15">
      <c r="H122" s="72" t="str">
        <f t="shared" si="2"/>
        <v>อำเภอ  ตำบล บ้าน</v>
      </c>
      <c r="O122" s="72" t="str">
        <f t="shared" si="3"/>
        <v>อำเภอ  ตำบล บ้าน</v>
      </c>
    </row>
    <row r="123" spans="8:15">
      <c r="H123" s="72" t="str">
        <f t="shared" si="2"/>
        <v>อำเภอ  ตำบล บ้าน</v>
      </c>
      <c r="O123" s="72" t="str">
        <f t="shared" si="3"/>
        <v>อำเภอ  ตำบล บ้าน</v>
      </c>
    </row>
    <row r="124" spans="8:15">
      <c r="H124" s="72" t="str">
        <f t="shared" si="2"/>
        <v>อำเภอ  ตำบล บ้าน</v>
      </c>
      <c r="O124" s="72" t="str">
        <f t="shared" si="3"/>
        <v>อำเภอ  ตำบล บ้าน</v>
      </c>
    </row>
    <row r="125" spans="8:15">
      <c r="H125" s="72" t="str">
        <f t="shared" si="2"/>
        <v>อำเภอ  ตำบล บ้าน</v>
      </c>
      <c r="O125" s="72" t="str">
        <f t="shared" si="3"/>
        <v>อำเภอ  ตำบล บ้าน</v>
      </c>
    </row>
    <row r="126" spans="8:15">
      <c r="H126" s="72" t="str">
        <f t="shared" si="2"/>
        <v>อำเภอ  ตำบล บ้าน</v>
      </c>
      <c r="O126" s="72" t="str">
        <f t="shared" si="3"/>
        <v>อำเภอ  ตำบล บ้าน</v>
      </c>
    </row>
    <row r="127" spans="8:15">
      <c r="H127" s="72" t="str">
        <f t="shared" si="2"/>
        <v>อำเภอ  ตำบล บ้าน</v>
      </c>
      <c r="O127" s="72" t="str">
        <f t="shared" si="3"/>
        <v>อำเภอ  ตำบล บ้าน</v>
      </c>
    </row>
    <row r="128" spans="8:15">
      <c r="O128" s="72" t="str">
        <f t="shared" si="3"/>
        <v/>
      </c>
    </row>
    <row r="129" spans="15:15">
      <c r="O129" s="72" t="str">
        <f t="shared" si="3"/>
        <v/>
      </c>
    </row>
    <row r="130" spans="15:15">
      <c r="O130" s="72" t="str">
        <f t="shared" si="3"/>
        <v/>
      </c>
    </row>
    <row r="131" spans="15:15">
      <c r="O131" s="72" t="str">
        <f t="shared" si="3"/>
        <v/>
      </c>
    </row>
    <row r="132" spans="15:15">
      <c r="O132" s="72" t="str">
        <f t="shared" si="3"/>
        <v/>
      </c>
    </row>
    <row r="133" spans="15:15">
      <c r="O133" s="72" t="str">
        <f t="shared" si="3"/>
        <v/>
      </c>
    </row>
    <row r="134" spans="15:15">
      <c r="O134" s="72" t="str">
        <f t="shared" ref="O134:O175" si="4">M134&amp;N134&amp;H134</f>
        <v/>
      </c>
    </row>
    <row r="135" spans="15:15">
      <c r="O135" s="72" t="str">
        <f t="shared" si="4"/>
        <v/>
      </c>
    </row>
    <row r="136" spans="15:15">
      <c r="O136" s="72" t="str">
        <f t="shared" si="4"/>
        <v/>
      </c>
    </row>
    <row r="137" spans="15:15">
      <c r="O137" s="72" t="str">
        <f t="shared" si="4"/>
        <v/>
      </c>
    </row>
    <row r="138" spans="15:15">
      <c r="O138" s="72" t="str">
        <f t="shared" si="4"/>
        <v/>
      </c>
    </row>
    <row r="139" spans="15:15">
      <c r="O139" s="72" t="str">
        <f t="shared" si="4"/>
        <v/>
      </c>
    </row>
    <row r="140" spans="15:15">
      <c r="O140" s="72" t="str">
        <f t="shared" si="4"/>
        <v/>
      </c>
    </row>
    <row r="141" spans="15:15">
      <c r="O141" s="72" t="str">
        <f t="shared" si="4"/>
        <v/>
      </c>
    </row>
    <row r="142" spans="15:15">
      <c r="O142" s="72" t="str">
        <f t="shared" si="4"/>
        <v/>
      </c>
    </row>
    <row r="143" spans="15:15">
      <c r="O143" s="72" t="str">
        <f t="shared" si="4"/>
        <v/>
      </c>
    </row>
    <row r="144" spans="15:15">
      <c r="O144" s="72" t="str">
        <f t="shared" si="4"/>
        <v/>
      </c>
    </row>
    <row r="145" spans="15:15">
      <c r="O145" s="72" t="str">
        <f t="shared" si="4"/>
        <v/>
      </c>
    </row>
    <row r="146" spans="15:15">
      <c r="O146" s="72" t="str">
        <f t="shared" si="4"/>
        <v/>
      </c>
    </row>
    <row r="147" spans="15:15">
      <c r="O147" s="72" t="str">
        <f t="shared" si="4"/>
        <v/>
      </c>
    </row>
    <row r="148" spans="15:15">
      <c r="O148" s="72" t="str">
        <f t="shared" si="4"/>
        <v/>
      </c>
    </row>
    <row r="149" spans="15:15">
      <c r="O149" s="72" t="str">
        <f t="shared" si="4"/>
        <v/>
      </c>
    </row>
    <row r="150" spans="15:15">
      <c r="O150" s="72" t="str">
        <f t="shared" si="4"/>
        <v/>
      </c>
    </row>
    <row r="151" spans="15:15">
      <c r="O151" s="72" t="str">
        <f t="shared" si="4"/>
        <v/>
      </c>
    </row>
    <row r="152" spans="15:15">
      <c r="O152" s="72" t="str">
        <f t="shared" si="4"/>
        <v/>
      </c>
    </row>
    <row r="153" spans="15:15">
      <c r="O153" s="72" t="str">
        <f t="shared" si="4"/>
        <v/>
      </c>
    </row>
    <row r="154" spans="15:15">
      <c r="O154" s="72" t="str">
        <f t="shared" si="4"/>
        <v/>
      </c>
    </row>
    <row r="155" spans="15:15">
      <c r="O155" s="72" t="str">
        <f t="shared" si="4"/>
        <v/>
      </c>
    </row>
    <row r="156" spans="15:15">
      <c r="O156" s="72" t="str">
        <f t="shared" si="4"/>
        <v/>
      </c>
    </row>
    <row r="157" spans="15:15">
      <c r="O157" s="72" t="str">
        <f t="shared" si="4"/>
        <v/>
      </c>
    </row>
    <row r="158" spans="15:15">
      <c r="O158" s="72" t="str">
        <f t="shared" si="4"/>
        <v/>
      </c>
    </row>
    <row r="159" spans="15:15">
      <c r="O159" s="72" t="str">
        <f t="shared" si="4"/>
        <v/>
      </c>
    </row>
    <row r="160" spans="15:15">
      <c r="O160" s="72" t="str">
        <f t="shared" si="4"/>
        <v/>
      </c>
    </row>
    <row r="161" spans="15:15">
      <c r="O161" s="72" t="str">
        <f t="shared" si="4"/>
        <v/>
      </c>
    </row>
    <row r="162" spans="15:15">
      <c r="O162" s="72" t="str">
        <f t="shared" si="4"/>
        <v/>
      </c>
    </row>
    <row r="163" spans="15:15">
      <c r="O163" s="72" t="str">
        <f t="shared" si="4"/>
        <v/>
      </c>
    </row>
    <row r="164" spans="15:15">
      <c r="O164" s="72" t="str">
        <f t="shared" si="4"/>
        <v/>
      </c>
    </row>
    <row r="165" spans="15:15">
      <c r="O165" s="72" t="str">
        <f t="shared" si="4"/>
        <v/>
      </c>
    </row>
    <row r="166" spans="15:15">
      <c r="O166" s="72" t="str">
        <f t="shared" si="4"/>
        <v/>
      </c>
    </row>
    <row r="167" spans="15:15">
      <c r="O167" s="72" t="str">
        <f t="shared" si="4"/>
        <v/>
      </c>
    </row>
    <row r="168" spans="15:15">
      <c r="O168" s="72" t="str">
        <f t="shared" si="4"/>
        <v/>
      </c>
    </row>
    <row r="169" spans="15:15">
      <c r="O169" s="72" t="str">
        <f t="shared" si="4"/>
        <v/>
      </c>
    </row>
    <row r="170" spans="15:15">
      <c r="O170" s="72" t="str">
        <f t="shared" si="4"/>
        <v/>
      </c>
    </row>
    <row r="171" spans="15:15">
      <c r="O171" s="72" t="str">
        <f t="shared" si="4"/>
        <v/>
      </c>
    </row>
    <row r="172" spans="15:15">
      <c r="O172" s="72" t="str">
        <f t="shared" si="4"/>
        <v/>
      </c>
    </row>
    <row r="173" spans="15:15">
      <c r="O173" s="72" t="str">
        <f t="shared" si="4"/>
        <v/>
      </c>
    </row>
    <row r="174" spans="15:15">
      <c r="O174" s="72" t="str">
        <f t="shared" si="4"/>
        <v/>
      </c>
    </row>
    <row r="175" spans="15:15">
      <c r="O175" s="72" t="str">
        <f t="shared" si="4"/>
        <v/>
      </c>
    </row>
  </sheetData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42" sqref="N42"/>
    </sheetView>
  </sheetViews>
  <sheetFormatPr defaultRowHeight="13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9"/>
  <sheetViews>
    <sheetView topLeftCell="A49" workbookViewId="0">
      <selection activeCell="T77" sqref="T77"/>
    </sheetView>
  </sheetViews>
  <sheetFormatPr defaultRowHeight="13.2"/>
  <cols>
    <col min="1" max="1" width="6.5546875" customWidth="1"/>
  </cols>
  <sheetData>
    <row r="1" spans="1:20">
      <c r="A1" s="99" t="s">
        <v>596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64"/>
      <c r="P1" s="64"/>
      <c r="S1" s="40"/>
      <c r="T1" s="40"/>
    </row>
    <row r="2" spans="1:20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S2" s="40"/>
      <c r="T2" s="40"/>
    </row>
    <row r="3" spans="1:20">
      <c r="A3" s="100" t="s">
        <v>81</v>
      </c>
      <c r="B3" s="100" t="s">
        <v>82</v>
      </c>
      <c r="C3" s="100" t="s">
        <v>83</v>
      </c>
      <c r="D3" s="100" t="s">
        <v>84</v>
      </c>
      <c r="E3" s="100" t="s">
        <v>85</v>
      </c>
      <c r="F3" s="100" t="s">
        <v>86</v>
      </c>
      <c r="G3" s="100" t="s">
        <v>87</v>
      </c>
      <c r="H3" s="100" t="s">
        <v>88</v>
      </c>
      <c r="I3" s="100" t="s">
        <v>89</v>
      </c>
      <c r="J3" s="100" t="s">
        <v>90</v>
      </c>
      <c r="K3" s="100" t="s">
        <v>91</v>
      </c>
      <c r="L3" s="100" t="s">
        <v>92</v>
      </c>
      <c r="M3" s="100" t="s">
        <v>93</v>
      </c>
      <c r="N3" s="100" t="s">
        <v>94</v>
      </c>
      <c r="O3" s="70"/>
      <c r="P3" s="70"/>
      <c r="S3" s="103" t="s">
        <v>83</v>
      </c>
      <c r="T3" s="103">
        <v>247</v>
      </c>
    </row>
    <row r="4" spans="1:20">
      <c r="A4" s="101">
        <v>1</v>
      </c>
      <c r="B4" s="102">
        <v>2557</v>
      </c>
      <c r="C4" s="101">
        <v>247</v>
      </c>
      <c r="D4" s="101">
        <v>478</v>
      </c>
      <c r="E4" s="101">
        <v>573</v>
      </c>
      <c r="F4" s="101">
        <v>150</v>
      </c>
      <c r="G4" s="101">
        <v>81</v>
      </c>
      <c r="H4" s="101">
        <v>71</v>
      </c>
      <c r="I4" s="101">
        <v>69</v>
      </c>
      <c r="J4" s="101">
        <v>81</v>
      </c>
      <c r="K4" s="101">
        <v>43</v>
      </c>
      <c r="L4" s="101">
        <v>28</v>
      </c>
      <c r="M4" s="101">
        <v>35</v>
      </c>
      <c r="N4" s="101">
        <v>72</v>
      </c>
      <c r="O4" s="69"/>
      <c r="P4" s="69"/>
      <c r="S4" s="103" t="s">
        <v>84</v>
      </c>
      <c r="T4" s="103">
        <v>478</v>
      </c>
    </row>
    <row r="5" spans="1:20">
      <c r="A5" s="101">
        <v>2</v>
      </c>
      <c r="B5" s="102">
        <v>2558</v>
      </c>
      <c r="C5" s="101">
        <v>173</v>
      </c>
      <c r="D5" s="101">
        <v>329</v>
      </c>
      <c r="E5" s="101">
        <v>309</v>
      </c>
      <c r="F5" s="101">
        <v>144</v>
      </c>
      <c r="G5" s="101">
        <v>74</v>
      </c>
      <c r="H5" s="101">
        <v>56</v>
      </c>
      <c r="I5" s="101">
        <v>54</v>
      </c>
      <c r="J5" s="101">
        <v>41</v>
      </c>
      <c r="K5" s="101">
        <v>41</v>
      </c>
      <c r="L5" s="101">
        <v>56</v>
      </c>
      <c r="M5" s="101">
        <v>40</v>
      </c>
      <c r="N5" s="101">
        <v>51</v>
      </c>
      <c r="O5" s="65"/>
      <c r="P5" s="65"/>
      <c r="S5" s="103" t="s">
        <v>85</v>
      </c>
      <c r="T5" s="103">
        <v>573</v>
      </c>
    </row>
    <row r="6" spans="1:20">
      <c r="A6" s="101">
        <v>3</v>
      </c>
      <c r="B6" s="102">
        <v>2559</v>
      </c>
      <c r="C6" s="101">
        <v>109</v>
      </c>
      <c r="D6" s="101">
        <v>137</v>
      </c>
      <c r="E6" s="101">
        <v>243</v>
      </c>
      <c r="F6" s="101">
        <v>156</v>
      </c>
      <c r="G6" s="101">
        <v>87</v>
      </c>
      <c r="H6" s="101">
        <v>88</v>
      </c>
      <c r="I6" s="101">
        <v>106</v>
      </c>
      <c r="J6" s="101">
        <v>80</v>
      </c>
      <c r="K6" s="101">
        <v>63</v>
      </c>
      <c r="L6" s="101">
        <v>59</v>
      </c>
      <c r="M6" s="101">
        <v>59</v>
      </c>
      <c r="N6" s="101">
        <v>75</v>
      </c>
      <c r="O6" s="65"/>
      <c r="P6" s="65"/>
      <c r="S6" s="103" t="s">
        <v>86</v>
      </c>
      <c r="T6" s="103">
        <v>150</v>
      </c>
    </row>
    <row r="7" spans="1:20">
      <c r="A7" s="101">
        <v>4</v>
      </c>
      <c r="B7" s="102">
        <v>2560</v>
      </c>
      <c r="C7" s="101">
        <v>152</v>
      </c>
      <c r="D7" s="101">
        <v>227</v>
      </c>
      <c r="E7" s="101">
        <v>345</v>
      </c>
      <c r="F7" s="101">
        <v>193</v>
      </c>
      <c r="G7" s="101">
        <v>100</v>
      </c>
      <c r="H7" s="101">
        <v>65</v>
      </c>
      <c r="I7" s="101">
        <v>57</v>
      </c>
      <c r="J7" s="101">
        <v>42</v>
      </c>
      <c r="K7" s="101">
        <v>41</v>
      </c>
      <c r="L7" s="101">
        <v>44</v>
      </c>
      <c r="M7" s="101">
        <v>47</v>
      </c>
      <c r="N7" s="101">
        <v>47</v>
      </c>
      <c r="O7" s="65"/>
      <c r="P7" s="65"/>
      <c r="S7" s="103" t="s">
        <v>87</v>
      </c>
      <c r="T7" s="103">
        <v>81</v>
      </c>
    </row>
    <row r="8" spans="1:20">
      <c r="A8" s="101">
        <v>5</v>
      </c>
      <c r="B8" s="102">
        <v>2561</v>
      </c>
      <c r="C8" s="101">
        <v>166</v>
      </c>
      <c r="D8" s="101">
        <v>227</v>
      </c>
      <c r="E8" s="101">
        <v>297</v>
      </c>
      <c r="F8" s="101">
        <v>180</v>
      </c>
      <c r="G8" s="101">
        <v>80</v>
      </c>
      <c r="H8" s="101">
        <v>53</v>
      </c>
      <c r="I8" s="101">
        <v>72</v>
      </c>
      <c r="J8" s="101">
        <v>60</v>
      </c>
      <c r="K8" s="101">
        <v>90</v>
      </c>
      <c r="L8" s="101">
        <v>61</v>
      </c>
      <c r="M8" s="101">
        <v>65</v>
      </c>
      <c r="N8" s="101">
        <v>50</v>
      </c>
      <c r="O8" s="65"/>
      <c r="P8" s="65"/>
      <c r="S8" s="103" t="s">
        <v>88</v>
      </c>
      <c r="T8" s="103">
        <v>71</v>
      </c>
    </row>
    <row r="9" spans="1:20">
      <c r="A9" s="101">
        <v>6</v>
      </c>
      <c r="B9" s="102" t="s">
        <v>95</v>
      </c>
      <c r="C9" s="101">
        <v>166</v>
      </c>
      <c r="D9" s="101">
        <v>227</v>
      </c>
      <c r="E9" s="101">
        <v>309</v>
      </c>
      <c r="F9" s="101">
        <v>156</v>
      </c>
      <c r="G9" s="101">
        <v>81</v>
      </c>
      <c r="H9" s="101">
        <v>65</v>
      </c>
      <c r="I9" s="101">
        <v>69</v>
      </c>
      <c r="J9" s="101">
        <v>60</v>
      </c>
      <c r="K9" s="101">
        <v>43</v>
      </c>
      <c r="L9" s="101">
        <v>56</v>
      </c>
      <c r="M9" s="101">
        <v>47</v>
      </c>
      <c r="N9" s="101">
        <v>51</v>
      </c>
      <c r="O9" s="65"/>
      <c r="P9" s="65"/>
      <c r="S9" s="103" t="s">
        <v>89</v>
      </c>
      <c r="T9" s="103">
        <v>69</v>
      </c>
    </row>
    <row r="10" spans="1:20">
      <c r="A10" s="101">
        <v>7</v>
      </c>
      <c r="B10" s="102">
        <v>2562</v>
      </c>
      <c r="C10" s="101">
        <v>122</v>
      </c>
      <c r="D10" s="101">
        <v>171</v>
      </c>
      <c r="E10" s="101">
        <v>94</v>
      </c>
      <c r="F10" s="101"/>
      <c r="G10" s="101"/>
      <c r="H10" s="101"/>
      <c r="I10" s="101"/>
      <c r="J10" s="101"/>
      <c r="K10" s="101"/>
      <c r="L10" s="101"/>
      <c r="M10" s="101"/>
      <c r="N10" s="101"/>
      <c r="O10" s="65"/>
      <c r="P10" s="65"/>
      <c r="S10" s="103" t="s">
        <v>90</v>
      </c>
      <c r="T10" s="103">
        <v>81</v>
      </c>
    </row>
    <row r="11" spans="1:20">
      <c r="S11" s="103" t="s">
        <v>91</v>
      </c>
      <c r="T11" s="103">
        <v>43</v>
      </c>
    </row>
    <row r="12" spans="1:20">
      <c r="S12" s="103" t="s">
        <v>92</v>
      </c>
      <c r="T12" s="103">
        <v>28</v>
      </c>
    </row>
    <row r="13" spans="1:20">
      <c r="S13" s="103" t="s">
        <v>93</v>
      </c>
      <c r="T13" s="103">
        <v>35</v>
      </c>
    </row>
    <row r="14" spans="1:20">
      <c r="S14" s="103" t="s">
        <v>94</v>
      </c>
      <c r="T14" s="103">
        <v>72</v>
      </c>
    </row>
    <row r="15" spans="1:20">
      <c r="S15" s="103" t="s">
        <v>83</v>
      </c>
      <c r="T15" s="103">
        <v>173</v>
      </c>
    </row>
    <row r="16" spans="1:20">
      <c r="S16" s="103" t="s">
        <v>84</v>
      </c>
      <c r="T16" s="103">
        <v>329</v>
      </c>
    </row>
    <row r="17" spans="19:20">
      <c r="S17" s="103" t="s">
        <v>85</v>
      </c>
      <c r="T17" s="103">
        <v>309</v>
      </c>
    </row>
    <row r="18" spans="19:20">
      <c r="S18" s="103" t="s">
        <v>86</v>
      </c>
      <c r="T18" s="103">
        <v>144</v>
      </c>
    </row>
    <row r="19" spans="19:20">
      <c r="S19" s="103" t="s">
        <v>87</v>
      </c>
      <c r="T19" s="103">
        <v>74</v>
      </c>
    </row>
    <row r="20" spans="19:20">
      <c r="S20" s="103" t="s">
        <v>88</v>
      </c>
      <c r="T20" s="103">
        <v>56</v>
      </c>
    </row>
    <row r="21" spans="19:20">
      <c r="S21" s="103" t="s">
        <v>89</v>
      </c>
      <c r="T21" s="103">
        <v>54</v>
      </c>
    </row>
    <row r="22" spans="19:20">
      <c r="S22" s="103" t="s">
        <v>90</v>
      </c>
      <c r="T22" s="103">
        <v>41</v>
      </c>
    </row>
    <row r="23" spans="19:20">
      <c r="S23" s="103" t="s">
        <v>91</v>
      </c>
      <c r="T23" s="103">
        <v>41</v>
      </c>
    </row>
    <row r="24" spans="19:20">
      <c r="S24" s="103" t="s">
        <v>92</v>
      </c>
      <c r="T24" s="103">
        <v>56</v>
      </c>
    </row>
    <row r="25" spans="19:20">
      <c r="S25" s="103" t="s">
        <v>93</v>
      </c>
      <c r="T25" s="103">
        <v>40</v>
      </c>
    </row>
    <row r="26" spans="19:20">
      <c r="S26" s="103" t="s">
        <v>94</v>
      </c>
      <c r="T26" s="103">
        <v>51</v>
      </c>
    </row>
    <row r="27" spans="19:20">
      <c r="S27" s="103" t="s">
        <v>83</v>
      </c>
      <c r="T27" s="103">
        <v>109</v>
      </c>
    </row>
    <row r="28" spans="19:20">
      <c r="S28" s="103" t="s">
        <v>84</v>
      </c>
      <c r="T28" s="103">
        <v>137</v>
      </c>
    </row>
    <row r="29" spans="19:20">
      <c r="S29" s="103" t="s">
        <v>85</v>
      </c>
      <c r="T29" s="103">
        <v>243</v>
      </c>
    </row>
    <row r="30" spans="19:20">
      <c r="S30" s="103" t="s">
        <v>86</v>
      </c>
      <c r="T30" s="103">
        <v>156</v>
      </c>
    </row>
    <row r="31" spans="19:20">
      <c r="S31" s="103" t="s">
        <v>87</v>
      </c>
      <c r="T31" s="103">
        <v>87</v>
      </c>
    </row>
    <row r="32" spans="19:20">
      <c r="S32" s="103" t="s">
        <v>88</v>
      </c>
      <c r="T32" s="103">
        <v>88</v>
      </c>
    </row>
    <row r="33" spans="1:20">
      <c r="S33" s="103" t="s">
        <v>89</v>
      </c>
      <c r="T33" s="103">
        <v>106</v>
      </c>
    </row>
    <row r="34" spans="1:20">
      <c r="S34" s="103" t="s">
        <v>90</v>
      </c>
      <c r="T34" s="103">
        <v>80</v>
      </c>
    </row>
    <row r="35" spans="1:20">
      <c r="S35" s="103" t="s">
        <v>91</v>
      </c>
      <c r="T35" s="103">
        <v>63</v>
      </c>
    </row>
    <row r="36" spans="1:20">
      <c r="A36" s="29" t="s">
        <v>593</v>
      </c>
      <c r="S36" s="103" t="s">
        <v>92</v>
      </c>
      <c r="T36" s="103">
        <v>59</v>
      </c>
    </row>
    <row r="37" spans="1:20">
      <c r="S37" s="103" t="s">
        <v>93</v>
      </c>
      <c r="T37" s="103">
        <v>59</v>
      </c>
    </row>
    <row r="38" spans="1:20">
      <c r="S38" s="103" t="s">
        <v>94</v>
      </c>
      <c r="T38" s="103">
        <v>75</v>
      </c>
    </row>
    <row r="39" spans="1:20">
      <c r="S39" s="103" t="s">
        <v>83</v>
      </c>
      <c r="T39" s="103">
        <v>152</v>
      </c>
    </row>
    <row r="40" spans="1:20">
      <c r="S40" s="103" t="s">
        <v>84</v>
      </c>
      <c r="T40" s="103">
        <v>227</v>
      </c>
    </row>
    <row r="41" spans="1:20">
      <c r="S41" s="103" t="s">
        <v>85</v>
      </c>
      <c r="T41" s="103">
        <v>345</v>
      </c>
    </row>
    <row r="42" spans="1:20">
      <c r="S42" s="103" t="s">
        <v>86</v>
      </c>
      <c r="T42" s="103">
        <v>193</v>
      </c>
    </row>
    <row r="43" spans="1:20">
      <c r="S43" s="103" t="s">
        <v>87</v>
      </c>
      <c r="T43" s="103">
        <v>100</v>
      </c>
    </row>
    <row r="44" spans="1:20">
      <c r="S44" s="103" t="s">
        <v>88</v>
      </c>
      <c r="T44" s="103">
        <v>65</v>
      </c>
    </row>
    <row r="45" spans="1:20">
      <c r="S45" s="103" t="s">
        <v>89</v>
      </c>
      <c r="T45" s="103">
        <v>57</v>
      </c>
    </row>
    <row r="46" spans="1:20">
      <c r="S46" s="103" t="s">
        <v>90</v>
      </c>
      <c r="T46" s="103">
        <v>42</v>
      </c>
    </row>
    <row r="47" spans="1:20">
      <c r="S47" s="103" t="s">
        <v>91</v>
      </c>
      <c r="T47" s="103">
        <v>41</v>
      </c>
    </row>
    <row r="48" spans="1:20">
      <c r="S48" s="103" t="s">
        <v>92</v>
      </c>
      <c r="T48" s="103">
        <v>44</v>
      </c>
    </row>
    <row r="49" spans="1:20">
      <c r="S49" s="103" t="s">
        <v>93</v>
      </c>
      <c r="T49" s="103">
        <v>47</v>
      </c>
    </row>
    <row r="50" spans="1:20">
      <c r="S50" s="103" t="s">
        <v>94</v>
      </c>
      <c r="T50" s="103">
        <v>47</v>
      </c>
    </row>
    <row r="51" spans="1:20">
      <c r="S51" s="103" t="s">
        <v>83</v>
      </c>
      <c r="T51" s="103">
        <v>166</v>
      </c>
    </row>
    <row r="52" spans="1:20">
      <c r="S52" s="103" t="s">
        <v>84</v>
      </c>
      <c r="T52" s="103">
        <v>227</v>
      </c>
    </row>
    <row r="53" spans="1:20">
      <c r="S53" s="103" t="s">
        <v>85</v>
      </c>
      <c r="T53" s="103">
        <v>297</v>
      </c>
    </row>
    <row r="54" spans="1:20">
      <c r="S54" s="103" t="s">
        <v>86</v>
      </c>
      <c r="T54" s="103">
        <v>180</v>
      </c>
    </row>
    <row r="55" spans="1:20">
      <c r="S55" s="103" t="s">
        <v>87</v>
      </c>
      <c r="T55" s="103">
        <v>80</v>
      </c>
    </row>
    <row r="56" spans="1:20">
      <c r="S56" s="103" t="s">
        <v>88</v>
      </c>
      <c r="T56" s="103">
        <v>53</v>
      </c>
    </row>
    <row r="57" spans="1:20">
      <c r="S57" s="103" t="s">
        <v>89</v>
      </c>
      <c r="T57" s="103">
        <v>72</v>
      </c>
    </row>
    <row r="58" spans="1:20">
      <c r="S58" s="103" t="s">
        <v>90</v>
      </c>
      <c r="T58" s="103">
        <v>60</v>
      </c>
    </row>
    <row r="59" spans="1:20">
      <c r="S59" s="103" t="s">
        <v>91</v>
      </c>
      <c r="T59" s="103">
        <v>90</v>
      </c>
    </row>
    <row r="60" spans="1:20">
      <c r="S60" s="103" t="s">
        <v>92</v>
      </c>
      <c r="T60" s="103">
        <v>61</v>
      </c>
    </row>
    <row r="61" spans="1:20">
      <c r="A61" s="58" t="s">
        <v>478</v>
      </c>
      <c r="S61" s="103" t="s">
        <v>93</v>
      </c>
      <c r="T61" s="103">
        <v>65</v>
      </c>
    </row>
    <row r="62" spans="1:20">
      <c r="S62" s="103" t="s">
        <v>94</v>
      </c>
      <c r="T62" s="103">
        <v>50</v>
      </c>
    </row>
    <row r="63" spans="1:20">
      <c r="S63" s="103" t="s">
        <v>83</v>
      </c>
      <c r="T63" s="103">
        <v>122</v>
      </c>
    </row>
    <row r="64" spans="1:20">
      <c r="S64" s="103" t="s">
        <v>84</v>
      </c>
      <c r="T64" s="103">
        <v>171</v>
      </c>
    </row>
    <row r="65" spans="19:20">
      <c r="S65" s="103" t="s">
        <v>85</v>
      </c>
      <c r="T65" s="103">
        <v>94</v>
      </c>
    </row>
    <row r="66" spans="19:20">
      <c r="S66" s="92" t="s">
        <v>86</v>
      </c>
      <c r="T66" s="92"/>
    </row>
    <row r="67" spans="19:20">
      <c r="S67" s="92" t="s">
        <v>87</v>
      </c>
      <c r="T67" s="92"/>
    </row>
    <row r="68" spans="19:20">
      <c r="S68" s="92" t="s">
        <v>88</v>
      </c>
      <c r="T68" s="92"/>
    </row>
    <row r="69" spans="19:20">
      <c r="S69" s="92" t="s">
        <v>89</v>
      </c>
      <c r="T69" s="92"/>
    </row>
    <row r="70" spans="19:20">
      <c r="S70" s="92" t="s">
        <v>90</v>
      </c>
      <c r="T70" s="92"/>
    </row>
    <row r="71" spans="19:20">
      <c r="S71" s="92" t="s">
        <v>91</v>
      </c>
      <c r="T71" s="92"/>
    </row>
    <row r="72" spans="19:20">
      <c r="S72" s="92" t="s">
        <v>92</v>
      </c>
      <c r="T72" s="92"/>
    </row>
    <row r="73" spans="19:20">
      <c r="S73" s="92" t="s">
        <v>93</v>
      </c>
      <c r="T73" s="92"/>
    </row>
    <row r="74" spans="19:20">
      <c r="S74" s="58" t="s">
        <v>94</v>
      </c>
      <c r="T74" s="58"/>
    </row>
    <row r="89" spans="1:1">
      <c r="A89" s="58" t="s">
        <v>478</v>
      </c>
    </row>
  </sheetData>
  <phoneticPr fontId="1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4"/>
  <sheetViews>
    <sheetView workbookViewId="0">
      <selection sqref="A1:AA24"/>
    </sheetView>
  </sheetViews>
  <sheetFormatPr defaultColWidth="9.109375" defaultRowHeight="13.2"/>
  <cols>
    <col min="1" max="27" width="13.88671875" style="26" customWidth="1"/>
    <col min="28" max="16384" width="9.109375" style="26"/>
  </cols>
  <sheetData>
    <row r="1" spans="1:27" ht="15" customHeight="1">
      <c r="A1" s="110" t="s">
        <v>319</v>
      </c>
      <c r="B1" s="121" t="s">
        <v>129</v>
      </c>
      <c r="C1" s="121"/>
      <c r="D1" s="121" t="s">
        <v>130</v>
      </c>
      <c r="E1" s="121"/>
      <c r="F1" s="121" t="s">
        <v>131</v>
      </c>
      <c r="G1" s="121"/>
      <c r="H1" s="121" t="s">
        <v>132</v>
      </c>
      <c r="I1" s="121"/>
      <c r="J1" s="121" t="s">
        <v>133</v>
      </c>
      <c r="K1" s="121"/>
      <c r="L1" s="121" t="s">
        <v>134</v>
      </c>
      <c r="M1" s="121"/>
      <c r="N1" s="121" t="s">
        <v>135</v>
      </c>
      <c r="O1" s="121"/>
      <c r="P1" s="121" t="s">
        <v>136</v>
      </c>
      <c r="Q1" s="121"/>
      <c r="R1" s="121" t="s">
        <v>137</v>
      </c>
      <c r="S1" s="121"/>
      <c r="T1" s="121" t="s">
        <v>138</v>
      </c>
      <c r="U1" s="121"/>
      <c r="V1" s="121" t="s">
        <v>139</v>
      </c>
      <c r="W1" s="121"/>
      <c r="X1" s="121" t="s">
        <v>140</v>
      </c>
      <c r="Y1" s="121"/>
      <c r="Z1" s="122" t="s">
        <v>77</v>
      </c>
      <c r="AA1" s="122"/>
    </row>
    <row r="2" spans="1:27" ht="15" customHeight="1">
      <c r="A2" s="58"/>
      <c r="B2" s="110" t="s">
        <v>64</v>
      </c>
      <c r="C2" s="110" t="s">
        <v>65</v>
      </c>
      <c r="D2" s="110" t="s">
        <v>64</v>
      </c>
      <c r="E2" s="110" t="s">
        <v>65</v>
      </c>
      <c r="F2" s="110" t="s">
        <v>64</v>
      </c>
      <c r="G2" s="110" t="s">
        <v>65</v>
      </c>
      <c r="H2" s="110" t="s">
        <v>64</v>
      </c>
      <c r="I2" s="110" t="s">
        <v>65</v>
      </c>
      <c r="J2" s="110" t="s">
        <v>64</v>
      </c>
      <c r="K2" s="110" t="s">
        <v>65</v>
      </c>
      <c r="L2" s="110" t="s">
        <v>64</v>
      </c>
      <c r="M2" s="110" t="s">
        <v>65</v>
      </c>
      <c r="N2" s="110" t="s">
        <v>64</v>
      </c>
      <c r="O2" s="110" t="s">
        <v>65</v>
      </c>
      <c r="P2" s="110" t="s">
        <v>64</v>
      </c>
      <c r="Q2" s="110" t="s">
        <v>65</v>
      </c>
      <c r="R2" s="46" t="s">
        <v>64</v>
      </c>
      <c r="S2" s="46" t="s">
        <v>65</v>
      </c>
      <c r="T2" s="46" t="s">
        <v>64</v>
      </c>
      <c r="U2" s="46" t="s">
        <v>65</v>
      </c>
      <c r="V2" s="46" t="s">
        <v>64</v>
      </c>
      <c r="W2" s="46" t="s">
        <v>65</v>
      </c>
      <c r="X2" s="46" t="s">
        <v>64</v>
      </c>
      <c r="Y2" s="46" t="s">
        <v>65</v>
      </c>
      <c r="Z2" s="46" t="s">
        <v>64</v>
      </c>
      <c r="AA2" s="46" t="s">
        <v>65</v>
      </c>
    </row>
    <row r="3" spans="1:27" ht="15" customHeight="1">
      <c r="A3" s="58" t="s">
        <v>9</v>
      </c>
      <c r="B3" s="58">
        <v>16</v>
      </c>
      <c r="C3" s="58">
        <v>0</v>
      </c>
      <c r="D3" s="58">
        <v>11</v>
      </c>
      <c r="E3" s="58">
        <v>0</v>
      </c>
      <c r="F3" s="58">
        <v>11</v>
      </c>
      <c r="G3" s="58">
        <v>0</v>
      </c>
      <c r="H3" s="58">
        <v>3</v>
      </c>
      <c r="I3" s="58">
        <v>0</v>
      </c>
      <c r="J3" s="58">
        <v>2</v>
      </c>
      <c r="K3" s="58">
        <v>0</v>
      </c>
      <c r="L3" s="58">
        <v>3</v>
      </c>
      <c r="M3" s="58">
        <v>0</v>
      </c>
      <c r="N3" s="58">
        <v>0</v>
      </c>
      <c r="O3" s="58">
        <v>0</v>
      </c>
      <c r="P3" s="58">
        <v>3</v>
      </c>
      <c r="Q3" s="58">
        <v>0</v>
      </c>
      <c r="R3" s="58">
        <v>0</v>
      </c>
      <c r="S3" s="58">
        <v>0</v>
      </c>
      <c r="T3" s="58">
        <v>1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50</v>
      </c>
      <c r="AA3" s="58">
        <v>0</v>
      </c>
    </row>
    <row r="4" spans="1:27" ht="15" customHeight="1">
      <c r="A4" s="58" t="s">
        <v>10</v>
      </c>
      <c r="B4" s="58">
        <v>2</v>
      </c>
      <c r="C4" s="58">
        <v>0</v>
      </c>
      <c r="D4" s="58">
        <v>5</v>
      </c>
      <c r="E4" s="58">
        <v>0</v>
      </c>
      <c r="F4" s="58">
        <v>4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1</v>
      </c>
      <c r="Q4" s="58">
        <v>0</v>
      </c>
      <c r="R4" s="58">
        <v>0</v>
      </c>
      <c r="S4" s="58">
        <v>0</v>
      </c>
      <c r="T4" s="58">
        <v>2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14</v>
      </c>
      <c r="AA4" s="58">
        <v>0</v>
      </c>
    </row>
    <row r="5" spans="1:27" ht="15" customHeight="1">
      <c r="A5" s="58" t="s">
        <v>11</v>
      </c>
      <c r="B5" s="58">
        <v>14</v>
      </c>
      <c r="C5" s="58">
        <v>0</v>
      </c>
      <c r="D5" s="58">
        <v>33</v>
      </c>
      <c r="E5" s="58">
        <v>0</v>
      </c>
      <c r="F5" s="58">
        <v>27</v>
      </c>
      <c r="G5" s="58">
        <v>0</v>
      </c>
      <c r="H5" s="58">
        <v>4</v>
      </c>
      <c r="I5" s="58">
        <v>0</v>
      </c>
      <c r="J5" s="58">
        <v>2</v>
      </c>
      <c r="K5" s="58">
        <v>0</v>
      </c>
      <c r="L5" s="58">
        <v>1</v>
      </c>
      <c r="M5" s="58">
        <v>0</v>
      </c>
      <c r="N5" s="58">
        <v>5</v>
      </c>
      <c r="O5" s="58">
        <v>0</v>
      </c>
      <c r="P5" s="58">
        <v>2</v>
      </c>
      <c r="Q5" s="58">
        <v>0</v>
      </c>
      <c r="R5" s="58">
        <v>1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89</v>
      </c>
      <c r="AA5" s="58">
        <v>0</v>
      </c>
    </row>
    <row r="6" spans="1:27" ht="15" customHeight="1">
      <c r="A6" s="58" t="s">
        <v>12</v>
      </c>
      <c r="B6" s="58">
        <v>4</v>
      </c>
      <c r="C6" s="58">
        <v>0</v>
      </c>
      <c r="D6" s="58">
        <v>8</v>
      </c>
      <c r="E6" s="58">
        <v>0</v>
      </c>
      <c r="F6" s="58">
        <v>9</v>
      </c>
      <c r="G6" s="58">
        <v>0</v>
      </c>
      <c r="H6" s="58">
        <v>6</v>
      </c>
      <c r="I6" s="58">
        <v>0</v>
      </c>
      <c r="J6" s="58">
        <v>7</v>
      </c>
      <c r="K6" s="58">
        <v>0</v>
      </c>
      <c r="L6" s="58">
        <v>2</v>
      </c>
      <c r="M6" s="58">
        <v>0</v>
      </c>
      <c r="N6" s="58">
        <v>0</v>
      </c>
      <c r="O6" s="58">
        <v>0</v>
      </c>
      <c r="P6" s="58">
        <v>1</v>
      </c>
      <c r="Q6" s="58">
        <v>0</v>
      </c>
      <c r="R6" s="58">
        <v>8</v>
      </c>
      <c r="S6" s="58">
        <v>0</v>
      </c>
      <c r="T6" s="58">
        <v>5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50</v>
      </c>
      <c r="AA6" s="58">
        <v>0</v>
      </c>
    </row>
    <row r="7" spans="1:27" ht="15" customHeight="1">
      <c r="A7" s="58" t="s">
        <v>13</v>
      </c>
      <c r="B7" s="58">
        <v>2</v>
      </c>
      <c r="C7" s="58">
        <v>0</v>
      </c>
      <c r="D7" s="58">
        <v>7</v>
      </c>
      <c r="E7" s="58">
        <v>0</v>
      </c>
      <c r="F7" s="58">
        <v>6</v>
      </c>
      <c r="G7" s="58">
        <v>0</v>
      </c>
      <c r="H7" s="58">
        <v>1</v>
      </c>
      <c r="I7" s="58">
        <v>0</v>
      </c>
      <c r="J7" s="58">
        <v>4</v>
      </c>
      <c r="K7" s="58">
        <v>0</v>
      </c>
      <c r="L7" s="58">
        <v>0</v>
      </c>
      <c r="M7" s="58">
        <v>0</v>
      </c>
      <c r="N7" s="58">
        <v>2</v>
      </c>
      <c r="O7" s="58">
        <v>0</v>
      </c>
      <c r="P7" s="58">
        <v>1</v>
      </c>
      <c r="Q7" s="58">
        <v>0</v>
      </c>
      <c r="R7" s="58">
        <v>1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24</v>
      </c>
      <c r="AA7" s="58">
        <v>0</v>
      </c>
    </row>
    <row r="8" spans="1:27" ht="15" customHeight="1">
      <c r="A8" s="58" t="s">
        <v>14</v>
      </c>
      <c r="B8" s="58">
        <v>2</v>
      </c>
      <c r="C8" s="58">
        <v>0</v>
      </c>
      <c r="D8" s="58">
        <v>1</v>
      </c>
      <c r="E8" s="58">
        <v>0</v>
      </c>
      <c r="F8" s="58">
        <v>4</v>
      </c>
      <c r="G8" s="58">
        <v>0</v>
      </c>
      <c r="H8" s="58">
        <v>1</v>
      </c>
      <c r="I8" s="58">
        <v>0</v>
      </c>
      <c r="J8" s="58">
        <v>1</v>
      </c>
      <c r="K8" s="58">
        <v>0</v>
      </c>
      <c r="L8" s="58">
        <v>2</v>
      </c>
      <c r="M8" s="58">
        <v>0</v>
      </c>
      <c r="N8" s="58">
        <v>2</v>
      </c>
      <c r="O8" s="58">
        <v>0</v>
      </c>
      <c r="P8" s="58">
        <v>6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19</v>
      </c>
      <c r="AA8" s="58">
        <v>0</v>
      </c>
    </row>
    <row r="9" spans="1:27" ht="15" customHeight="1">
      <c r="A9" s="58" t="s">
        <v>15</v>
      </c>
      <c r="B9" s="58">
        <v>9</v>
      </c>
      <c r="C9" s="58">
        <v>0</v>
      </c>
      <c r="D9" s="58">
        <v>14</v>
      </c>
      <c r="E9" s="58">
        <v>0</v>
      </c>
      <c r="F9" s="58">
        <v>12</v>
      </c>
      <c r="G9" s="58">
        <v>0</v>
      </c>
      <c r="H9" s="58">
        <v>1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1</v>
      </c>
      <c r="Q9" s="58">
        <v>0</v>
      </c>
      <c r="R9" s="58">
        <v>2</v>
      </c>
      <c r="S9" s="58">
        <v>0</v>
      </c>
      <c r="T9" s="58">
        <v>4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43</v>
      </c>
      <c r="AA9" s="58">
        <v>0</v>
      </c>
    </row>
    <row r="10" spans="1:27" ht="15" customHeight="1">
      <c r="A10" s="58" t="s">
        <v>16</v>
      </c>
      <c r="B10" s="58">
        <v>9</v>
      </c>
      <c r="C10" s="58">
        <v>0</v>
      </c>
      <c r="D10" s="58">
        <v>10</v>
      </c>
      <c r="E10" s="58">
        <v>0</v>
      </c>
      <c r="F10" s="58">
        <v>11</v>
      </c>
      <c r="G10" s="58">
        <v>0</v>
      </c>
      <c r="H10" s="58">
        <v>4</v>
      </c>
      <c r="I10" s="58">
        <v>0</v>
      </c>
      <c r="J10" s="58">
        <v>4</v>
      </c>
      <c r="K10" s="58">
        <v>0</v>
      </c>
      <c r="L10" s="58">
        <v>2</v>
      </c>
      <c r="M10" s="58">
        <v>0</v>
      </c>
      <c r="N10" s="58">
        <v>5</v>
      </c>
      <c r="O10" s="58">
        <v>0</v>
      </c>
      <c r="P10" s="58">
        <v>5</v>
      </c>
      <c r="Q10" s="58">
        <v>0</v>
      </c>
      <c r="R10" s="58">
        <v>7</v>
      </c>
      <c r="S10" s="58">
        <v>0</v>
      </c>
      <c r="T10" s="58">
        <v>3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60</v>
      </c>
      <c r="AA10" s="58">
        <v>0</v>
      </c>
    </row>
    <row r="11" spans="1:27" ht="15" customHeight="1">
      <c r="A11" s="58" t="s">
        <v>17</v>
      </c>
      <c r="B11" s="58">
        <v>2</v>
      </c>
      <c r="C11" s="58">
        <v>0</v>
      </c>
      <c r="D11" s="58">
        <v>2</v>
      </c>
      <c r="E11" s="58">
        <v>0</v>
      </c>
      <c r="F11" s="58">
        <v>8</v>
      </c>
      <c r="G11" s="58">
        <v>0</v>
      </c>
      <c r="H11" s="58">
        <v>0</v>
      </c>
      <c r="I11" s="58">
        <v>0</v>
      </c>
      <c r="J11" s="58">
        <v>1</v>
      </c>
      <c r="K11" s="58">
        <v>0</v>
      </c>
      <c r="L11" s="58">
        <v>0</v>
      </c>
      <c r="M11" s="58">
        <v>0</v>
      </c>
      <c r="N11" s="58">
        <v>1</v>
      </c>
      <c r="O11" s="58">
        <v>0</v>
      </c>
      <c r="P11" s="58">
        <v>2</v>
      </c>
      <c r="Q11" s="58">
        <v>0</v>
      </c>
      <c r="R11" s="58">
        <v>1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58">
        <v>0</v>
      </c>
      <c r="Z11" s="58">
        <v>17</v>
      </c>
      <c r="AA11" s="58">
        <v>0</v>
      </c>
    </row>
    <row r="12" spans="1:27" ht="15" customHeight="1">
      <c r="A12" s="58" t="s">
        <v>79</v>
      </c>
      <c r="B12" s="58">
        <v>42</v>
      </c>
      <c r="C12" s="58">
        <v>0</v>
      </c>
      <c r="D12" s="58">
        <v>37</v>
      </c>
      <c r="E12" s="58">
        <v>0</v>
      </c>
      <c r="F12" s="58">
        <v>46</v>
      </c>
      <c r="G12" s="58">
        <v>0</v>
      </c>
      <c r="H12" s="58">
        <v>9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1</v>
      </c>
      <c r="O12" s="58">
        <v>0</v>
      </c>
      <c r="P12" s="58">
        <v>2</v>
      </c>
      <c r="Q12" s="58">
        <v>0</v>
      </c>
      <c r="R12" s="58">
        <v>1</v>
      </c>
      <c r="S12" s="58">
        <v>0</v>
      </c>
      <c r="T12" s="58">
        <v>1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139</v>
      </c>
      <c r="AA12" s="58">
        <v>0</v>
      </c>
    </row>
    <row r="13" spans="1:27" ht="15" customHeight="1">
      <c r="A13" s="58" t="s">
        <v>18</v>
      </c>
      <c r="B13" s="58">
        <v>3</v>
      </c>
      <c r="C13" s="58">
        <v>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58">
        <v>0</v>
      </c>
      <c r="Z13" s="58">
        <v>3</v>
      </c>
      <c r="AA13" s="58">
        <v>0</v>
      </c>
    </row>
    <row r="14" spans="1:27" ht="15" customHeight="1">
      <c r="A14" s="58" t="s">
        <v>19</v>
      </c>
      <c r="B14" s="58">
        <v>2</v>
      </c>
      <c r="C14" s="58">
        <v>0</v>
      </c>
      <c r="D14" s="58">
        <v>7</v>
      </c>
      <c r="E14" s="58">
        <v>0</v>
      </c>
      <c r="F14" s="58">
        <v>15</v>
      </c>
      <c r="G14" s="58">
        <v>0</v>
      </c>
      <c r="H14" s="58">
        <v>3</v>
      </c>
      <c r="I14" s="58">
        <v>0</v>
      </c>
      <c r="J14" s="58">
        <v>4</v>
      </c>
      <c r="K14" s="58">
        <v>0</v>
      </c>
      <c r="L14" s="58">
        <v>2</v>
      </c>
      <c r="M14" s="58">
        <v>0</v>
      </c>
      <c r="N14" s="58">
        <v>2</v>
      </c>
      <c r="O14" s="58">
        <v>0</v>
      </c>
      <c r="P14" s="58">
        <v>3</v>
      </c>
      <c r="Q14" s="58">
        <v>0</v>
      </c>
      <c r="R14" s="58">
        <v>3</v>
      </c>
      <c r="S14" s="58">
        <v>0</v>
      </c>
      <c r="T14" s="58">
        <v>1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42</v>
      </c>
      <c r="AA14" s="58">
        <v>0</v>
      </c>
    </row>
    <row r="15" spans="1:27" ht="15" customHeight="1">
      <c r="A15" s="58" t="s">
        <v>20</v>
      </c>
      <c r="B15" s="58">
        <v>7</v>
      </c>
      <c r="C15" s="58">
        <v>0</v>
      </c>
      <c r="D15" s="58">
        <v>9</v>
      </c>
      <c r="E15" s="58">
        <v>0</v>
      </c>
      <c r="F15" s="58">
        <v>12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1</v>
      </c>
      <c r="M15" s="58">
        <v>0</v>
      </c>
      <c r="N15" s="58">
        <v>0</v>
      </c>
      <c r="O15" s="58">
        <v>0</v>
      </c>
      <c r="P15" s="58">
        <v>2</v>
      </c>
      <c r="Q15" s="58">
        <v>0</v>
      </c>
      <c r="R15" s="58">
        <v>1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32</v>
      </c>
      <c r="AA15" s="58">
        <v>0</v>
      </c>
    </row>
    <row r="16" spans="1:27" ht="15" customHeight="1">
      <c r="A16" s="58" t="s">
        <v>21</v>
      </c>
      <c r="B16" s="58">
        <v>6</v>
      </c>
      <c r="C16" s="58">
        <v>0</v>
      </c>
      <c r="D16" s="58">
        <v>2</v>
      </c>
      <c r="E16" s="58">
        <v>0</v>
      </c>
      <c r="F16" s="58">
        <v>5</v>
      </c>
      <c r="G16" s="58">
        <v>0</v>
      </c>
      <c r="H16" s="58">
        <v>2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2</v>
      </c>
      <c r="O16" s="58">
        <v>0</v>
      </c>
      <c r="P16" s="58">
        <v>0</v>
      </c>
      <c r="Q16" s="58">
        <v>0</v>
      </c>
      <c r="R16" s="58">
        <v>1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18</v>
      </c>
      <c r="AA16" s="58">
        <v>0</v>
      </c>
    </row>
    <row r="17" spans="1:27" ht="15" customHeight="1">
      <c r="A17" s="58" t="s">
        <v>22</v>
      </c>
      <c r="B17" s="58">
        <v>33</v>
      </c>
      <c r="C17" s="58">
        <v>0</v>
      </c>
      <c r="D17" s="58">
        <v>31</v>
      </c>
      <c r="E17" s="58">
        <v>0</v>
      </c>
      <c r="F17" s="58">
        <v>20</v>
      </c>
      <c r="G17" s="58">
        <v>0</v>
      </c>
      <c r="H17" s="58">
        <v>5</v>
      </c>
      <c r="I17" s="58">
        <v>0</v>
      </c>
      <c r="J17" s="58">
        <v>1</v>
      </c>
      <c r="K17" s="58">
        <v>0</v>
      </c>
      <c r="L17" s="58">
        <v>1</v>
      </c>
      <c r="M17" s="58">
        <v>0</v>
      </c>
      <c r="N17" s="58">
        <v>1</v>
      </c>
      <c r="O17" s="58">
        <v>0</v>
      </c>
      <c r="P17" s="58">
        <v>0</v>
      </c>
      <c r="Q17" s="58">
        <v>0</v>
      </c>
      <c r="R17" s="58">
        <v>11</v>
      </c>
      <c r="S17" s="58">
        <v>0</v>
      </c>
      <c r="T17" s="58">
        <v>1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104</v>
      </c>
      <c r="AA17" s="58">
        <v>0</v>
      </c>
    </row>
    <row r="18" spans="1:27" ht="15" customHeight="1">
      <c r="A18" s="58" t="s">
        <v>23</v>
      </c>
      <c r="B18" s="58">
        <v>12</v>
      </c>
      <c r="C18" s="58">
        <v>0</v>
      </c>
      <c r="D18" s="58">
        <v>17</v>
      </c>
      <c r="E18" s="58">
        <v>0</v>
      </c>
      <c r="F18" s="58">
        <v>11</v>
      </c>
      <c r="G18" s="58">
        <v>0</v>
      </c>
      <c r="H18" s="58">
        <v>0</v>
      </c>
      <c r="I18" s="58">
        <v>0</v>
      </c>
      <c r="J18" s="58">
        <v>2</v>
      </c>
      <c r="K18" s="58">
        <v>0</v>
      </c>
      <c r="L18" s="58">
        <v>1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44</v>
      </c>
      <c r="AA18" s="58">
        <v>0</v>
      </c>
    </row>
    <row r="19" spans="1:27" ht="15" customHeight="1">
      <c r="A19" s="58" t="s">
        <v>24</v>
      </c>
      <c r="B19" s="58">
        <v>5</v>
      </c>
      <c r="C19" s="58">
        <v>0</v>
      </c>
      <c r="D19" s="58">
        <v>9</v>
      </c>
      <c r="E19" s="58">
        <v>0</v>
      </c>
      <c r="F19" s="58">
        <v>5</v>
      </c>
      <c r="G19" s="58">
        <v>0</v>
      </c>
      <c r="H19" s="58">
        <v>2</v>
      </c>
      <c r="I19" s="58">
        <v>0</v>
      </c>
      <c r="J19" s="58">
        <v>1</v>
      </c>
      <c r="K19" s="58">
        <v>0</v>
      </c>
      <c r="L19" s="58">
        <v>0</v>
      </c>
      <c r="M19" s="58">
        <v>0</v>
      </c>
      <c r="N19" s="58">
        <v>1</v>
      </c>
      <c r="O19" s="58">
        <v>0</v>
      </c>
      <c r="P19" s="58">
        <v>0</v>
      </c>
      <c r="Q19" s="58">
        <v>0</v>
      </c>
      <c r="R19" s="58">
        <v>4</v>
      </c>
      <c r="S19" s="58">
        <v>0</v>
      </c>
      <c r="T19" s="58">
        <v>3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30</v>
      </c>
      <c r="AA19" s="58">
        <v>0</v>
      </c>
    </row>
    <row r="20" spans="1:27" ht="15" customHeight="1">
      <c r="A20" s="58" t="s">
        <v>25</v>
      </c>
      <c r="B20" s="58">
        <v>6</v>
      </c>
      <c r="C20" s="58">
        <v>0</v>
      </c>
      <c r="D20" s="58">
        <v>0</v>
      </c>
      <c r="E20" s="58">
        <v>0</v>
      </c>
      <c r="F20" s="58">
        <v>3</v>
      </c>
      <c r="G20" s="58">
        <v>0</v>
      </c>
      <c r="H20" s="58">
        <v>6</v>
      </c>
      <c r="I20" s="58">
        <v>0</v>
      </c>
      <c r="J20" s="58">
        <v>1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16</v>
      </c>
      <c r="AA20" s="58">
        <v>0</v>
      </c>
    </row>
    <row r="21" spans="1:27" ht="15" customHeight="1">
      <c r="A21" s="58" t="s">
        <v>26</v>
      </c>
      <c r="B21" s="58">
        <v>4</v>
      </c>
      <c r="C21" s="58">
        <v>0</v>
      </c>
      <c r="D21" s="58">
        <v>5</v>
      </c>
      <c r="E21" s="58">
        <v>0</v>
      </c>
      <c r="F21" s="58">
        <v>8</v>
      </c>
      <c r="G21" s="58">
        <v>0</v>
      </c>
      <c r="H21" s="58">
        <v>2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2</v>
      </c>
      <c r="S21" s="58">
        <v>0</v>
      </c>
      <c r="T21" s="58">
        <v>1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22</v>
      </c>
      <c r="AA21" s="58">
        <v>0</v>
      </c>
    </row>
    <row r="22" spans="1:27" ht="15" customHeight="1">
      <c r="A22" s="58" t="s">
        <v>27</v>
      </c>
      <c r="B22" s="58">
        <v>1</v>
      </c>
      <c r="C22" s="58">
        <v>0</v>
      </c>
      <c r="D22" s="58">
        <v>10</v>
      </c>
      <c r="E22" s="58">
        <v>0</v>
      </c>
      <c r="F22" s="58">
        <v>4</v>
      </c>
      <c r="G22" s="58">
        <v>0</v>
      </c>
      <c r="H22" s="58">
        <v>1</v>
      </c>
      <c r="I22" s="58">
        <v>0</v>
      </c>
      <c r="J22" s="58">
        <v>0</v>
      </c>
      <c r="K22" s="58">
        <v>0</v>
      </c>
      <c r="L22" s="58">
        <v>3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19</v>
      </c>
      <c r="AA22" s="58">
        <v>0</v>
      </c>
    </row>
    <row r="23" spans="1:27" ht="15" customHeight="1">
      <c r="A23" s="58" t="s">
        <v>80</v>
      </c>
      <c r="B23" s="58">
        <v>4</v>
      </c>
      <c r="C23" s="58">
        <v>0</v>
      </c>
      <c r="D23" s="58">
        <v>1</v>
      </c>
      <c r="E23" s="58">
        <v>0</v>
      </c>
      <c r="F23" s="58">
        <v>2</v>
      </c>
      <c r="G23" s="58">
        <v>0</v>
      </c>
      <c r="H23" s="58">
        <v>3</v>
      </c>
      <c r="I23" s="58">
        <v>0</v>
      </c>
      <c r="J23" s="58">
        <v>1</v>
      </c>
      <c r="K23" s="58">
        <v>0</v>
      </c>
      <c r="L23" s="58">
        <v>3</v>
      </c>
      <c r="M23" s="58">
        <v>0</v>
      </c>
      <c r="N23" s="58">
        <v>1</v>
      </c>
      <c r="O23" s="58">
        <v>0</v>
      </c>
      <c r="P23" s="58">
        <v>0</v>
      </c>
      <c r="Q23" s="58">
        <v>0</v>
      </c>
      <c r="R23" s="58">
        <v>1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16</v>
      </c>
      <c r="AA23" s="58">
        <v>0</v>
      </c>
    </row>
    <row r="24" spans="1:27">
      <c r="A24" s="58" t="s">
        <v>28</v>
      </c>
      <c r="B24" s="58">
        <v>2</v>
      </c>
      <c r="C24" s="58">
        <v>0</v>
      </c>
      <c r="D24" s="58">
        <v>0</v>
      </c>
      <c r="E24" s="58">
        <v>0</v>
      </c>
      <c r="F24" s="58">
        <v>1</v>
      </c>
      <c r="G24" s="58">
        <v>0</v>
      </c>
      <c r="H24" s="58">
        <v>2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6</v>
      </c>
      <c r="AA24" s="58">
        <v>0</v>
      </c>
    </row>
  </sheetData>
  <mergeCells count="13">
    <mergeCell ref="B1:C1"/>
    <mergeCell ref="D1:E1"/>
    <mergeCell ref="F1:G1"/>
    <mergeCell ref="H1:I1"/>
    <mergeCell ref="J1:K1"/>
    <mergeCell ref="L1:M1"/>
    <mergeCell ref="Z1:AA1"/>
    <mergeCell ref="N1:O1"/>
    <mergeCell ref="P1:Q1"/>
    <mergeCell ref="R1:S1"/>
    <mergeCell ref="T1:U1"/>
    <mergeCell ref="V1:W1"/>
    <mergeCell ref="X1:Y1"/>
  </mergeCells>
  <phoneticPr fontId="11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opLeftCell="B1" workbookViewId="0">
      <selection activeCell="B1" sqref="B1:I24"/>
    </sheetView>
  </sheetViews>
  <sheetFormatPr defaultColWidth="9.109375" defaultRowHeight="13.2"/>
  <cols>
    <col min="1" max="4" width="13.88671875" style="26" customWidth="1"/>
    <col min="5" max="5" width="17.6640625" style="26" customWidth="1"/>
    <col min="6" max="6" width="13.88671875" style="26" customWidth="1"/>
    <col min="7" max="7" width="17.6640625" style="26" customWidth="1"/>
    <col min="8" max="8" width="13.88671875" style="26" customWidth="1"/>
    <col min="9" max="16384" width="9.109375" style="26"/>
  </cols>
  <sheetData>
    <row r="1" spans="1:9" ht="15" customHeight="1">
      <c r="A1" s="38"/>
      <c r="B1" s="104" t="s">
        <v>30</v>
      </c>
      <c r="C1" s="104" t="s">
        <v>31</v>
      </c>
      <c r="D1" s="104" t="s">
        <v>32</v>
      </c>
      <c r="E1" s="104" t="s">
        <v>33</v>
      </c>
      <c r="F1" s="104" t="s">
        <v>34</v>
      </c>
      <c r="G1" s="104" t="s">
        <v>35</v>
      </c>
      <c r="H1" s="104" t="s">
        <v>36</v>
      </c>
      <c r="I1" s="104" t="s">
        <v>37</v>
      </c>
    </row>
    <row r="2" spans="1:9" ht="15" customHeight="1">
      <c r="A2" s="39"/>
      <c r="B2" s="105" t="s">
        <v>38</v>
      </c>
      <c r="C2" s="105" t="s">
        <v>9</v>
      </c>
      <c r="D2" s="106">
        <v>139714</v>
      </c>
      <c r="E2" s="106">
        <v>50</v>
      </c>
      <c r="F2" s="107">
        <v>35.787394248249996</v>
      </c>
      <c r="G2" s="106">
        <v>0</v>
      </c>
      <c r="H2" s="107">
        <v>0</v>
      </c>
      <c r="I2" s="107">
        <v>0</v>
      </c>
    </row>
    <row r="3" spans="1:9" ht="15" customHeight="1">
      <c r="A3" s="39"/>
      <c r="B3" s="105" t="s">
        <v>39</v>
      </c>
      <c r="C3" s="105" t="s">
        <v>10</v>
      </c>
      <c r="D3" s="106">
        <v>36734</v>
      </c>
      <c r="E3" s="106">
        <v>14</v>
      </c>
      <c r="F3" s="107">
        <v>38.111831001252249</v>
      </c>
      <c r="G3" s="106">
        <v>0</v>
      </c>
      <c r="H3" s="107">
        <v>0</v>
      </c>
      <c r="I3" s="107">
        <v>0</v>
      </c>
    </row>
    <row r="4" spans="1:9" ht="15" customHeight="1">
      <c r="A4" s="39"/>
      <c r="B4" s="105" t="s">
        <v>40</v>
      </c>
      <c r="C4" s="105" t="s">
        <v>11</v>
      </c>
      <c r="D4" s="106">
        <v>100117</v>
      </c>
      <c r="E4" s="106">
        <v>89</v>
      </c>
      <c r="F4" s="107">
        <v>88.895991689723019</v>
      </c>
      <c r="G4" s="106">
        <v>0</v>
      </c>
      <c r="H4" s="107">
        <v>0</v>
      </c>
      <c r="I4" s="107">
        <v>0</v>
      </c>
    </row>
    <row r="5" spans="1:9" ht="15" customHeight="1">
      <c r="A5" s="39"/>
      <c r="B5" s="105" t="s">
        <v>41</v>
      </c>
      <c r="C5" s="105" t="s">
        <v>12</v>
      </c>
      <c r="D5" s="106">
        <v>202451</v>
      </c>
      <c r="E5" s="106">
        <v>50</v>
      </c>
      <c r="F5" s="107">
        <v>24.697334169749716</v>
      </c>
      <c r="G5" s="106">
        <v>0</v>
      </c>
      <c r="H5" s="107">
        <v>0</v>
      </c>
      <c r="I5" s="107">
        <v>0</v>
      </c>
    </row>
    <row r="6" spans="1:9" ht="15" customHeight="1">
      <c r="A6" s="39"/>
      <c r="B6" s="105" t="s">
        <v>42</v>
      </c>
      <c r="C6" s="105" t="s">
        <v>13</v>
      </c>
      <c r="D6" s="106">
        <v>151623</v>
      </c>
      <c r="E6" s="106">
        <v>24</v>
      </c>
      <c r="F6" s="107">
        <v>15.828733107773887</v>
      </c>
      <c r="G6" s="106">
        <v>0</v>
      </c>
      <c r="H6" s="107">
        <v>0</v>
      </c>
      <c r="I6" s="107">
        <v>0</v>
      </c>
    </row>
    <row r="7" spans="1:9" ht="15" customHeight="1">
      <c r="A7" s="39"/>
      <c r="B7" s="105" t="s">
        <v>43</v>
      </c>
      <c r="C7" s="105" t="s">
        <v>14</v>
      </c>
      <c r="D7" s="106">
        <v>48337</v>
      </c>
      <c r="E7" s="106">
        <v>19</v>
      </c>
      <c r="F7" s="107">
        <v>39.307362889711818</v>
      </c>
      <c r="G7" s="106">
        <v>0</v>
      </c>
      <c r="H7" s="107">
        <v>0</v>
      </c>
      <c r="I7" s="107">
        <v>0</v>
      </c>
    </row>
    <row r="8" spans="1:9" ht="15" customHeight="1">
      <c r="A8" s="39"/>
      <c r="B8" s="105" t="s">
        <v>44</v>
      </c>
      <c r="C8" s="105" t="s">
        <v>15</v>
      </c>
      <c r="D8" s="106">
        <v>67826</v>
      </c>
      <c r="E8" s="106">
        <v>43</v>
      </c>
      <c r="F8" s="107">
        <v>63.397517176304071</v>
      </c>
      <c r="G8" s="106">
        <v>0</v>
      </c>
      <c r="H8" s="107">
        <v>0</v>
      </c>
      <c r="I8" s="107">
        <v>0</v>
      </c>
    </row>
    <row r="9" spans="1:9" ht="15" customHeight="1">
      <c r="A9" s="39"/>
      <c r="B9" s="105" t="s">
        <v>45</v>
      </c>
      <c r="C9" s="105" t="s">
        <v>16</v>
      </c>
      <c r="D9" s="106">
        <v>108047</v>
      </c>
      <c r="E9" s="106">
        <v>60</v>
      </c>
      <c r="F9" s="107">
        <v>55.53138911769878</v>
      </c>
      <c r="G9" s="106">
        <v>0</v>
      </c>
      <c r="H9" s="107">
        <v>0</v>
      </c>
      <c r="I9" s="107">
        <v>0</v>
      </c>
    </row>
    <row r="10" spans="1:9" ht="15" customHeight="1">
      <c r="A10" s="39"/>
      <c r="B10" s="105" t="s">
        <v>46</v>
      </c>
      <c r="C10" s="105" t="s">
        <v>17</v>
      </c>
      <c r="D10" s="106">
        <v>80596</v>
      </c>
      <c r="E10" s="106">
        <v>17</v>
      </c>
      <c r="F10" s="107">
        <v>21.0928582063626</v>
      </c>
      <c r="G10" s="106">
        <v>0</v>
      </c>
      <c r="H10" s="107">
        <v>0</v>
      </c>
      <c r="I10" s="107">
        <v>0</v>
      </c>
    </row>
    <row r="11" spans="1:9" ht="15" customHeight="1">
      <c r="A11" s="39"/>
      <c r="B11" s="105" t="s">
        <v>47</v>
      </c>
      <c r="C11" s="105" t="s">
        <v>79</v>
      </c>
      <c r="D11" s="106">
        <v>107063</v>
      </c>
      <c r="E11" s="106">
        <v>139</v>
      </c>
      <c r="F11" s="107">
        <v>129.83010003455908</v>
      </c>
      <c r="G11" s="106">
        <v>0</v>
      </c>
      <c r="H11" s="107">
        <v>0</v>
      </c>
      <c r="I11" s="107">
        <v>0</v>
      </c>
    </row>
    <row r="12" spans="1:9" ht="15" customHeight="1">
      <c r="A12" s="39"/>
      <c r="B12" s="105" t="s">
        <v>48</v>
      </c>
      <c r="C12" s="105" t="s">
        <v>18</v>
      </c>
      <c r="D12" s="106">
        <v>10632</v>
      </c>
      <c r="E12" s="106">
        <v>3</v>
      </c>
      <c r="F12" s="107">
        <v>28.216704288939052</v>
      </c>
      <c r="G12" s="106">
        <v>0</v>
      </c>
      <c r="H12" s="107">
        <v>0</v>
      </c>
      <c r="I12" s="107">
        <v>0</v>
      </c>
    </row>
    <row r="13" spans="1:9" ht="15" customHeight="1">
      <c r="A13" s="39"/>
      <c r="B13" s="105" t="s">
        <v>49</v>
      </c>
      <c r="C13" s="105" t="s">
        <v>19</v>
      </c>
      <c r="D13" s="106">
        <v>42461</v>
      </c>
      <c r="E13" s="106">
        <v>42</v>
      </c>
      <c r="F13" s="107">
        <v>98.914297826240556</v>
      </c>
      <c r="G13" s="106">
        <v>0</v>
      </c>
      <c r="H13" s="107">
        <v>0</v>
      </c>
      <c r="I13" s="107">
        <v>0</v>
      </c>
    </row>
    <row r="14" spans="1:9" ht="15" customHeight="1">
      <c r="A14" s="39"/>
      <c r="B14" s="105" t="s">
        <v>50</v>
      </c>
      <c r="C14" s="105" t="s">
        <v>20</v>
      </c>
      <c r="D14" s="106">
        <v>39562</v>
      </c>
      <c r="E14" s="106">
        <v>32</v>
      </c>
      <c r="F14" s="107">
        <v>80.885698397452103</v>
      </c>
      <c r="G14" s="106">
        <v>0</v>
      </c>
      <c r="H14" s="107">
        <v>0</v>
      </c>
      <c r="I14" s="107">
        <v>0</v>
      </c>
    </row>
    <row r="15" spans="1:9" ht="15" customHeight="1">
      <c r="A15" s="39"/>
      <c r="B15" s="105" t="s">
        <v>51</v>
      </c>
      <c r="C15" s="105" t="s">
        <v>21</v>
      </c>
      <c r="D15" s="106">
        <v>53406</v>
      </c>
      <c r="E15" s="106">
        <v>18</v>
      </c>
      <c r="F15" s="107">
        <v>33.704078193461406</v>
      </c>
      <c r="G15" s="106">
        <v>0</v>
      </c>
      <c r="H15" s="107">
        <v>0</v>
      </c>
      <c r="I15" s="107">
        <v>0</v>
      </c>
    </row>
    <row r="16" spans="1:9" ht="15" customHeight="1">
      <c r="A16" s="39"/>
      <c r="B16" s="105" t="s">
        <v>52</v>
      </c>
      <c r="C16" s="105" t="s">
        <v>22</v>
      </c>
      <c r="D16" s="106">
        <v>44545</v>
      </c>
      <c r="E16" s="106">
        <v>104</v>
      </c>
      <c r="F16" s="107">
        <v>233.47177012010326</v>
      </c>
      <c r="G16" s="106">
        <v>0</v>
      </c>
      <c r="H16" s="107">
        <v>0</v>
      </c>
      <c r="I16" s="107">
        <v>0</v>
      </c>
    </row>
    <row r="17" spans="1:9" ht="15" customHeight="1">
      <c r="A17" s="39"/>
      <c r="B17" s="105" t="s">
        <v>53</v>
      </c>
      <c r="C17" s="105" t="s">
        <v>23</v>
      </c>
      <c r="D17" s="106">
        <v>50198</v>
      </c>
      <c r="E17" s="106">
        <v>44</v>
      </c>
      <c r="F17" s="107">
        <v>87.652894537630985</v>
      </c>
      <c r="G17" s="106">
        <v>0</v>
      </c>
      <c r="H17" s="107">
        <v>0</v>
      </c>
      <c r="I17" s="107">
        <v>0</v>
      </c>
    </row>
    <row r="18" spans="1:9" ht="15" customHeight="1">
      <c r="A18" s="39"/>
      <c r="B18" s="105" t="s">
        <v>54</v>
      </c>
      <c r="C18" s="105" t="s">
        <v>24</v>
      </c>
      <c r="D18" s="106">
        <v>54377</v>
      </c>
      <c r="E18" s="106">
        <v>30</v>
      </c>
      <c r="F18" s="107">
        <v>55.170384537580226</v>
      </c>
      <c r="G18" s="106">
        <v>0</v>
      </c>
      <c r="H18" s="107">
        <v>0</v>
      </c>
      <c r="I18" s="107">
        <v>0</v>
      </c>
    </row>
    <row r="19" spans="1:9" ht="15" customHeight="1">
      <c r="A19" s="39"/>
      <c r="B19" s="105" t="s">
        <v>55</v>
      </c>
      <c r="C19" s="105" t="s">
        <v>25</v>
      </c>
      <c r="D19" s="106">
        <v>18030</v>
      </c>
      <c r="E19" s="106">
        <v>16</v>
      </c>
      <c r="F19" s="107">
        <v>88.74098724348309</v>
      </c>
      <c r="G19" s="106">
        <v>0</v>
      </c>
      <c r="H19" s="107">
        <v>0</v>
      </c>
      <c r="I19" s="107">
        <v>0</v>
      </c>
    </row>
    <row r="20" spans="1:9" ht="15" customHeight="1">
      <c r="A20" s="39"/>
      <c r="B20" s="105" t="s">
        <v>56</v>
      </c>
      <c r="C20" s="105" t="s">
        <v>26</v>
      </c>
      <c r="D20" s="106">
        <v>37253</v>
      </c>
      <c r="E20" s="106">
        <v>22</v>
      </c>
      <c r="F20" s="107">
        <v>59.055646525112074</v>
      </c>
      <c r="G20" s="106">
        <v>0</v>
      </c>
      <c r="H20" s="107">
        <v>0</v>
      </c>
      <c r="I20" s="107">
        <v>0</v>
      </c>
    </row>
    <row r="21" spans="1:9" ht="15" customHeight="1">
      <c r="A21" s="39"/>
      <c r="B21" s="105" t="s">
        <v>57</v>
      </c>
      <c r="C21" s="105" t="s">
        <v>27</v>
      </c>
      <c r="D21" s="106">
        <v>36103</v>
      </c>
      <c r="E21" s="106">
        <v>19</v>
      </c>
      <c r="F21" s="107">
        <v>52.627205495388196</v>
      </c>
      <c r="G21" s="106">
        <v>0</v>
      </c>
      <c r="H21" s="107">
        <v>0</v>
      </c>
      <c r="I21" s="107">
        <v>0</v>
      </c>
    </row>
    <row r="22" spans="1:9" ht="15" customHeight="1">
      <c r="A22" s="39"/>
      <c r="B22" s="105" t="s">
        <v>58</v>
      </c>
      <c r="C22" s="105" t="s">
        <v>80</v>
      </c>
      <c r="D22" s="106">
        <v>23826</v>
      </c>
      <c r="E22" s="106">
        <v>16</v>
      </c>
      <c r="F22" s="107">
        <v>67.153529757407867</v>
      </c>
      <c r="G22" s="106">
        <v>0</v>
      </c>
      <c r="H22" s="107">
        <v>0</v>
      </c>
      <c r="I22" s="107">
        <v>0</v>
      </c>
    </row>
    <row r="23" spans="1:9" ht="15" customHeight="1">
      <c r="A23" s="39"/>
      <c r="B23" s="105" t="s">
        <v>59</v>
      </c>
      <c r="C23" s="105" t="s">
        <v>28</v>
      </c>
      <c r="D23" s="106">
        <v>20110</v>
      </c>
      <c r="E23" s="106">
        <v>6</v>
      </c>
      <c r="F23" s="107">
        <v>29.835902536051716</v>
      </c>
      <c r="G23" s="106">
        <v>0</v>
      </c>
      <c r="H23" s="107">
        <v>0</v>
      </c>
      <c r="I23" s="107">
        <v>0</v>
      </c>
    </row>
    <row r="24" spans="1:9" ht="15" customHeight="1">
      <c r="A24" s="39"/>
      <c r="B24" s="105" t="s">
        <v>60</v>
      </c>
      <c r="C24" s="105" t="s">
        <v>61</v>
      </c>
      <c r="D24" s="106">
        <v>1473011</v>
      </c>
      <c r="E24" s="106">
        <v>857</v>
      </c>
      <c r="F24" s="107">
        <v>58.18</v>
      </c>
      <c r="G24" s="106">
        <v>0</v>
      </c>
      <c r="H24" s="107">
        <v>0</v>
      </c>
      <c r="I24" s="107">
        <v>0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24</vt:i4>
      </vt:variant>
      <vt:variant>
        <vt:lpstr>ช่วงที่มีชื่อ</vt:lpstr>
      </vt:variant>
      <vt:variant>
        <vt:i4>2</vt:i4>
      </vt:variant>
    </vt:vector>
  </HeadingPairs>
  <TitlesOfParts>
    <vt:vector size="26" baseType="lpstr">
      <vt:lpstr>อัตราป่วย</vt:lpstr>
      <vt:lpstr>ป่วยจำแนกรายเดือน</vt:lpstr>
      <vt:lpstr>จำนวนป่วยรายสัปดาห์</vt:lpstr>
      <vt:lpstr>จำนวนป่วยแยกพื้นที่</vt:lpstr>
      <vt:lpstr>เฝ้าระวังพิเศษ &gt;=2รายใน 28 day</vt:lpstr>
      <vt:lpstr>จำแนกตามตัวแปรต่างๆ</vt:lpstr>
      <vt:lpstr>Sheet1</vt:lpstr>
      <vt:lpstr>รอวางป่วยรายเดือน</vt:lpstr>
      <vt:lpstr>รอวางอัตราป่วย</vt:lpstr>
      <vt:lpstr>รอวางป่วบรายสัปดาห์</vt:lpstr>
      <vt:lpstr>TblAgeBar</vt:lpstr>
      <vt:lpstr>Attack rate</vt:lpstr>
      <vt:lpstr>occupation</vt:lpstr>
      <vt:lpstr>Age</vt:lpstr>
      <vt:lpstr>รอวางสถานการณ์</vt:lpstr>
      <vt:lpstr>รอวางสถานการณ์สำนักระบาด</vt:lpstr>
      <vt:lpstr>สถานการณ์จริง</vt:lpstr>
      <vt:lpstr>รอวางลำดับอัตราป่วยระดับประเทศ</vt:lpstr>
      <vt:lpstr>รอวางลำดับป่วยภาค</vt:lpstr>
      <vt:lpstr>รอวางลำดับป่วยเขต</vt:lpstr>
      <vt:lpstr>รอวางผู้ป่วยทั้งหมด</vt:lpstr>
      <vt:lpstr>กราฟอัตราป่วยจังหวัด</vt:lpstr>
      <vt:lpstr>One Page</vt:lpstr>
      <vt:lpstr>รอวางประเทศ</vt:lpstr>
      <vt:lpstr>รอวางสถานการณ์!_GoBack</vt:lpstr>
      <vt:lpstr>TblAgeBar</vt:lpstr>
    </vt:vector>
  </TitlesOfParts>
  <Company>epi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</dc:creator>
  <cp:lastModifiedBy>USER</cp:lastModifiedBy>
  <cp:lastPrinted>2018-08-16T09:37:25Z</cp:lastPrinted>
  <dcterms:created xsi:type="dcterms:W3CDTF">2007-06-28T16:04:53Z</dcterms:created>
  <dcterms:modified xsi:type="dcterms:W3CDTF">2020-10-25T03:53:57Z</dcterms:modified>
</cp:coreProperties>
</file>